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hp\OneDrive\Desktop\"/>
    </mc:Choice>
  </mc:AlternateContent>
  <xr:revisionPtr revIDLastSave="0" documentId="13_ncr:1_{DC693048-16F6-4FD1-8EA3-81279A9DCCCB}" xr6:coauthVersionLast="47" xr6:coauthVersionMax="47" xr10:uidLastSave="{00000000-0000-0000-0000-000000000000}"/>
  <bookViews>
    <workbookView xWindow="5115" yWindow="3045" windowWidth="15375" windowHeight="7875" firstSheet="1" activeTab="4" xr2:uid="{00000000-000D-0000-FFFF-FFFF00000000}"/>
  </bookViews>
  <sheets>
    <sheet name="Sheet2" sheetId="21" state="hidden" r:id="rId1"/>
    <sheet name="Data-source" sheetId="1" r:id="rId2"/>
    <sheet name="Smart Q" sheetId="19" r:id="rId3"/>
    <sheet name="Data Analysis by Pivot" sheetId="10" r:id="rId4"/>
    <sheet name="Dash Board " sheetId="11" r:id="rId5"/>
  </sheets>
  <definedNames>
    <definedName name="_xlnm._FilterDatabase" localSheetId="1" hidden="1">'Data-source'!$A$1:$AF$993</definedName>
    <definedName name="Slicer_Category">#N/A</definedName>
    <definedName name="Slicer_Year1">#N/A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K8" i="10" l="1"/>
  <c r="O8" i="10"/>
  <c r="AW4" i="10"/>
  <c r="AX4" i="10"/>
  <c r="AV4" i="10"/>
  <c r="P3" i="1"/>
  <c r="Q3" i="1" s="1"/>
  <c r="P4" i="1"/>
  <c r="Q4" i="1" s="1"/>
  <c r="P5" i="1"/>
  <c r="Q5" i="1" s="1"/>
  <c r="P6" i="1"/>
  <c r="Q6" i="1" s="1"/>
  <c r="P7" i="1"/>
  <c r="Q7" i="1" s="1"/>
  <c r="P8" i="1"/>
  <c r="Q8" i="1" s="1"/>
  <c r="P9" i="1"/>
  <c r="Q9" i="1" s="1"/>
  <c r="P10" i="1"/>
  <c r="Q10" i="1" s="1"/>
  <c r="P11" i="1"/>
  <c r="Q11" i="1" s="1"/>
  <c r="P12" i="1"/>
  <c r="Q12" i="1" s="1"/>
  <c r="P13" i="1"/>
  <c r="Q13" i="1" s="1"/>
  <c r="P14" i="1"/>
  <c r="Q14" i="1" s="1"/>
  <c r="P15" i="1"/>
  <c r="Q15" i="1" s="1"/>
  <c r="P16" i="1"/>
  <c r="Q16" i="1" s="1"/>
  <c r="P17" i="1"/>
  <c r="Q17" i="1" s="1"/>
  <c r="P18" i="1"/>
  <c r="Q18" i="1" s="1"/>
  <c r="P19" i="1"/>
  <c r="Q19" i="1" s="1"/>
  <c r="P20" i="1"/>
  <c r="Q20" i="1" s="1"/>
  <c r="P21" i="1"/>
  <c r="Q21" i="1" s="1"/>
  <c r="P22" i="1"/>
  <c r="Q22" i="1" s="1"/>
  <c r="P23" i="1"/>
  <c r="Q23" i="1" s="1"/>
  <c r="P24" i="1"/>
  <c r="Q24" i="1" s="1"/>
  <c r="P25" i="1"/>
  <c r="Q25" i="1" s="1"/>
  <c r="P26" i="1"/>
  <c r="Q26" i="1" s="1"/>
  <c r="P27" i="1"/>
  <c r="Q27" i="1" s="1"/>
  <c r="P28" i="1"/>
  <c r="Q28" i="1" s="1"/>
  <c r="P29" i="1"/>
  <c r="Q29" i="1" s="1"/>
  <c r="P30" i="1"/>
  <c r="Q30" i="1" s="1"/>
  <c r="P31" i="1"/>
  <c r="Q31" i="1" s="1"/>
  <c r="P32" i="1"/>
  <c r="Q32" i="1" s="1"/>
  <c r="P33" i="1"/>
  <c r="Q33" i="1" s="1"/>
  <c r="P34" i="1"/>
  <c r="Q34" i="1" s="1"/>
  <c r="P35" i="1"/>
  <c r="Q35" i="1" s="1"/>
  <c r="P36" i="1"/>
  <c r="Q36" i="1" s="1"/>
  <c r="P37" i="1"/>
  <c r="Q37" i="1" s="1"/>
  <c r="P38" i="1"/>
  <c r="Q38" i="1" s="1"/>
  <c r="P39" i="1"/>
  <c r="Q39" i="1" s="1"/>
  <c r="P40" i="1"/>
  <c r="Q40" i="1" s="1"/>
  <c r="P41" i="1"/>
  <c r="Q41" i="1" s="1"/>
  <c r="P42" i="1"/>
  <c r="Q42" i="1" s="1"/>
  <c r="P43" i="1"/>
  <c r="Q43" i="1" s="1"/>
  <c r="P44" i="1"/>
  <c r="Q44" i="1" s="1"/>
  <c r="P45" i="1"/>
  <c r="Q45" i="1" s="1"/>
  <c r="P46" i="1"/>
  <c r="Q46" i="1" s="1"/>
  <c r="P47" i="1"/>
  <c r="Q47" i="1" s="1"/>
  <c r="P48" i="1"/>
  <c r="Q48" i="1" s="1"/>
  <c r="P49" i="1"/>
  <c r="Q49" i="1" s="1"/>
  <c r="P50" i="1"/>
  <c r="Q50" i="1" s="1"/>
  <c r="P51" i="1"/>
  <c r="Q51" i="1" s="1"/>
  <c r="P52" i="1"/>
  <c r="Q52" i="1" s="1"/>
  <c r="P53" i="1"/>
  <c r="Q53" i="1" s="1"/>
  <c r="P54" i="1"/>
  <c r="Q54" i="1" s="1"/>
  <c r="P55" i="1"/>
  <c r="Q55" i="1" s="1"/>
  <c r="P56" i="1"/>
  <c r="Q56" i="1" s="1"/>
  <c r="P57" i="1"/>
  <c r="Q57" i="1" s="1"/>
  <c r="P58" i="1"/>
  <c r="Q58" i="1" s="1"/>
  <c r="P59" i="1"/>
  <c r="Q59" i="1" s="1"/>
  <c r="P60" i="1"/>
  <c r="Q60" i="1" s="1"/>
  <c r="P61" i="1"/>
  <c r="Q61" i="1" s="1"/>
  <c r="P62" i="1"/>
  <c r="Q62" i="1" s="1"/>
  <c r="P63" i="1"/>
  <c r="Q63" i="1" s="1"/>
  <c r="P64" i="1"/>
  <c r="Q64" i="1" s="1"/>
  <c r="P65" i="1"/>
  <c r="Q65" i="1" s="1"/>
  <c r="P66" i="1"/>
  <c r="Q66" i="1" s="1"/>
  <c r="P67" i="1"/>
  <c r="Q67" i="1" s="1"/>
  <c r="P68" i="1"/>
  <c r="Q68" i="1" s="1"/>
  <c r="P69" i="1"/>
  <c r="Q69" i="1" s="1"/>
  <c r="P70" i="1"/>
  <c r="Q70" i="1" s="1"/>
  <c r="P71" i="1"/>
  <c r="Q71" i="1" s="1"/>
  <c r="P72" i="1"/>
  <c r="Q72" i="1" s="1"/>
  <c r="P73" i="1"/>
  <c r="Q73" i="1" s="1"/>
  <c r="P74" i="1"/>
  <c r="Q74" i="1" s="1"/>
  <c r="P75" i="1"/>
  <c r="Q75" i="1" s="1"/>
  <c r="P76" i="1"/>
  <c r="Q76" i="1" s="1"/>
  <c r="P77" i="1"/>
  <c r="Q77" i="1" s="1"/>
  <c r="P78" i="1"/>
  <c r="Q78" i="1" s="1"/>
  <c r="P79" i="1"/>
  <c r="Q79" i="1" s="1"/>
  <c r="P80" i="1"/>
  <c r="Q80" i="1" s="1"/>
  <c r="P81" i="1"/>
  <c r="Q81" i="1" s="1"/>
  <c r="P82" i="1"/>
  <c r="Q82" i="1" s="1"/>
  <c r="P83" i="1"/>
  <c r="Q83" i="1" s="1"/>
  <c r="P84" i="1"/>
  <c r="Q84" i="1" s="1"/>
  <c r="P85" i="1"/>
  <c r="Q85" i="1" s="1"/>
  <c r="P86" i="1"/>
  <c r="Q86" i="1" s="1"/>
  <c r="P87" i="1"/>
  <c r="Q87" i="1" s="1"/>
  <c r="P88" i="1"/>
  <c r="Q88" i="1" s="1"/>
  <c r="P89" i="1"/>
  <c r="Q89" i="1" s="1"/>
  <c r="P90" i="1"/>
  <c r="Q90" i="1" s="1"/>
  <c r="P91" i="1"/>
  <c r="Q91" i="1" s="1"/>
  <c r="P92" i="1"/>
  <c r="Q92" i="1" s="1"/>
  <c r="P93" i="1"/>
  <c r="Q93" i="1" s="1"/>
  <c r="P94" i="1"/>
  <c r="Q94" i="1" s="1"/>
  <c r="P95" i="1"/>
  <c r="Q95" i="1" s="1"/>
  <c r="P96" i="1"/>
  <c r="Q96" i="1" s="1"/>
  <c r="P97" i="1"/>
  <c r="Q97" i="1" s="1"/>
  <c r="P98" i="1"/>
  <c r="Q98" i="1" s="1"/>
  <c r="P99" i="1"/>
  <c r="Q99" i="1" s="1"/>
  <c r="P100" i="1"/>
  <c r="Q100" i="1" s="1"/>
  <c r="P101" i="1"/>
  <c r="Q101" i="1" s="1"/>
  <c r="P102" i="1"/>
  <c r="Q102" i="1" s="1"/>
  <c r="P103" i="1"/>
  <c r="Q103" i="1" s="1"/>
  <c r="P104" i="1"/>
  <c r="Q104" i="1" s="1"/>
  <c r="P105" i="1"/>
  <c r="Q105" i="1" s="1"/>
  <c r="P106" i="1"/>
  <c r="Q106" i="1" s="1"/>
  <c r="P107" i="1"/>
  <c r="Q107" i="1" s="1"/>
  <c r="P108" i="1"/>
  <c r="Q108" i="1" s="1"/>
  <c r="P109" i="1"/>
  <c r="Q109" i="1" s="1"/>
  <c r="P110" i="1"/>
  <c r="Q110" i="1" s="1"/>
  <c r="P111" i="1"/>
  <c r="Q111" i="1" s="1"/>
  <c r="P112" i="1"/>
  <c r="Q112" i="1" s="1"/>
  <c r="P113" i="1"/>
  <c r="Q113" i="1" s="1"/>
  <c r="P114" i="1"/>
  <c r="Q114" i="1" s="1"/>
  <c r="P115" i="1"/>
  <c r="Q115" i="1" s="1"/>
  <c r="P116" i="1"/>
  <c r="Q116" i="1" s="1"/>
  <c r="P117" i="1"/>
  <c r="Q117" i="1" s="1"/>
  <c r="P118" i="1"/>
  <c r="Q118" i="1" s="1"/>
  <c r="P119" i="1"/>
  <c r="Q119" i="1" s="1"/>
  <c r="P120" i="1"/>
  <c r="Q120" i="1" s="1"/>
  <c r="P121" i="1"/>
  <c r="Q121" i="1" s="1"/>
  <c r="P122" i="1"/>
  <c r="Q122" i="1" s="1"/>
  <c r="P123" i="1"/>
  <c r="Q123" i="1" s="1"/>
  <c r="P124" i="1"/>
  <c r="Q124" i="1" s="1"/>
  <c r="P125" i="1"/>
  <c r="Q125" i="1" s="1"/>
  <c r="P126" i="1"/>
  <c r="Q126" i="1" s="1"/>
  <c r="P127" i="1"/>
  <c r="Q127" i="1" s="1"/>
  <c r="P128" i="1"/>
  <c r="Q128" i="1" s="1"/>
  <c r="P129" i="1"/>
  <c r="Q129" i="1" s="1"/>
  <c r="P130" i="1"/>
  <c r="Q130" i="1" s="1"/>
  <c r="P131" i="1"/>
  <c r="Q131" i="1" s="1"/>
  <c r="P132" i="1"/>
  <c r="Q132" i="1" s="1"/>
  <c r="P133" i="1"/>
  <c r="Q133" i="1" s="1"/>
  <c r="P134" i="1"/>
  <c r="Q134" i="1" s="1"/>
  <c r="P135" i="1"/>
  <c r="Q135" i="1" s="1"/>
  <c r="P136" i="1"/>
  <c r="Q136" i="1" s="1"/>
  <c r="P137" i="1"/>
  <c r="Q137" i="1" s="1"/>
  <c r="P138" i="1"/>
  <c r="Q138" i="1" s="1"/>
  <c r="P139" i="1"/>
  <c r="Q139" i="1" s="1"/>
  <c r="P140" i="1"/>
  <c r="Q140" i="1" s="1"/>
  <c r="P141" i="1"/>
  <c r="Q141" i="1" s="1"/>
  <c r="P142" i="1"/>
  <c r="Q142" i="1" s="1"/>
  <c r="P143" i="1"/>
  <c r="Q143" i="1" s="1"/>
  <c r="P144" i="1"/>
  <c r="Q144" i="1" s="1"/>
  <c r="P145" i="1"/>
  <c r="Q145" i="1" s="1"/>
  <c r="P146" i="1"/>
  <c r="Q146" i="1" s="1"/>
  <c r="P147" i="1"/>
  <c r="Q147" i="1" s="1"/>
  <c r="P148" i="1"/>
  <c r="Q148" i="1" s="1"/>
  <c r="P149" i="1"/>
  <c r="Q149" i="1" s="1"/>
  <c r="P150" i="1"/>
  <c r="Q150" i="1" s="1"/>
  <c r="P151" i="1"/>
  <c r="Q151" i="1" s="1"/>
  <c r="P152" i="1"/>
  <c r="Q152" i="1" s="1"/>
  <c r="P153" i="1"/>
  <c r="Q153" i="1" s="1"/>
  <c r="P154" i="1"/>
  <c r="Q154" i="1" s="1"/>
  <c r="P155" i="1"/>
  <c r="Q155" i="1" s="1"/>
  <c r="P156" i="1"/>
  <c r="Q156" i="1" s="1"/>
  <c r="P157" i="1"/>
  <c r="Q157" i="1" s="1"/>
  <c r="P158" i="1"/>
  <c r="Q158" i="1" s="1"/>
  <c r="P159" i="1"/>
  <c r="Q159" i="1" s="1"/>
  <c r="P160" i="1"/>
  <c r="Q160" i="1" s="1"/>
  <c r="P161" i="1"/>
  <c r="Q161" i="1" s="1"/>
  <c r="P162" i="1"/>
  <c r="Q162" i="1" s="1"/>
  <c r="P163" i="1"/>
  <c r="Q163" i="1" s="1"/>
  <c r="P164" i="1"/>
  <c r="Q164" i="1" s="1"/>
  <c r="P165" i="1"/>
  <c r="Q165" i="1" s="1"/>
  <c r="P166" i="1"/>
  <c r="Q166" i="1" s="1"/>
  <c r="P167" i="1"/>
  <c r="Q167" i="1" s="1"/>
  <c r="P168" i="1"/>
  <c r="Q168" i="1" s="1"/>
  <c r="P169" i="1"/>
  <c r="Q169" i="1" s="1"/>
  <c r="P170" i="1"/>
  <c r="Q170" i="1" s="1"/>
  <c r="P171" i="1"/>
  <c r="Q171" i="1" s="1"/>
  <c r="P172" i="1"/>
  <c r="Q172" i="1" s="1"/>
  <c r="P173" i="1"/>
  <c r="Q173" i="1" s="1"/>
  <c r="P174" i="1"/>
  <c r="Q174" i="1" s="1"/>
  <c r="P175" i="1"/>
  <c r="Q175" i="1" s="1"/>
  <c r="P176" i="1"/>
  <c r="Q176" i="1" s="1"/>
  <c r="P177" i="1"/>
  <c r="Q177" i="1" s="1"/>
  <c r="P178" i="1"/>
  <c r="Q178" i="1" s="1"/>
  <c r="P179" i="1"/>
  <c r="Q179" i="1" s="1"/>
  <c r="P180" i="1"/>
  <c r="Q180" i="1" s="1"/>
  <c r="P181" i="1"/>
  <c r="Q181" i="1" s="1"/>
  <c r="P182" i="1"/>
  <c r="Q182" i="1" s="1"/>
  <c r="P183" i="1"/>
  <c r="Q183" i="1" s="1"/>
  <c r="P184" i="1"/>
  <c r="Q184" i="1" s="1"/>
  <c r="P185" i="1"/>
  <c r="Q185" i="1" s="1"/>
  <c r="P186" i="1"/>
  <c r="Q186" i="1" s="1"/>
  <c r="P187" i="1"/>
  <c r="Q187" i="1" s="1"/>
  <c r="P188" i="1"/>
  <c r="Q188" i="1" s="1"/>
  <c r="P189" i="1"/>
  <c r="Q189" i="1" s="1"/>
  <c r="P190" i="1"/>
  <c r="Q190" i="1" s="1"/>
  <c r="P191" i="1"/>
  <c r="Q191" i="1" s="1"/>
  <c r="P192" i="1"/>
  <c r="Q192" i="1" s="1"/>
  <c r="P193" i="1"/>
  <c r="Q193" i="1" s="1"/>
  <c r="P194" i="1"/>
  <c r="Q194" i="1" s="1"/>
  <c r="P195" i="1"/>
  <c r="Q195" i="1" s="1"/>
  <c r="P196" i="1"/>
  <c r="Q196" i="1" s="1"/>
  <c r="P197" i="1"/>
  <c r="Q197" i="1" s="1"/>
  <c r="P198" i="1"/>
  <c r="Q198" i="1" s="1"/>
  <c r="P199" i="1"/>
  <c r="Q199" i="1" s="1"/>
  <c r="P200" i="1"/>
  <c r="Q200" i="1" s="1"/>
  <c r="P201" i="1"/>
  <c r="Q201" i="1" s="1"/>
  <c r="P202" i="1"/>
  <c r="Q202" i="1" s="1"/>
  <c r="P203" i="1"/>
  <c r="Q203" i="1" s="1"/>
  <c r="P204" i="1"/>
  <c r="Q204" i="1" s="1"/>
  <c r="P205" i="1"/>
  <c r="Q205" i="1" s="1"/>
  <c r="P206" i="1"/>
  <c r="Q206" i="1" s="1"/>
  <c r="P207" i="1"/>
  <c r="Q207" i="1" s="1"/>
  <c r="P208" i="1"/>
  <c r="Q208" i="1" s="1"/>
  <c r="P209" i="1"/>
  <c r="Q209" i="1" s="1"/>
  <c r="P210" i="1"/>
  <c r="Q210" i="1" s="1"/>
  <c r="P211" i="1"/>
  <c r="Q211" i="1" s="1"/>
  <c r="P212" i="1"/>
  <c r="Q212" i="1" s="1"/>
  <c r="P213" i="1"/>
  <c r="Q213" i="1" s="1"/>
  <c r="P214" i="1"/>
  <c r="Q214" i="1" s="1"/>
  <c r="P215" i="1"/>
  <c r="Q215" i="1" s="1"/>
  <c r="P216" i="1"/>
  <c r="Q216" i="1" s="1"/>
  <c r="P217" i="1"/>
  <c r="Q217" i="1" s="1"/>
  <c r="P218" i="1"/>
  <c r="Q218" i="1" s="1"/>
  <c r="P219" i="1"/>
  <c r="Q219" i="1" s="1"/>
  <c r="P220" i="1"/>
  <c r="Q220" i="1" s="1"/>
  <c r="P221" i="1"/>
  <c r="Q221" i="1" s="1"/>
  <c r="P222" i="1"/>
  <c r="Q222" i="1" s="1"/>
  <c r="P223" i="1"/>
  <c r="Q223" i="1" s="1"/>
  <c r="P224" i="1"/>
  <c r="Q224" i="1" s="1"/>
  <c r="P225" i="1"/>
  <c r="Q225" i="1" s="1"/>
  <c r="P226" i="1"/>
  <c r="Q226" i="1" s="1"/>
  <c r="P227" i="1"/>
  <c r="Q227" i="1" s="1"/>
  <c r="P228" i="1"/>
  <c r="Q228" i="1" s="1"/>
  <c r="P229" i="1"/>
  <c r="Q229" i="1" s="1"/>
  <c r="P230" i="1"/>
  <c r="Q230" i="1" s="1"/>
  <c r="P231" i="1"/>
  <c r="Q231" i="1" s="1"/>
  <c r="P232" i="1"/>
  <c r="Q232" i="1" s="1"/>
  <c r="P233" i="1"/>
  <c r="Q233" i="1" s="1"/>
  <c r="P234" i="1"/>
  <c r="Q234" i="1" s="1"/>
  <c r="P235" i="1"/>
  <c r="Q235" i="1" s="1"/>
  <c r="P236" i="1"/>
  <c r="Q236" i="1" s="1"/>
  <c r="P237" i="1"/>
  <c r="Q237" i="1" s="1"/>
  <c r="P238" i="1"/>
  <c r="Q238" i="1" s="1"/>
  <c r="P239" i="1"/>
  <c r="Q239" i="1" s="1"/>
  <c r="P240" i="1"/>
  <c r="Q240" i="1" s="1"/>
  <c r="P241" i="1"/>
  <c r="Q241" i="1" s="1"/>
  <c r="P242" i="1"/>
  <c r="Q242" i="1" s="1"/>
  <c r="P243" i="1"/>
  <c r="Q243" i="1" s="1"/>
  <c r="P244" i="1"/>
  <c r="Q244" i="1" s="1"/>
  <c r="P245" i="1"/>
  <c r="Q245" i="1" s="1"/>
  <c r="P246" i="1"/>
  <c r="Q246" i="1" s="1"/>
  <c r="P247" i="1"/>
  <c r="Q247" i="1" s="1"/>
  <c r="P248" i="1"/>
  <c r="Q248" i="1" s="1"/>
  <c r="P249" i="1"/>
  <c r="Q249" i="1" s="1"/>
  <c r="P250" i="1"/>
  <c r="Q250" i="1" s="1"/>
  <c r="P251" i="1"/>
  <c r="Q251" i="1" s="1"/>
  <c r="P252" i="1"/>
  <c r="Q252" i="1" s="1"/>
  <c r="P253" i="1"/>
  <c r="Q253" i="1" s="1"/>
  <c r="P254" i="1"/>
  <c r="Q254" i="1" s="1"/>
  <c r="P255" i="1"/>
  <c r="Q255" i="1" s="1"/>
  <c r="P256" i="1"/>
  <c r="Q256" i="1" s="1"/>
  <c r="P257" i="1"/>
  <c r="Q257" i="1" s="1"/>
  <c r="P258" i="1"/>
  <c r="Q258" i="1" s="1"/>
  <c r="P259" i="1"/>
  <c r="Q259" i="1" s="1"/>
  <c r="P260" i="1"/>
  <c r="Q260" i="1" s="1"/>
  <c r="P261" i="1"/>
  <c r="Q261" i="1" s="1"/>
  <c r="P262" i="1"/>
  <c r="Q262" i="1" s="1"/>
  <c r="P263" i="1"/>
  <c r="Q263" i="1" s="1"/>
  <c r="P264" i="1"/>
  <c r="Q264" i="1" s="1"/>
  <c r="P265" i="1"/>
  <c r="Q265" i="1" s="1"/>
  <c r="P266" i="1"/>
  <c r="Q266" i="1" s="1"/>
  <c r="P267" i="1"/>
  <c r="Q267" i="1" s="1"/>
  <c r="P268" i="1"/>
  <c r="Q268" i="1" s="1"/>
  <c r="P269" i="1"/>
  <c r="Q269" i="1" s="1"/>
  <c r="P270" i="1"/>
  <c r="Q270" i="1" s="1"/>
  <c r="P271" i="1"/>
  <c r="Q271" i="1" s="1"/>
  <c r="P272" i="1"/>
  <c r="Q272" i="1" s="1"/>
  <c r="P273" i="1"/>
  <c r="Q273" i="1" s="1"/>
  <c r="P274" i="1"/>
  <c r="Q274" i="1" s="1"/>
  <c r="P275" i="1"/>
  <c r="Q275" i="1" s="1"/>
  <c r="P276" i="1"/>
  <c r="Q276" i="1" s="1"/>
  <c r="P277" i="1"/>
  <c r="Q277" i="1" s="1"/>
  <c r="P278" i="1"/>
  <c r="Q278" i="1" s="1"/>
  <c r="P279" i="1"/>
  <c r="Q279" i="1" s="1"/>
  <c r="P280" i="1"/>
  <c r="Q280" i="1" s="1"/>
  <c r="P281" i="1"/>
  <c r="Q281" i="1" s="1"/>
  <c r="P282" i="1"/>
  <c r="Q282" i="1" s="1"/>
  <c r="P283" i="1"/>
  <c r="Q283" i="1" s="1"/>
  <c r="P284" i="1"/>
  <c r="Q284" i="1" s="1"/>
  <c r="P285" i="1"/>
  <c r="Q285" i="1" s="1"/>
  <c r="P286" i="1"/>
  <c r="Q286" i="1" s="1"/>
  <c r="P287" i="1"/>
  <c r="Q287" i="1" s="1"/>
  <c r="P288" i="1"/>
  <c r="Q288" i="1" s="1"/>
  <c r="P289" i="1"/>
  <c r="Q289" i="1" s="1"/>
  <c r="P290" i="1"/>
  <c r="Q290" i="1" s="1"/>
  <c r="P291" i="1"/>
  <c r="Q291" i="1" s="1"/>
  <c r="P292" i="1"/>
  <c r="Q292" i="1" s="1"/>
  <c r="P293" i="1"/>
  <c r="Q293" i="1" s="1"/>
  <c r="P294" i="1"/>
  <c r="Q294" i="1" s="1"/>
  <c r="P295" i="1"/>
  <c r="Q295" i="1" s="1"/>
  <c r="P296" i="1"/>
  <c r="Q296" i="1" s="1"/>
  <c r="P297" i="1"/>
  <c r="Q297" i="1" s="1"/>
  <c r="P298" i="1"/>
  <c r="Q298" i="1" s="1"/>
  <c r="P299" i="1"/>
  <c r="Q299" i="1" s="1"/>
  <c r="P300" i="1"/>
  <c r="Q300" i="1" s="1"/>
  <c r="P301" i="1"/>
  <c r="Q301" i="1" s="1"/>
  <c r="P302" i="1"/>
  <c r="Q302" i="1" s="1"/>
  <c r="P303" i="1"/>
  <c r="Q303" i="1" s="1"/>
  <c r="P304" i="1"/>
  <c r="Q304" i="1" s="1"/>
  <c r="P305" i="1"/>
  <c r="Q305" i="1" s="1"/>
  <c r="P306" i="1"/>
  <c r="Q306" i="1" s="1"/>
  <c r="P307" i="1"/>
  <c r="Q307" i="1" s="1"/>
  <c r="P308" i="1"/>
  <c r="Q308" i="1" s="1"/>
  <c r="P309" i="1"/>
  <c r="Q309" i="1" s="1"/>
  <c r="P310" i="1"/>
  <c r="Q310" i="1" s="1"/>
  <c r="P311" i="1"/>
  <c r="Q311" i="1" s="1"/>
  <c r="P312" i="1"/>
  <c r="Q312" i="1" s="1"/>
  <c r="P313" i="1"/>
  <c r="Q313" i="1" s="1"/>
  <c r="P314" i="1"/>
  <c r="Q314" i="1" s="1"/>
  <c r="P315" i="1"/>
  <c r="Q315" i="1" s="1"/>
  <c r="P316" i="1"/>
  <c r="Q316" i="1" s="1"/>
  <c r="P317" i="1"/>
  <c r="Q317" i="1" s="1"/>
  <c r="P318" i="1"/>
  <c r="Q318" i="1" s="1"/>
  <c r="P319" i="1"/>
  <c r="Q319" i="1" s="1"/>
  <c r="P320" i="1"/>
  <c r="Q320" i="1" s="1"/>
  <c r="P321" i="1"/>
  <c r="Q321" i="1" s="1"/>
  <c r="P322" i="1"/>
  <c r="Q322" i="1" s="1"/>
  <c r="P323" i="1"/>
  <c r="Q323" i="1" s="1"/>
  <c r="P324" i="1"/>
  <c r="Q324" i="1" s="1"/>
  <c r="P325" i="1"/>
  <c r="Q325" i="1" s="1"/>
  <c r="P326" i="1"/>
  <c r="Q326" i="1" s="1"/>
  <c r="P327" i="1"/>
  <c r="Q327" i="1" s="1"/>
  <c r="P328" i="1"/>
  <c r="Q328" i="1" s="1"/>
  <c r="P329" i="1"/>
  <c r="Q329" i="1" s="1"/>
  <c r="P330" i="1"/>
  <c r="Q330" i="1" s="1"/>
  <c r="P331" i="1"/>
  <c r="Q331" i="1" s="1"/>
  <c r="P332" i="1"/>
  <c r="Q332" i="1" s="1"/>
  <c r="P333" i="1"/>
  <c r="Q333" i="1" s="1"/>
  <c r="P334" i="1"/>
  <c r="Q334" i="1" s="1"/>
  <c r="P335" i="1"/>
  <c r="Q335" i="1" s="1"/>
  <c r="P336" i="1"/>
  <c r="Q336" i="1" s="1"/>
  <c r="P337" i="1"/>
  <c r="Q337" i="1" s="1"/>
  <c r="P338" i="1"/>
  <c r="Q338" i="1" s="1"/>
  <c r="P339" i="1"/>
  <c r="Q339" i="1" s="1"/>
  <c r="P340" i="1"/>
  <c r="Q340" i="1" s="1"/>
  <c r="P341" i="1"/>
  <c r="Q341" i="1" s="1"/>
  <c r="P342" i="1"/>
  <c r="Q342" i="1" s="1"/>
  <c r="P343" i="1"/>
  <c r="Q343" i="1" s="1"/>
  <c r="P344" i="1"/>
  <c r="Q344" i="1" s="1"/>
  <c r="P345" i="1"/>
  <c r="Q345" i="1" s="1"/>
  <c r="P346" i="1"/>
  <c r="Q346" i="1" s="1"/>
  <c r="P347" i="1"/>
  <c r="Q347" i="1" s="1"/>
  <c r="P348" i="1"/>
  <c r="Q348" i="1" s="1"/>
  <c r="P349" i="1"/>
  <c r="Q349" i="1" s="1"/>
  <c r="P350" i="1"/>
  <c r="Q350" i="1" s="1"/>
  <c r="P351" i="1"/>
  <c r="Q351" i="1" s="1"/>
  <c r="P352" i="1"/>
  <c r="Q352" i="1" s="1"/>
  <c r="P353" i="1"/>
  <c r="Q353" i="1" s="1"/>
  <c r="P354" i="1"/>
  <c r="Q354" i="1" s="1"/>
  <c r="P355" i="1"/>
  <c r="Q355" i="1" s="1"/>
  <c r="P356" i="1"/>
  <c r="Q356" i="1" s="1"/>
  <c r="P357" i="1"/>
  <c r="Q357" i="1" s="1"/>
  <c r="P358" i="1"/>
  <c r="Q358" i="1" s="1"/>
  <c r="P359" i="1"/>
  <c r="Q359" i="1" s="1"/>
  <c r="P360" i="1"/>
  <c r="Q360" i="1" s="1"/>
  <c r="P361" i="1"/>
  <c r="Q361" i="1" s="1"/>
  <c r="P362" i="1"/>
  <c r="Q362" i="1" s="1"/>
  <c r="P363" i="1"/>
  <c r="Q363" i="1" s="1"/>
  <c r="P364" i="1"/>
  <c r="Q364" i="1" s="1"/>
  <c r="P365" i="1"/>
  <c r="Q365" i="1" s="1"/>
  <c r="P366" i="1"/>
  <c r="Q366" i="1" s="1"/>
  <c r="P367" i="1"/>
  <c r="Q367" i="1" s="1"/>
  <c r="P368" i="1"/>
  <c r="Q368" i="1" s="1"/>
  <c r="P369" i="1"/>
  <c r="Q369" i="1" s="1"/>
  <c r="P370" i="1"/>
  <c r="Q370" i="1" s="1"/>
  <c r="P371" i="1"/>
  <c r="Q371" i="1" s="1"/>
  <c r="P372" i="1"/>
  <c r="Q372" i="1" s="1"/>
  <c r="P373" i="1"/>
  <c r="Q373" i="1" s="1"/>
  <c r="P374" i="1"/>
  <c r="Q374" i="1" s="1"/>
  <c r="P375" i="1"/>
  <c r="Q375" i="1" s="1"/>
  <c r="P376" i="1"/>
  <c r="Q376" i="1" s="1"/>
  <c r="P377" i="1"/>
  <c r="Q377" i="1" s="1"/>
  <c r="P378" i="1"/>
  <c r="Q378" i="1" s="1"/>
  <c r="P379" i="1"/>
  <c r="Q379" i="1" s="1"/>
  <c r="P380" i="1"/>
  <c r="Q380" i="1" s="1"/>
  <c r="P381" i="1"/>
  <c r="Q381" i="1" s="1"/>
  <c r="P382" i="1"/>
  <c r="Q382" i="1" s="1"/>
  <c r="P383" i="1"/>
  <c r="Q383" i="1" s="1"/>
  <c r="P384" i="1"/>
  <c r="Q384" i="1" s="1"/>
  <c r="P385" i="1"/>
  <c r="Q385" i="1" s="1"/>
  <c r="P386" i="1"/>
  <c r="Q386" i="1" s="1"/>
  <c r="P387" i="1"/>
  <c r="Q387" i="1" s="1"/>
  <c r="P388" i="1"/>
  <c r="Q388" i="1" s="1"/>
  <c r="P389" i="1"/>
  <c r="Q389" i="1" s="1"/>
  <c r="P390" i="1"/>
  <c r="Q390" i="1" s="1"/>
  <c r="P391" i="1"/>
  <c r="Q391" i="1" s="1"/>
  <c r="P392" i="1"/>
  <c r="Q392" i="1" s="1"/>
  <c r="P393" i="1"/>
  <c r="Q393" i="1" s="1"/>
  <c r="P394" i="1"/>
  <c r="Q394" i="1" s="1"/>
  <c r="P395" i="1"/>
  <c r="Q395" i="1" s="1"/>
  <c r="P396" i="1"/>
  <c r="Q396" i="1" s="1"/>
  <c r="P397" i="1"/>
  <c r="Q397" i="1" s="1"/>
  <c r="P398" i="1"/>
  <c r="Q398" i="1" s="1"/>
  <c r="P399" i="1"/>
  <c r="Q399" i="1" s="1"/>
  <c r="P400" i="1"/>
  <c r="Q400" i="1" s="1"/>
  <c r="P401" i="1"/>
  <c r="Q401" i="1" s="1"/>
  <c r="P402" i="1"/>
  <c r="Q402" i="1" s="1"/>
  <c r="P403" i="1"/>
  <c r="Q403" i="1" s="1"/>
  <c r="P404" i="1"/>
  <c r="Q404" i="1" s="1"/>
  <c r="P405" i="1"/>
  <c r="Q405" i="1" s="1"/>
  <c r="P406" i="1"/>
  <c r="Q406" i="1" s="1"/>
  <c r="P407" i="1"/>
  <c r="Q407" i="1" s="1"/>
  <c r="P408" i="1"/>
  <c r="Q408" i="1" s="1"/>
  <c r="P409" i="1"/>
  <c r="Q409" i="1" s="1"/>
  <c r="P410" i="1"/>
  <c r="Q410" i="1" s="1"/>
  <c r="P411" i="1"/>
  <c r="Q411" i="1" s="1"/>
  <c r="P412" i="1"/>
  <c r="Q412" i="1" s="1"/>
  <c r="P413" i="1"/>
  <c r="Q413" i="1" s="1"/>
  <c r="P414" i="1"/>
  <c r="Q414" i="1" s="1"/>
  <c r="P415" i="1"/>
  <c r="Q415" i="1" s="1"/>
  <c r="P416" i="1"/>
  <c r="Q416" i="1" s="1"/>
  <c r="P417" i="1"/>
  <c r="Q417" i="1" s="1"/>
  <c r="P418" i="1"/>
  <c r="Q418" i="1" s="1"/>
  <c r="P419" i="1"/>
  <c r="Q419" i="1" s="1"/>
  <c r="P420" i="1"/>
  <c r="Q420" i="1" s="1"/>
  <c r="P421" i="1"/>
  <c r="Q421" i="1" s="1"/>
  <c r="P422" i="1"/>
  <c r="Q422" i="1" s="1"/>
  <c r="P423" i="1"/>
  <c r="Q423" i="1" s="1"/>
  <c r="P424" i="1"/>
  <c r="Q424" i="1" s="1"/>
  <c r="P425" i="1"/>
  <c r="Q425" i="1" s="1"/>
  <c r="P426" i="1"/>
  <c r="Q426" i="1" s="1"/>
  <c r="P427" i="1"/>
  <c r="Q427" i="1" s="1"/>
  <c r="P428" i="1"/>
  <c r="Q428" i="1" s="1"/>
  <c r="P429" i="1"/>
  <c r="Q429" i="1" s="1"/>
  <c r="P430" i="1"/>
  <c r="Q430" i="1" s="1"/>
  <c r="P431" i="1"/>
  <c r="Q431" i="1" s="1"/>
  <c r="P432" i="1"/>
  <c r="Q432" i="1" s="1"/>
  <c r="P433" i="1"/>
  <c r="Q433" i="1" s="1"/>
  <c r="P434" i="1"/>
  <c r="Q434" i="1" s="1"/>
  <c r="P435" i="1"/>
  <c r="Q435" i="1" s="1"/>
  <c r="P436" i="1"/>
  <c r="Q436" i="1" s="1"/>
  <c r="P437" i="1"/>
  <c r="Q437" i="1" s="1"/>
  <c r="P438" i="1"/>
  <c r="Q438" i="1" s="1"/>
  <c r="P439" i="1"/>
  <c r="Q439" i="1" s="1"/>
  <c r="P440" i="1"/>
  <c r="Q440" i="1" s="1"/>
  <c r="P441" i="1"/>
  <c r="Q441" i="1" s="1"/>
  <c r="P442" i="1"/>
  <c r="Q442" i="1" s="1"/>
  <c r="P443" i="1"/>
  <c r="Q443" i="1" s="1"/>
  <c r="P444" i="1"/>
  <c r="Q444" i="1" s="1"/>
  <c r="P445" i="1"/>
  <c r="Q445" i="1" s="1"/>
  <c r="P446" i="1"/>
  <c r="Q446" i="1" s="1"/>
  <c r="P447" i="1"/>
  <c r="Q447" i="1" s="1"/>
  <c r="P448" i="1"/>
  <c r="Q448" i="1" s="1"/>
  <c r="P449" i="1"/>
  <c r="Q449" i="1" s="1"/>
  <c r="P450" i="1"/>
  <c r="Q450" i="1" s="1"/>
  <c r="P451" i="1"/>
  <c r="Q451" i="1" s="1"/>
  <c r="P452" i="1"/>
  <c r="Q452" i="1" s="1"/>
  <c r="P453" i="1"/>
  <c r="Q453" i="1" s="1"/>
  <c r="P454" i="1"/>
  <c r="Q454" i="1" s="1"/>
  <c r="P455" i="1"/>
  <c r="Q455" i="1" s="1"/>
  <c r="P456" i="1"/>
  <c r="Q456" i="1" s="1"/>
  <c r="P457" i="1"/>
  <c r="Q457" i="1" s="1"/>
  <c r="P458" i="1"/>
  <c r="Q458" i="1" s="1"/>
  <c r="P459" i="1"/>
  <c r="Q459" i="1" s="1"/>
  <c r="P460" i="1"/>
  <c r="Q460" i="1" s="1"/>
  <c r="P461" i="1"/>
  <c r="Q461" i="1" s="1"/>
  <c r="P462" i="1"/>
  <c r="Q462" i="1" s="1"/>
  <c r="P463" i="1"/>
  <c r="Q463" i="1" s="1"/>
  <c r="P464" i="1"/>
  <c r="Q464" i="1" s="1"/>
  <c r="P465" i="1"/>
  <c r="Q465" i="1" s="1"/>
  <c r="P466" i="1"/>
  <c r="Q466" i="1" s="1"/>
  <c r="P467" i="1"/>
  <c r="Q467" i="1" s="1"/>
  <c r="P468" i="1"/>
  <c r="Q468" i="1" s="1"/>
  <c r="P469" i="1"/>
  <c r="Q469" i="1" s="1"/>
  <c r="P470" i="1"/>
  <c r="Q470" i="1" s="1"/>
  <c r="P471" i="1"/>
  <c r="Q471" i="1" s="1"/>
  <c r="P472" i="1"/>
  <c r="Q472" i="1" s="1"/>
  <c r="P473" i="1"/>
  <c r="Q473" i="1" s="1"/>
  <c r="P474" i="1"/>
  <c r="Q474" i="1" s="1"/>
  <c r="P475" i="1"/>
  <c r="Q475" i="1" s="1"/>
  <c r="P476" i="1"/>
  <c r="Q476" i="1" s="1"/>
  <c r="P477" i="1"/>
  <c r="Q477" i="1" s="1"/>
  <c r="P478" i="1"/>
  <c r="Q478" i="1" s="1"/>
  <c r="P479" i="1"/>
  <c r="Q479" i="1" s="1"/>
  <c r="P480" i="1"/>
  <c r="Q480" i="1" s="1"/>
  <c r="P481" i="1"/>
  <c r="Q481" i="1" s="1"/>
  <c r="P482" i="1"/>
  <c r="Q482" i="1" s="1"/>
  <c r="P483" i="1"/>
  <c r="Q483" i="1" s="1"/>
  <c r="P484" i="1"/>
  <c r="Q484" i="1" s="1"/>
  <c r="P485" i="1"/>
  <c r="Q485" i="1" s="1"/>
  <c r="P486" i="1"/>
  <c r="Q486" i="1" s="1"/>
  <c r="P487" i="1"/>
  <c r="Q487" i="1" s="1"/>
  <c r="P488" i="1"/>
  <c r="Q488" i="1" s="1"/>
  <c r="P489" i="1"/>
  <c r="Q489" i="1" s="1"/>
  <c r="P490" i="1"/>
  <c r="Q490" i="1" s="1"/>
  <c r="P491" i="1"/>
  <c r="Q491" i="1" s="1"/>
  <c r="P492" i="1"/>
  <c r="Q492" i="1" s="1"/>
  <c r="P493" i="1"/>
  <c r="Q493" i="1" s="1"/>
  <c r="P494" i="1"/>
  <c r="Q494" i="1" s="1"/>
  <c r="P495" i="1"/>
  <c r="Q495" i="1" s="1"/>
  <c r="P496" i="1"/>
  <c r="Q496" i="1" s="1"/>
  <c r="P497" i="1"/>
  <c r="Q497" i="1" s="1"/>
  <c r="P498" i="1"/>
  <c r="Q498" i="1" s="1"/>
  <c r="P499" i="1"/>
  <c r="Q499" i="1" s="1"/>
  <c r="P500" i="1"/>
  <c r="Q500" i="1" s="1"/>
  <c r="P501" i="1"/>
  <c r="Q501" i="1" s="1"/>
  <c r="P502" i="1"/>
  <c r="Q502" i="1" s="1"/>
  <c r="P503" i="1"/>
  <c r="Q503" i="1" s="1"/>
  <c r="P504" i="1"/>
  <c r="Q504" i="1" s="1"/>
  <c r="P505" i="1"/>
  <c r="Q505" i="1" s="1"/>
  <c r="P506" i="1"/>
  <c r="Q506" i="1" s="1"/>
  <c r="P507" i="1"/>
  <c r="Q507" i="1" s="1"/>
  <c r="P508" i="1"/>
  <c r="Q508" i="1" s="1"/>
  <c r="P509" i="1"/>
  <c r="Q509" i="1" s="1"/>
  <c r="P510" i="1"/>
  <c r="Q510" i="1" s="1"/>
  <c r="P511" i="1"/>
  <c r="Q511" i="1" s="1"/>
  <c r="P512" i="1"/>
  <c r="Q512" i="1" s="1"/>
  <c r="P513" i="1"/>
  <c r="Q513" i="1" s="1"/>
  <c r="P514" i="1"/>
  <c r="Q514" i="1" s="1"/>
  <c r="P515" i="1"/>
  <c r="Q515" i="1" s="1"/>
  <c r="P516" i="1"/>
  <c r="Q516" i="1" s="1"/>
  <c r="P517" i="1"/>
  <c r="Q517" i="1" s="1"/>
  <c r="P518" i="1"/>
  <c r="Q518" i="1" s="1"/>
  <c r="P519" i="1"/>
  <c r="Q519" i="1" s="1"/>
  <c r="P520" i="1"/>
  <c r="Q520" i="1" s="1"/>
  <c r="P521" i="1"/>
  <c r="Q521" i="1" s="1"/>
  <c r="P522" i="1"/>
  <c r="Q522" i="1" s="1"/>
  <c r="P523" i="1"/>
  <c r="Q523" i="1" s="1"/>
  <c r="P524" i="1"/>
  <c r="Q524" i="1" s="1"/>
  <c r="P525" i="1"/>
  <c r="Q525" i="1" s="1"/>
  <c r="P526" i="1"/>
  <c r="Q526" i="1" s="1"/>
  <c r="P527" i="1"/>
  <c r="Q527" i="1" s="1"/>
  <c r="P528" i="1"/>
  <c r="Q528" i="1" s="1"/>
  <c r="P529" i="1"/>
  <c r="Q529" i="1" s="1"/>
  <c r="P530" i="1"/>
  <c r="Q530" i="1" s="1"/>
  <c r="P531" i="1"/>
  <c r="Q531" i="1" s="1"/>
  <c r="P532" i="1"/>
  <c r="Q532" i="1" s="1"/>
  <c r="P533" i="1"/>
  <c r="Q533" i="1" s="1"/>
  <c r="P534" i="1"/>
  <c r="Q534" i="1" s="1"/>
  <c r="P535" i="1"/>
  <c r="Q535" i="1" s="1"/>
  <c r="P536" i="1"/>
  <c r="Q536" i="1" s="1"/>
  <c r="P537" i="1"/>
  <c r="Q537" i="1" s="1"/>
  <c r="P538" i="1"/>
  <c r="Q538" i="1" s="1"/>
  <c r="P539" i="1"/>
  <c r="Q539" i="1" s="1"/>
  <c r="P540" i="1"/>
  <c r="Q540" i="1" s="1"/>
  <c r="P541" i="1"/>
  <c r="Q541" i="1" s="1"/>
  <c r="P542" i="1"/>
  <c r="Q542" i="1" s="1"/>
  <c r="P543" i="1"/>
  <c r="Q543" i="1" s="1"/>
  <c r="P544" i="1"/>
  <c r="Q544" i="1" s="1"/>
  <c r="P545" i="1"/>
  <c r="Q545" i="1" s="1"/>
  <c r="P546" i="1"/>
  <c r="Q546" i="1" s="1"/>
  <c r="P547" i="1"/>
  <c r="Q547" i="1" s="1"/>
  <c r="P548" i="1"/>
  <c r="Q548" i="1" s="1"/>
  <c r="P549" i="1"/>
  <c r="Q549" i="1" s="1"/>
  <c r="P550" i="1"/>
  <c r="Q550" i="1" s="1"/>
  <c r="P551" i="1"/>
  <c r="Q551" i="1" s="1"/>
  <c r="P552" i="1"/>
  <c r="Q552" i="1" s="1"/>
  <c r="P553" i="1"/>
  <c r="Q553" i="1" s="1"/>
  <c r="P554" i="1"/>
  <c r="Q554" i="1" s="1"/>
  <c r="P555" i="1"/>
  <c r="Q555" i="1" s="1"/>
  <c r="P556" i="1"/>
  <c r="Q556" i="1" s="1"/>
  <c r="P557" i="1"/>
  <c r="Q557" i="1" s="1"/>
  <c r="P558" i="1"/>
  <c r="Q558" i="1" s="1"/>
  <c r="P559" i="1"/>
  <c r="Q559" i="1" s="1"/>
  <c r="P560" i="1"/>
  <c r="Q560" i="1" s="1"/>
  <c r="P561" i="1"/>
  <c r="Q561" i="1" s="1"/>
  <c r="P562" i="1"/>
  <c r="Q562" i="1" s="1"/>
  <c r="P563" i="1"/>
  <c r="Q563" i="1" s="1"/>
  <c r="P564" i="1"/>
  <c r="Q564" i="1" s="1"/>
  <c r="P565" i="1"/>
  <c r="Q565" i="1" s="1"/>
  <c r="P566" i="1"/>
  <c r="Q566" i="1" s="1"/>
  <c r="P567" i="1"/>
  <c r="Q567" i="1" s="1"/>
  <c r="P568" i="1"/>
  <c r="Q568" i="1" s="1"/>
  <c r="P569" i="1"/>
  <c r="Q569" i="1" s="1"/>
  <c r="P570" i="1"/>
  <c r="Q570" i="1" s="1"/>
  <c r="P571" i="1"/>
  <c r="Q571" i="1" s="1"/>
  <c r="P572" i="1"/>
  <c r="Q572" i="1" s="1"/>
  <c r="P573" i="1"/>
  <c r="Q573" i="1" s="1"/>
  <c r="P574" i="1"/>
  <c r="Q574" i="1" s="1"/>
  <c r="P575" i="1"/>
  <c r="Q575" i="1" s="1"/>
  <c r="P576" i="1"/>
  <c r="Q576" i="1" s="1"/>
  <c r="P577" i="1"/>
  <c r="Q577" i="1" s="1"/>
  <c r="P578" i="1"/>
  <c r="Q578" i="1" s="1"/>
  <c r="P579" i="1"/>
  <c r="Q579" i="1" s="1"/>
  <c r="P580" i="1"/>
  <c r="Q580" i="1" s="1"/>
  <c r="P581" i="1"/>
  <c r="Q581" i="1" s="1"/>
  <c r="P582" i="1"/>
  <c r="Q582" i="1" s="1"/>
  <c r="P583" i="1"/>
  <c r="Q583" i="1" s="1"/>
  <c r="P584" i="1"/>
  <c r="Q584" i="1" s="1"/>
  <c r="P585" i="1"/>
  <c r="Q585" i="1" s="1"/>
  <c r="P586" i="1"/>
  <c r="Q586" i="1" s="1"/>
  <c r="P587" i="1"/>
  <c r="Q587" i="1" s="1"/>
  <c r="P588" i="1"/>
  <c r="Q588" i="1" s="1"/>
  <c r="P589" i="1"/>
  <c r="Q589" i="1" s="1"/>
  <c r="P590" i="1"/>
  <c r="Q590" i="1" s="1"/>
  <c r="P591" i="1"/>
  <c r="Q591" i="1" s="1"/>
  <c r="P592" i="1"/>
  <c r="Q592" i="1" s="1"/>
  <c r="P593" i="1"/>
  <c r="Q593" i="1" s="1"/>
  <c r="P594" i="1"/>
  <c r="Q594" i="1" s="1"/>
  <c r="P595" i="1"/>
  <c r="Q595" i="1" s="1"/>
  <c r="P596" i="1"/>
  <c r="Q596" i="1" s="1"/>
  <c r="P597" i="1"/>
  <c r="Q597" i="1" s="1"/>
  <c r="P598" i="1"/>
  <c r="Q598" i="1" s="1"/>
  <c r="P599" i="1"/>
  <c r="Q599" i="1" s="1"/>
  <c r="P600" i="1"/>
  <c r="Q600" i="1" s="1"/>
  <c r="P601" i="1"/>
  <c r="Q601" i="1" s="1"/>
  <c r="P602" i="1"/>
  <c r="Q602" i="1" s="1"/>
  <c r="P603" i="1"/>
  <c r="Q603" i="1" s="1"/>
  <c r="P604" i="1"/>
  <c r="Q604" i="1" s="1"/>
  <c r="P605" i="1"/>
  <c r="Q605" i="1" s="1"/>
  <c r="P606" i="1"/>
  <c r="Q606" i="1" s="1"/>
  <c r="P607" i="1"/>
  <c r="Q607" i="1" s="1"/>
  <c r="P608" i="1"/>
  <c r="Q608" i="1" s="1"/>
  <c r="P609" i="1"/>
  <c r="Q609" i="1" s="1"/>
  <c r="P610" i="1"/>
  <c r="Q610" i="1" s="1"/>
  <c r="P611" i="1"/>
  <c r="Q611" i="1" s="1"/>
  <c r="P612" i="1"/>
  <c r="Q612" i="1" s="1"/>
  <c r="P613" i="1"/>
  <c r="Q613" i="1" s="1"/>
  <c r="P614" i="1"/>
  <c r="Q614" i="1" s="1"/>
  <c r="P615" i="1"/>
  <c r="Q615" i="1" s="1"/>
  <c r="P616" i="1"/>
  <c r="Q616" i="1" s="1"/>
  <c r="P617" i="1"/>
  <c r="Q617" i="1" s="1"/>
  <c r="P618" i="1"/>
  <c r="Q618" i="1" s="1"/>
  <c r="P619" i="1"/>
  <c r="Q619" i="1" s="1"/>
  <c r="P620" i="1"/>
  <c r="Q620" i="1" s="1"/>
  <c r="P621" i="1"/>
  <c r="Q621" i="1" s="1"/>
  <c r="P622" i="1"/>
  <c r="Q622" i="1" s="1"/>
  <c r="P623" i="1"/>
  <c r="Q623" i="1" s="1"/>
  <c r="P624" i="1"/>
  <c r="Q624" i="1" s="1"/>
  <c r="P625" i="1"/>
  <c r="Q625" i="1" s="1"/>
  <c r="P626" i="1"/>
  <c r="Q626" i="1" s="1"/>
  <c r="P627" i="1"/>
  <c r="Q627" i="1" s="1"/>
  <c r="P628" i="1"/>
  <c r="Q628" i="1" s="1"/>
  <c r="P629" i="1"/>
  <c r="Q629" i="1" s="1"/>
  <c r="P630" i="1"/>
  <c r="Q630" i="1" s="1"/>
  <c r="P631" i="1"/>
  <c r="Q631" i="1" s="1"/>
  <c r="P632" i="1"/>
  <c r="Q632" i="1" s="1"/>
  <c r="P633" i="1"/>
  <c r="Q633" i="1" s="1"/>
  <c r="P634" i="1"/>
  <c r="Q634" i="1" s="1"/>
  <c r="P635" i="1"/>
  <c r="Q635" i="1" s="1"/>
  <c r="P636" i="1"/>
  <c r="Q636" i="1" s="1"/>
  <c r="P637" i="1"/>
  <c r="Q637" i="1" s="1"/>
  <c r="P638" i="1"/>
  <c r="Q638" i="1" s="1"/>
  <c r="P639" i="1"/>
  <c r="Q639" i="1" s="1"/>
  <c r="P640" i="1"/>
  <c r="Q640" i="1" s="1"/>
  <c r="P641" i="1"/>
  <c r="Q641" i="1" s="1"/>
  <c r="P642" i="1"/>
  <c r="Q642" i="1" s="1"/>
  <c r="P643" i="1"/>
  <c r="Q643" i="1" s="1"/>
  <c r="P644" i="1"/>
  <c r="Q644" i="1" s="1"/>
  <c r="P645" i="1"/>
  <c r="Q645" i="1" s="1"/>
  <c r="P646" i="1"/>
  <c r="Q646" i="1" s="1"/>
  <c r="P647" i="1"/>
  <c r="Q647" i="1" s="1"/>
  <c r="P648" i="1"/>
  <c r="Q648" i="1" s="1"/>
  <c r="P649" i="1"/>
  <c r="Q649" i="1" s="1"/>
  <c r="P650" i="1"/>
  <c r="Q650" i="1" s="1"/>
  <c r="P651" i="1"/>
  <c r="Q651" i="1" s="1"/>
  <c r="P652" i="1"/>
  <c r="Q652" i="1" s="1"/>
  <c r="P653" i="1"/>
  <c r="Q653" i="1" s="1"/>
  <c r="P654" i="1"/>
  <c r="Q654" i="1" s="1"/>
  <c r="P655" i="1"/>
  <c r="Q655" i="1" s="1"/>
  <c r="P656" i="1"/>
  <c r="Q656" i="1" s="1"/>
  <c r="P657" i="1"/>
  <c r="Q657" i="1" s="1"/>
  <c r="P658" i="1"/>
  <c r="Q658" i="1" s="1"/>
  <c r="P659" i="1"/>
  <c r="Q659" i="1" s="1"/>
  <c r="P660" i="1"/>
  <c r="Q660" i="1" s="1"/>
  <c r="P661" i="1"/>
  <c r="Q661" i="1" s="1"/>
  <c r="P662" i="1"/>
  <c r="Q662" i="1" s="1"/>
  <c r="P663" i="1"/>
  <c r="Q663" i="1" s="1"/>
  <c r="P664" i="1"/>
  <c r="Q664" i="1" s="1"/>
  <c r="P665" i="1"/>
  <c r="Q665" i="1" s="1"/>
  <c r="P666" i="1"/>
  <c r="Q666" i="1" s="1"/>
  <c r="P667" i="1"/>
  <c r="Q667" i="1" s="1"/>
  <c r="P668" i="1"/>
  <c r="Q668" i="1" s="1"/>
  <c r="P669" i="1"/>
  <c r="Q669" i="1" s="1"/>
  <c r="P670" i="1"/>
  <c r="Q670" i="1" s="1"/>
  <c r="P671" i="1"/>
  <c r="Q671" i="1" s="1"/>
  <c r="P672" i="1"/>
  <c r="Q672" i="1" s="1"/>
  <c r="P673" i="1"/>
  <c r="Q673" i="1" s="1"/>
  <c r="P674" i="1"/>
  <c r="Q674" i="1" s="1"/>
  <c r="P675" i="1"/>
  <c r="Q675" i="1" s="1"/>
  <c r="P676" i="1"/>
  <c r="Q676" i="1" s="1"/>
  <c r="P677" i="1"/>
  <c r="Q677" i="1" s="1"/>
  <c r="P678" i="1"/>
  <c r="Q678" i="1" s="1"/>
  <c r="P679" i="1"/>
  <c r="Q679" i="1" s="1"/>
  <c r="P680" i="1"/>
  <c r="Q680" i="1" s="1"/>
  <c r="P681" i="1"/>
  <c r="Q681" i="1" s="1"/>
  <c r="P682" i="1"/>
  <c r="Q682" i="1" s="1"/>
  <c r="P683" i="1"/>
  <c r="Q683" i="1" s="1"/>
  <c r="P684" i="1"/>
  <c r="Q684" i="1" s="1"/>
  <c r="P685" i="1"/>
  <c r="Q685" i="1" s="1"/>
  <c r="P686" i="1"/>
  <c r="Q686" i="1" s="1"/>
  <c r="P687" i="1"/>
  <c r="Q687" i="1" s="1"/>
  <c r="P688" i="1"/>
  <c r="Q688" i="1" s="1"/>
  <c r="P689" i="1"/>
  <c r="Q689" i="1" s="1"/>
  <c r="P690" i="1"/>
  <c r="Q690" i="1" s="1"/>
  <c r="P691" i="1"/>
  <c r="Q691" i="1" s="1"/>
  <c r="P692" i="1"/>
  <c r="Q692" i="1" s="1"/>
  <c r="P693" i="1"/>
  <c r="Q693" i="1" s="1"/>
  <c r="P694" i="1"/>
  <c r="Q694" i="1" s="1"/>
  <c r="P695" i="1"/>
  <c r="Q695" i="1" s="1"/>
  <c r="P696" i="1"/>
  <c r="Q696" i="1" s="1"/>
  <c r="P697" i="1"/>
  <c r="Q697" i="1" s="1"/>
  <c r="P698" i="1"/>
  <c r="Q698" i="1" s="1"/>
  <c r="P699" i="1"/>
  <c r="Q699" i="1" s="1"/>
  <c r="P700" i="1"/>
  <c r="Q700" i="1" s="1"/>
  <c r="P701" i="1"/>
  <c r="Q701" i="1" s="1"/>
  <c r="P702" i="1"/>
  <c r="Q702" i="1" s="1"/>
  <c r="P703" i="1"/>
  <c r="Q703" i="1" s="1"/>
  <c r="P704" i="1"/>
  <c r="Q704" i="1" s="1"/>
  <c r="P705" i="1"/>
  <c r="Q705" i="1" s="1"/>
  <c r="P706" i="1"/>
  <c r="Q706" i="1" s="1"/>
  <c r="P707" i="1"/>
  <c r="Q707" i="1" s="1"/>
  <c r="P708" i="1"/>
  <c r="Q708" i="1" s="1"/>
  <c r="P709" i="1"/>
  <c r="Q709" i="1" s="1"/>
  <c r="P710" i="1"/>
  <c r="Q710" i="1" s="1"/>
  <c r="P711" i="1"/>
  <c r="Q711" i="1" s="1"/>
  <c r="P712" i="1"/>
  <c r="Q712" i="1" s="1"/>
  <c r="P713" i="1"/>
  <c r="Q713" i="1" s="1"/>
  <c r="P714" i="1"/>
  <c r="Q714" i="1" s="1"/>
  <c r="P715" i="1"/>
  <c r="Q715" i="1" s="1"/>
  <c r="P716" i="1"/>
  <c r="Q716" i="1" s="1"/>
  <c r="P717" i="1"/>
  <c r="Q717" i="1" s="1"/>
  <c r="P718" i="1"/>
  <c r="Q718" i="1" s="1"/>
  <c r="P719" i="1"/>
  <c r="Q719" i="1" s="1"/>
  <c r="P720" i="1"/>
  <c r="Q720" i="1" s="1"/>
  <c r="P721" i="1"/>
  <c r="Q721" i="1" s="1"/>
  <c r="P722" i="1"/>
  <c r="Q722" i="1" s="1"/>
  <c r="P723" i="1"/>
  <c r="Q723" i="1" s="1"/>
  <c r="P724" i="1"/>
  <c r="Q724" i="1" s="1"/>
  <c r="P725" i="1"/>
  <c r="Q725" i="1" s="1"/>
  <c r="P726" i="1"/>
  <c r="Q726" i="1" s="1"/>
  <c r="P727" i="1"/>
  <c r="Q727" i="1" s="1"/>
  <c r="P728" i="1"/>
  <c r="Q728" i="1" s="1"/>
  <c r="P729" i="1"/>
  <c r="Q729" i="1" s="1"/>
  <c r="P730" i="1"/>
  <c r="Q730" i="1" s="1"/>
  <c r="P731" i="1"/>
  <c r="Q731" i="1" s="1"/>
  <c r="P732" i="1"/>
  <c r="Q732" i="1" s="1"/>
  <c r="P733" i="1"/>
  <c r="Q733" i="1" s="1"/>
  <c r="P734" i="1"/>
  <c r="Q734" i="1" s="1"/>
  <c r="P735" i="1"/>
  <c r="Q735" i="1" s="1"/>
  <c r="P736" i="1"/>
  <c r="Q736" i="1" s="1"/>
  <c r="P737" i="1"/>
  <c r="Q737" i="1" s="1"/>
  <c r="P738" i="1"/>
  <c r="Q738" i="1" s="1"/>
  <c r="P739" i="1"/>
  <c r="Q739" i="1" s="1"/>
  <c r="P740" i="1"/>
  <c r="Q740" i="1" s="1"/>
  <c r="P741" i="1"/>
  <c r="Q741" i="1" s="1"/>
  <c r="P742" i="1"/>
  <c r="Q742" i="1" s="1"/>
  <c r="P743" i="1"/>
  <c r="Q743" i="1" s="1"/>
  <c r="P744" i="1"/>
  <c r="Q744" i="1" s="1"/>
  <c r="P745" i="1"/>
  <c r="Q745" i="1" s="1"/>
  <c r="P746" i="1"/>
  <c r="Q746" i="1" s="1"/>
  <c r="P747" i="1"/>
  <c r="Q747" i="1" s="1"/>
  <c r="P748" i="1"/>
  <c r="Q748" i="1" s="1"/>
  <c r="P749" i="1"/>
  <c r="Q749" i="1" s="1"/>
  <c r="P750" i="1"/>
  <c r="Q750" i="1" s="1"/>
  <c r="P751" i="1"/>
  <c r="Q751" i="1" s="1"/>
  <c r="P752" i="1"/>
  <c r="Q752" i="1" s="1"/>
  <c r="P753" i="1"/>
  <c r="Q753" i="1" s="1"/>
  <c r="P754" i="1"/>
  <c r="Q754" i="1" s="1"/>
  <c r="P755" i="1"/>
  <c r="Q755" i="1" s="1"/>
  <c r="P756" i="1"/>
  <c r="Q756" i="1" s="1"/>
  <c r="P757" i="1"/>
  <c r="Q757" i="1" s="1"/>
  <c r="P758" i="1"/>
  <c r="Q758" i="1" s="1"/>
  <c r="P759" i="1"/>
  <c r="Q759" i="1" s="1"/>
  <c r="P760" i="1"/>
  <c r="Q760" i="1" s="1"/>
  <c r="P761" i="1"/>
  <c r="Q761" i="1" s="1"/>
  <c r="P762" i="1"/>
  <c r="Q762" i="1" s="1"/>
  <c r="P763" i="1"/>
  <c r="Q763" i="1" s="1"/>
  <c r="P764" i="1"/>
  <c r="Q764" i="1" s="1"/>
  <c r="P765" i="1"/>
  <c r="Q765" i="1" s="1"/>
  <c r="P766" i="1"/>
  <c r="Q766" i="1" s="1"/>
  <c r="P767" i="1"/>
  <c r="Q767" i="1" s="1"/>
  <c r="P768" i="1"/>
  <c r="Q768" i="1" s="1"/>
  <c r="P769" i="1"/>
  <c r="Q769" i="1" s="1"/>
  <c r="P770" i="1"/>
  <c r="Q770" i="1" s="1"/>
  <c r="P771" i="1"/>
  <c r="Q771" i="1" s="1"/>
  <c r="P772" i="1"/>
  <c r="Q772" i="1" s="1"/>
  <c r="P773" i="1"/>
  <c r="Q773" i="1" s="1"/>
  <c r="P774" i="1"/>
  <c r="Q774" i="1" s="1"/>
  <c r="P775" i="1"/>
  <c r="Q775" i="1" s="1"/>
  <c r="P776" i="1"/>
  <c r="Q776" i="1" s="1"/>
  <c r="P777" i="1"/>
  <c r="Q777" i="1" s="1"/>
  <c r="P778" i="1"/>
  <c r="Q778" i="1" s="1"/>
  <c r="P779" i="1"/>
  <c r="Q779" i="1" s="1"/>
  <c r="P780" i="1"/>
  <c r="Q780" i="1" s="1"/>
  <c r="P781" i="1"/>
  <c r="Q781" i="1" s="1"/>
  <c r="P782" i="1"/>
  <c r="Q782" i="1" s="1"/>
  <c r="P783" i="1"/>
  <c r="Q783" i="1" s="1"/>
  <c r="P784" i="1"/>
  <c r="Q784" i="1" s="1"/>
  <c r="P785" i="1"/>
  <c r="Q785" i="1" s="1"/>
  <c r="P786" i="1"/>
  <c r="Q786" i="1" s="1"/>
  <c r="P787" i="1"/>
  <c r="Q787" i="1" s="1"/>
  <c r="P788" i="1"/>
  <c r="Q788" i="1" s="1"/>
  <c r="P789" i="1"/>
  <c r="Q789" i="1" s="1"/>
  <c r="P790" i="1"/>
  <c r="Q790" i="1" s="1"/>
  <c r="P791" i="1"/>
  <c r="Q791" i="1" s="1"/>
  <c r="P792" i="1"/>
  <c r="Q792" i="1" s="1"/>
  <c r="P793" i="1"/>
  <c r="Q793" i="1" s="1"/>
  <c r="P794" i="1"/>
  <c r="Q794" i="1" s="1"/>
  <c r="P795" i="1"/>
  <c r="Q795" i="1" s="1"/>
  <c r="P796" i="1"/>
  <c r="Q796" i="1" s="1"/>
  <c r="P797" i="1"/>
  <c r="Q797" i="1" s="1"/>
  <c r="P798" i="1"/>
  <c r="Q798" i="1" s="1"/>
  <c r="P799" i="1"/>
  <c r="Q799" i="1" s="1"/>
  <c r="P800" i="1"/>
  <c r="Q800" i="1" s="1"/>
  <c r="P801" i="1"/>
  <c r="Q801" i="1" s="1"/>
  <c r="P802" i="1"/>
  <c r="Q802" i="1" s="1"/>
  <c r="P803" i="1"/>
  <c r="Q803" i="1" s="1"/>
  <c r="P804" i="1"/>
  <c r="Q804" i="1" s="1"/>
  <c r="P805" i="1"/>
  <c r="Q805" i="1" s="1"/>
  <c r="P806" i="1"/>
  <c r="Q806" i="1" s="1"/>
  <c r="P807" i="1"/>
  <c r="Q807" i="1" s="1"/>
  <c r="P808" i="1"/>
  <c r="Q808" i="1" s="1"/>
  <c r="P809" i="1"/>
  <c r="Q809" i="1" s="1"/>
  <c r="P810" i="1"/>
  <c r="Q810" i="1" s="1"/>
  <c r="P811" i="1"/>
  <c r="Q811" i="1" s="1"/>
  <c r="P812" i="1"/>
  <c r="Q812" i="1" s="1"/>
  <c r="P813" i="1"/>
  <c r="Q813" i="1" s="1"/>
  <c r="P814" i="1"/>
  <c r="Q814" i="1" s="1"/>
  <c r="P815" i="1"/>
  <c r="Q815" i="1" s="1"/>
  <c r="P816" i="1"/>
  <c r="Q816" i="1" s="1"/>
  <c r="P817" i="1"/>
  <c r="Q817" i="1" s="1"/>
  <c r="P818" i="1"/>
  <c r="Q818" i="1" s="1"/>
  <c r="P819" i="1"/>
  <c r="Q819" i="1" s="1"/>
  <c r="P820" i="1"/>
  <c r="Q820" i="1" s="1"/>
  <c r="P821" i="1"/>
  <c r="Q821" i="1" s="1"/>
  <c r="P822" i="1"/>
  <c r="Q822" i="1" s="1"/>
  <c r="P823" i="1"/>
  <c r="Q823" i="1" s="1"/>
  <c r="P824" i="1"/>
  <c r="Q824" i="1" s="1"/>
  <c r="P825" i="1"/>
  <c r="Q825" i="1" s="1"/>
  <c r="P826" i="1"/>
  <c r="Q826" i="1" s="1"/>
  <c r="P827" i="1"/>
  <c r="Q827" i="1" s="1"/>
  <c r="P828" i="1"/>
  <c r="Q828" i="1" s="1"/>
  <c r="P829" i="1"/>
  <c r="Q829" i="1" s="1"/>
  <c r="P830" i="1"/>
  <c r="Q830" i="1" s="1"/>
  <c r="P831" i="1"/>
  <c r="Q831" i="1" s="1"/>
  <c r="P832" i="1"/>
  <c r="Q832" i="1" s="1"/>
  <c r="P833" i="1"/>
  <c r="Q833" i="1" s="1"/>
  <c r="P834" i="1"/>
  <c r="Q834" i="1" s="1"/>
  <c r="P835" i="1"/>
  <c r="Q835" i="1" s="1"/>
  <c r="P836" i="1"/>
  <c r="Q836" i="1" s="1"/>
  <c r="P837" i="1"/>
  <c r="Q837" i="1" s="1"/>
  <c r="P838" i="1"/>
  <c r="Q838" i="1" s="1"/>
  <c r="P839" i="1"/>
  <c r="Q839" i="1" s="1"/>
  <c r="P840" i="1"/>
  <c r="Q840" i="1" s="1"/>
  <c r="P841" i="1"/>
  <c r="Q841" i="1" s="1"/>
  <c r="P842" i="1"/>
  <c r="Q842" i="1" s="1"/>
  <c r="P843" i="1"/>
  <c r="Q843" i="1" s="1"/>
  <c r="P844" i="1"/>
  <c r="Q844" i="1" s="1"/>
  <c r="P845" i="1"/>
  <c r="Q845" i="1" s="1"/>
  <c r="P846" i="1"/>
  <c r="Q846" i="1" s="1"/>
  <c r="P847" i="1"/>
  <c r="Q847" i="1" s="1"/>
  <c r="P848" i="1"/>
  <c r="Q848" i="1" s="1"/>
  <c r="P849" i="1"/>
  <c r="Q849" i="1" s="1"/>
  <c r="P850" i="1"/>
  <c r="Q850" i="1" s="1"/>
  <c r="P851" i="1"/>
  <c r="Q851" i="1" s="1"/>
  <c r="P852" i="1"/>
  <c r="Q852" i="1" s="1"/>
  <c r="P853" i="1"/>
  <c r="Q853" i="1" s="1"/>
  <c r="P854" i="1"/>
  <c r="Q854" i="1" s="1"/>
  <c r="P855" i="1"/>
  <c r="Q855" i="1" s="1"/>
  <c r="P856" i="1"/>
  <c r="Q856" i="1" s="1"/>
  <c r="P857" i="1"/>
  <c r="Q857" i="1" s="1"/>
  <c r="P858" i="1"/>
  <c r="Q858" i="1" s="1"/>
  <c r="P859" i="1"/>
  <c r="Q859" i="1" s="1"/>
  <c r="P860" i="1"/>
  <c r="Q860" i="1" s="1"/>
  <c r="P861" i="1"/>
  <c r="Q861" i="1" s="1"/>
  <c r="P862" i="1"/>
  <c r="Q862" i="1" s="1"/>
  <c r="P863" i="1"/>
  <c r="Q863" i="1" s="1"/>
  <c r="P864" i="1"/>
  <c r="Q864" i="1" s="1"/>
  <c r="P865" i="1"/>
  <c r="Q865" i="1" s="1"/>
  <c r="P866" i="1"/>
  <c r="Q866" i="1" s="1"/>
  <c r="P867" i="1"/>
  <c r="Q867" i="1" s="1"/>
  <c r="P868" i="1"/>
  <c r="Q868" i="1" s="1"/>
  <c r="P869" i="1"/>
  <c r="Q869" i="1" s="1"/>
  <c r="P870" i="1"/>
  <c r="Q870" i="1" s="1"/>
  <c r="P871" i="1"/>
  <c r="Q871" i="1" s="1"/>
  <c r="P872" i="1"/>
  <c r="Q872" i="1" s="1"/>
  <c r="P873" i="1"/>
  <c r="Q873" i="1" s="1"/>
  <c r="P874" i="1"/>
  <c r="Q874" i="1" s="1"/>
  <c r="P875" i="1"/>
  <c r="Q875" i="1" s="1"/>
  <c r="P876" i="1"/>
  <c r="Q876" i="1" s="1"/>
  <c r="P877" i="1"/>
  <c r="Q877" i="1" s="1"/>
  <c r="P878" i="1"/>
  <c r="Q878" i="1" s="1"/>
  <c r="P879" i="1"/>
  <c r="Q879" i="1" s="1"/>
  <c r="P880" i="1"/>
  <c r="Q880" i="1" s="1"/>
  <c r="P881" i="1"/>
  <c r="Q881" i="1" s="1"/>
  <c r="P882" i="1"/>
  <c r="Q882" i="1" s="1"/>
  <c r="P883" i="1"/>
  <c r="Q883" i="1" s="1"/>
  <c r="P884" i="1"/>
  <c r="Q884" i="1" s="1"/>
  <c r="P885" i="1"/>
  <c r="Q885" i="1" s="1"/>
  <c r="P886" i="1"/>
  <c r="Q886" i="1" s="1"/>
  <c r="P887" i="1"/>
  <c r="Q887" i="1" s="1"/>
  <c r="P888" i="1"/>
  <c r="Q888" i="1" s="1"/>
  <c r="P889" i="1"/>
  <c r="Q889" i="1" s="1"/>
  <c r="P890" i="1"/>
  <c r="Q890" i="1" s="1"/>
  <c r="P891" i="1"/>
  <c r="Q891" i="1" s="1"/>
  <c r="P892" i="1"/>
  <c r="Q892" i="1" s="1"/>
  <c r="P893" i="1"/>
  <c r="Q893" i="1" s="1"/>
  <c r="P894" i="1"/>
  <c r="Q894" i="1" s="1"/>
  <c r="P895" i="1"/>
  <c r="Q895" i="1" s="1"/>
  <c r="P896" i="1"/>
  <c r="Q896" i="1" s="1"/>
  <c r="P897" i="1"/>
  <c r="Q897" i="1" s="1"/>
  <c r="P898" i="1"/>
  <c r="Q898" i="1" s="1"/>
  <c r="P899" i="1"/>
  <c r="Q899" i="1" s="1"/>
  <c r="P900" i="1"/>
  <c r="Q900" i="1" s="1"/>
  <c r="P901" i="1"/>
  <c r="Q901" i="1" s="1"/>
  <c r="P902" i="1"/>
  <c r="Q902" i="1" s="1"/>
  <c r="P903" i="1"/>
  <c r="Q903" i="1" s="1"/>
  <c r="P904" i="1"/>
  <c r="Q904" i="1" s="1"/>
  <c r="P905" i="1"/>
  <c r="Q905" i="1" s="1"/>
  <c r="P906" i="1"/>
  <c r="Q906" i="1" s="1"/>
  <c r="P907" i="1"/>
  <c r="Q907" i="1" s="1"/>
  <c r="P908" i="1"/>
  <c r="Q908" i="1" s="1"/>
  <c r="P909" i="1"/>
  <c r="Q909" i="1" s="1"/>
  <c r="P910" i="1"/>
  <c r="Q910" i="1" s="1"/>
  <c r="P911" i="1"/>
  <c r="Q911" i="1" s="1"/>
  <c r="P912" i="1"/>
  <c r="Q912" i="1" s="1"/>
  <c r="P913" i="1"/>
  <c r="Q913" i="1" s="1"/>
  <c r="P914" i="1"/>
  <c r="Q914" i="1" s="1"/>
  <c r="P915" i="1"/>
  <c r="Q915" i="1" s="1"/>
  <c r="P916" i="1"/>
  <c r="Q916" i="1" s="1"/>
  <c r="P917" i="1"/>
  <c r="Q917" i="1" s="1"/>
  <c r="P918" i="1"/>
  <c r="Q918" i="1" s="1"/>
  <c r="P919" i="1"/>
  <c r="Q919" i="1" s="1"/>
  <c r="P920" i="1"/>
  <c r="Q920" i="1" s="1"/>
  <c r="P921" i="1"/>
  <c r="Q921" i="1" s="1"/>
  <c r="P922" i="1"/>
  <c r="Q922" i="1" s="1"/>
  <c r="P923" i="1"/>
  <c r="Q923" i="1" s="1"/>
  <c r="P924" i="1"/>
  <c r="Q924" i="1" s="1"/>
  <c r="P925" i="1"/>
  <c r="Q925" i="1" s="1"/>
  <c r="P926" i="1"/>
  <c r="Q926" i="1" s="1"/>
  <c r="P927" i="1"/>
  <c r="Q927" i="1" s="1"/>
  <c r="P928" i="1"/>
  <c r="Q928" i="1" s="1"/>
  <c r="P929" i="1"/>
  <c r="Q929" i="1" s="1"/>
  <c r="P930" i="1"/>
  <c r="Q930" i="1" s="1"/>
  <c r="P931" i="1"/>
  <c r="Q931" i="1" s="1"/>
  <c r="P932" i="1"/>
  <c r="Q932" i="1" s="1"/>
  <c r="P933" i="1"/>
  <c r="Q933" i="1" s="1"/>
  <c r="P934" i="1"/>
  <c r="Q934" i="1" s="1"/>
  <c r="P935" i="1"/>
  <c r="Q935" i="1" s="1"/>
  <c r="P936" i="1"/>
  <c r="Q936" i="1" s="1"/>
  <c r="P937" i="1"/>
  <c r="Q937" i="1" s="1"/>
  <c r="P938" i="1"/>
  <c r="Q938" i="1" s="1"/>
  <c r="P939" i="1"/>
  <c r="Q939" i="1" s="1"/>
  <c r="P940" i="1"/>
  <c r="Q940" i="1" s="1"/>
  <c r="P941" i="1"/>
  <c r="Q941" i="1" s="1"/>
  <c r="P942" i="1"/>
  <c r="Q942" i="1" s="1"/>
  <c r="P943" i="1"/>
  <c r="Q943" i="1" s="1"/>
  <c r="P944" i="1"/>
  <c r="Q944" i="1" s="1"/>
  <c r="P945" i="1"/>
  <c r="Q945" i="1" s="1"/>
  <c r="P946" i="1"/>
  <c r="Q946" i="1" s="1"/>
  <c r="P947" i="1"/>
  <c r="Q947" i="1" s="1"/>
  <c r="P948" i="1"/>
  <c r="Q948" i="1" s="1"/>
  <c r="P949" i="1"/>
  <c r="Q949" i="1" s="1"/>
  <c r="P950" i="1"/>
  <c r="Q950" i="1" s="1"/>
  <c r="P951" i="1"/>
  <c r="Q951" i="1" s="1"/>
  <c r="P952" i="1"/>
  <c r="Q952" i="1" s="1"/>
  <c r="P953" i="1"/>
  <c r="Q953" i="1" s="1"/>
  <c r="P954" i="1"/>
  <c r="Q954" i="1" s="1"/>
  <c r="P955" i="1"/>
  <c r="Q955" i="1" s="1"/>
  <c r="P956" i="1"/>
  <c r="Q956" i="1" s="1"/>
  <c r="P957" i="1"/>
  <c r="Q957" i="1" s="1"/>
  <c r="P958" i="1"/>
  <c r="Q958" i="1" s="1"/>
  <c r="P959" i="1"/>
  <c r="Q959" i="1" s="1"/>
  <c r="P960" i="1"/>
  <c r="Q960" i="1" s="1"/>
  <c r="P961" i="1"/>
  <c r="Q961" i="1" s="1"/>
  <c r="P962" i="1"/>
  <c r="Q962" i="1" s="1"/>
  <c r="P963" i="1"/>
  <c r="Q963" i="1" s="1"/>
  <c r="P964" i="1"/>
  <c r="Q964" i="1" s="1"/>
  <c r="P965" i="1"/>
  <c r="Q965" i="1" s="1"/>
  <c r="P966" i="1"/>
  <c r="Q966" i="1" s="1"/>
  <c r="P967" i="1"/>
  <c r="Q967" i="1" s="1"/>
  <c r="P968" i="1"/>
  <c r="Q968" i="1" s="1"/>
  <c r="P969" i="1"/>
  <c r="Q969" i="1" s="1"/>
  <c r="P970" i="1"/>
  <c r="Q970" i="1" s="1"/>
  <c r="P971" i="1"/>
  <c r="Q971" i="1" s="1"/>
  <c r="P972" i="1"/>
  <c r="Q972" i="1" s="1"/>
  <c r="P973" i="1"/>
  <c r="Q973" i="1" s="1"/>
  <c r="P974" i="1"/>
  <c r="Q974" i="1" s="1"/>
  <c r="P975" i="1"/>
  <c r="Q975" i="1" s="1"/>
  <c r="P976" i="1"/>
  <c r="Q976" i="1" s="1"/>
  <c r="P977" i="1"/>
  <c r="Q977" i="1" s="1"/>
  <c r="P978" i="1"/>
  <c r="Q978" i="1" s="1"/>
  <c r="P979" i="1"/>
  <c r="Q979" i="1" s="1"/>
  <c r="P980" i="1"/>
  <c r="Q980" i="1" s="1"/>
  <c r="P981" i="1"/>
  <c r="Q981" i="1" s="1"/>
  <c r="P982" i="1"/>
  <c r="Q982" i="1" s="1"/>
  <c r="P983" i="1"/>
  <c r="Q983" i="1" s="1"/>
  <c r="P984" i="1"/>
  <c r="Q984" i="1" s="1"/>
  <c r="P985" i="1"/>
  <c r="Q985" i="1" s="1"/>
  <c r="P986" i="1"/>
  <c r="Q986" i="1" s="1"/>
  <c r="P987" i="1"/>
  <c r="Q987" i="1" s="1"/>
  <c r="P988" i="1"/>
  <c r="Q988" i="1" s="1"/>
  <c r="P989" i="1"/>
  <c r="Q989" i="1" s="1"/>
  <c r="P990" i="1"/>
  <c r="Q990" i="1" s="1"/>
  <c r="P991" i="1"/>
  <c r="Q991" i="1" s="1"/>
  <c r="P992" i="1"/>
  <c r="Q992" i="1" s="1"/>
  <c r="P993" i="1"/>
  <c r="Q993" i="1" s="1"/>
  <c r="P2" i="1"/>
  <c r="Q2" i="1" s="1"/>
  <c r="M3" i="1"/>
  <c r="M4" i="1"/>
  <c r="M5" i="1"/>
  <c r="M6" i="1"/>
  <c r="M9" i="1"/>
  <c r="M10" i="1"/>
  <c r="M11" i="1"/>
  <c r="M12" i="1"/>
  <c r="M13" i="1"/>
  <c r="M14" i="1"/>
  <c r="M15" i="1"/>
  <c r="M16" i="1"/>
  <c r="M17" i="1"/>
  <c r="M18" i="1"/>
  <c r="M19" i="1"/>
  <c r="M20" i="1"/>
  <c r="M21" i="1"/>
  <c r="M22" i="1"/>
  <c r="M23" i="1"/>
  <c r="M24" i="1"/>
  <c r="M25" i="1"/>
  <c r="M27" i="1"/>
  <c r="M28" i="1"/>
  <c r="M29" i="1"/>
  <c r="M30" i="1"/>
  <c r="M31" i="1"/>
  <c r="M32" i="1"/>
  <c r="M33" i="1"/>
  <c r="M34"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2" i="1"/>
  <c r="L3" i="1"/>
  <c r="G3" i="1" s="1"/>
  <c r="L4" i="1"/>
  <c r="L5" i="1"/>
  <c r="G5" i="1" s="1"/>
  <c r="L6" i="1"/>
  <c r="L7" i="1"/>
  <c r="L8" i="1"/>
  <c r="L9" i="1"/>
  <c r="L10" i="1"/>
  <c r="L11" i="1"/>
  <c r="L12" i="1"/>
  <c r="L13" i="1"/>
  <c r="L14" i="1"/>
  <c r="L15" i="1"/>
  <c r="L16" i="1"/>
  <c r="L17" i="1"/>
  <c r="L18" i="1"/>
  <c r="L19" i="1"/>
  <c r="L20" i="1"/>
  <c r="L21" i="1"/>
  <c r="L22" i="1"/>
  <c r="L23" i="1"/>
  <c r="L24" i="1"/>
  <c r="L25" i="1"/>
  <c r="L26" i="1"/>
  <c r="L27" i="1"/>
  <c r="L28" i="1"/>
  <c r="G28" i="1" s="1"/>
  <c r="L29" i="1"/>
  <c r="G29" i="1" s="1"/>
  <c r="L30" i="1"/>
  <c r="G30" i="1" s="1"/>
  <c r="L31" i="1"/>
  <c r="G31" i="1" s="1"/>
  <c r="L32" i="1"/>
  <c r="L33" i="1"/>
  <c r="G33" i="1" s="1"/>
  <c r="L34" i="1"/>
  <c r="L35" i="1"/>
  <c r="L36" i="1"/>
  <c r="L37" i="1"/>
  <c r="L38" i="1"/>
  <c r="L39" i="1"/>
  <c r="G39" i="1" s="1"/>
  <c r="L40" i="1"/>
  <c r="L41" i="1"/>
  <c r="G41" i="1" s="1"/>
  <c r="L42" i="1"/>
  <c r="N42" i="1" s="1"/>
  <c r="L43" i="1"/>
  <c r="L44" i="1"/>
  <c r="L45" i="1"/>
  <c r="L46" i="1"/>
  <c r="L47" i="1"/>
  <c r="G47" i="1" s="1"/>
  <c r="L48" i="1"/>
  <c r="L49" i="1"/>
  <c r="L50" i="1"/>
  <c r="G50" i="1" s="1"/>
  <c r="L51" i="1"/>
  <c r="L52" i="1"/>
  <c r="L53" i="1"/>
  <c r="G53" i="1" s="1"/>
  <c r="L54" i="1"/>
  <c r="L55" i="1"/>
  <c r="G55" i="1" s="1"/>
  <c r="L56" i="1"/>
  <c r="G56" i="1" s="1"/>
  <c r="L57" i="1"/>
  <c r="N57" i="1" s="1"/>
  <c r="L58" i="1"/>
  <c r="L59" i="1"/>
  <c r="L60" i="1"/>
  <c r="L61" i="1"/>
  <c r="L62" i="1"/>
  <c r="G62" i="1" s="1"/>
  <c r="L63" i="1"/>
  <c r="L64" i="1"/>
  <c r="L65" i="1"/>
  <c r="L66" i="1"/>
  <c r="L67" i="1"/>
  <c r="G67" i="1" s="1"/>
  <c r="L68" i="1"/>
  <c r="L69" i="1"/>
  <c r="G69" i="1" s="1"/>
  <c r="L70" i="1"/>
  <c r="L71" i="1"/>
  <c r="L72" i="1"/>
  <c r="L73" i="1"/>
  <c r="L74" i="1"/>
  <c r="L75" i="1"/>
  <c r="L76" i="1"/>
  <c r="G76" i="1" s="1"/>
  <c r="L77" i="1"/>
  <c r="L78" i="1"/>
  <c r="N78" i="1" s="1"/>
  <c r="L79" i="1"/>
  <c r="L80" i="1"/>
  <c r="L81" i="1"/>
  <c r="G81" i="1" s="1"/>
  <c r="L82" i="1"/>
  <c r="G82" i="1" s="1"/>
  <c r="L83" i="1"/>
  <c r="L84" i="1"/>
  <c r="L85" i="1"/>
  <c r="G85" i="1" s="1"/>
  <c r="L86" i="1"/>
  <c r="L87" i="1"/>
  <c r="G87" i="1" s="1"/>
  <c r="L88" i="1"/>
  <c r="G88" i="1" s="1"/>
  <c r="L89" i="1"/>
  <c r="N89" i="1" s="1"/>
  <c r="L90" i="1"/>
  <c r="L91" i="1"/>
  <c r="L92" i="1"/>
  <c r="L93" i="1"/>
  <c r="L94" i="1"/>
  <c r="G94" i="1" s="1"/>
  <c r="L95" i="1"/>
  <c r="L96" i="1"/>
  <c r="G96" i="1" s="1"/>
  <c r="L97" i="1"/>
  <c r="N97" i="1" s="1"/>
  <c r="L98" i="1"/>
  <c r="N98" i="1" s="1"/>
  <c r="L99" i="1"/>
  <c r="L100" i="1"/>
  <c r="L101" i="1"/>
  <c r="L102" i="1"/>
  <c r="G102" i="1" s="1"/>
  <c r="L103" i="1"/>
  <c r="G103" i="1" s="1"/>
  <c r="L104" i="1"/>
  <c r="L105" i="1"/>
  <c r="G105" i="1" s="1"/>
  <c r="L106" i="1"/>
  <c r="N106" i="1" s="1"/>
  <c r="L107" i="1"/>
  <c r="L108" i="1"/>
  <c r="L109" i="1"/>
  <c r="L110" i="1"/>
  <c r="N110" i="1" s="1"/>
  <c r="L111" i="1"/>
  <c r="L112" i="1"/>
  <c r="L113" i="1"/>
  <c r="G113" i="1" s="1"/>
  <c r="L114" i="1"/>
  <c r="G114" i="1" s="1"/>
  <c r="L115" i="1"/>
  <c r="L116" i="1"/>
  <c r="L117" i="1"/>
  <c r="G117" i="1" s="1"/>
  <c r="L118" i="1"/>
  <c r="L119" i="1"/>
  <c r="L120" i="1"/>
  <c r="L121" i="1"/>
  <c r="L122" i="1"/>
  <c r="L123" i="1"/>
  <c r="L124" i="1"/>
  <c r="G124" i="1" s="1"/>
  <c r="L125" i="1"/>
  <c r="L126" i="1"/>
  <c r="L127" i="1"/>
  <c r="G127" i="1" s="1"/>
  <c r="L128" i="1"/>
  <c r="G128" i="1" s="1"/>
  <c r="L129" i="1"/>
  <c r="L130" i="1"/>
  <c r="N130" i="1" s="1"/>
  <c r="L131" i="1"/>
  <c r="L132" i="1"/>
  <c r="L133" i="1"/>
  <c r="L134" i="1"/>
  <c r="L135" i="1"/>
  <c r="L136" i="1"/>
  <c r="G136" i="1" s="1"/>
  <c r="L137" i="1"/>
  <c r="L138" i="1"/>
  <c r="L139" i="1"/>
  <c r="L140" i="1"/>
  <c r="L141" i="1"/>
  <c r="L142" i="1"/>
  <c r="N142" i="1" s="1"/>
  <c r="L143" i="1"/>
  <c r="G143" i="1" s="1"/>
  <c r="L144" i="1"/>
  <c r="G144" i="1" s="1"/>
  <c r="L145" i="1"/>
  <c r="L146" i="1"/>
  <c r="L147" i="1"/>
  <c r="L148" i="1"/>
  <c r="L149" i="1"/>
  <c r="L150" i="1"/>
  <c r="N150" i="1" s="1"/>
  <c r="L151" i="1"/>
  <c r="G151" i="1" s="1"/>
  <c r="L152" i="1"/>
  <c r="L153" i="1"/>
  <c r="L154" i="1"/>
  <c r="L155" i="1"/>
  <c r="L156" i="1"/>
  <c r="G156" i="1" s="1"/>
  <c r="L157" i="1"/>
  <c r="G157" i="1" s="1"/>
  <c r="L158" i="1"/>
  <c r="L159" i="1"/>
  <c r="L160" i="1"/>
  <c r="L161" i="1"/>
  <c r="N161" i="1" s="1"/>
  <c r="L162" i="1"/>
  <c r="N162" i="1" s="1"/>
  <c r="L163" i="1"/>
  <c r="O163" i="1" s="1"/>
  <c r="L164" i="1"/>
  <c r="L165" i="1"/>
  <c r="L166" i="1"/>
  <c r="L167" i="1"/>
  <c r="G167" i="1" s="1"/>
  <c r="L168" i="1"/>
  <c r="L169" i="1"/>
  <c r="G169" i="1" s="1"/>
  <c r="L170" i="1"/>
  <c r="L171" i="1"/>
  <c r="L172" i="1"/>
  <c r="L173" i="1"/>
  <c r="L174" i="1"/>
  <c r="N174" i="1" s="1"/>
  <c r="L175" i="1"/>
  <c r="G175" i="1" s="1"/>
  <c r="L176" i="1"/>
  <c r="L177" i="1"/>
  <c r="L178" i="1"/>
  <c r="L179" i="1"/>
  <c r="L180" i="1"/>
  <c r="L181" i="1"/>
  <c r="L182" i="1"/>
  <c r="N182" i="1" s="1"/>
  <c r="L183" i="1"/>
  <c r="L184" i="1"/>
  <c r="L185" i="1"/>
  <c r="N185" i="1" s="1"/>
  <c r="L186" i="1"/>
  <c r="G186" i="1" s="1"/>
  <c r="L187" i="1"/>
  <c r="G187" i="1" s="1"/>
  <c r="L188" i="1"/>
  <c r="L189" i="1"/>
  <c r="G189" i="1" s="1"/>
  <c r="L190" i="1"/>
  <c r="L191" i="1"/>
  <c r="L192" i="1"/>
  <c r="L193" i="1"/>
  <c r="N193" i="1" s="1"/>
  <c r="L194" i="1"/>
  <c r="N194" i="1" s="1"/>
  <c r="L195" i="1"/>
  <c r="L196" i="1"/>
  <c r="G196" i="1" s="1"/>
  <c r="L197" i="1"/>
  <c r="L198" i="1"/>
  <c r="L199" i="1"/>
  <c r="G199" i="1" s="1"/>
  <c r="L200" i="1"/>
  <c r="L201" i="1"/>
  <c r="G201" i="1" s="1"/>
  <c r="L202" i="1"/>
  <c r="L203" i="1"/>
  <c r="L204" i="1"/>
  <c r="L205" i="1"/>
  <c r="L206" i="1"/>
  <c r="N206" i="1" s="1"/>
  <c r="L207" i="1"/>
  <c r="L208" i="1"/>
  <c r="L209" i="1"/>
  <c r="G209" i="1" s="1"/>
  <c r="L210" i="1"/>
  <c r="G210" i="1" s="1"/>
  <c r="L211" i="1"/>
  <c r="G211" i="1" s="1"/>
  <c r="L212" i="1"/>
  <c r="G212" i="1" s="1"/>
  <c r="L213" i="1"/>
  <c r="L214" i="1"/>
  <c r="N214" i="1" s="1"/>
  <c r="L215" i="1"/>
  <c r="L216" i="1"/>
  <c r="L217" i="1"/>
  <c r="L218" i="1"/>
  <c r="L219" i="1"/>
  <c r="L220" i="1"/>
  <c r="L221" i="1"/>
  <c r="L222" i="1"/>
  <c r="G222" i="1" s="1"/>
  <c r="L223" i="1"/>
  <c r="L224" i="1"/>
  <c r="L225" i="1"/>
  <c r="L226" i="1"/>
  <c r="N226" i="1" s="1"/>
  <c r="L227" i="1"/>
  <c r="L228" i="1"/>
  <c r="L229" i="1"/>
  <c r="L230" i="1"/>
  <c r="G230" i="1" s="1"/>
  <c r="L231" i="1"/>
  <c r="G231" i="1" s="1"/>
  <c r="L232" i="1"/>
  <c r="L233" i="1"/>
  <c r="L234" i="1"/>
  <c r="N234" i="1" s="1"/>
  <c r="L235" i="1"/>
  <c r="G235" i="1" s="1"/>
  <c r="L236" i="1"/>
  <c r="L237" i="1"/>
  <c r="G237" i="1" s="1"/>
  <c r="L238" i="1"/>
  <c r="N238" i="1" s="1"/>
  <c r="L239" i="1"/>
  <c r="G239" i="1" s="1"/>
  <c r="L240" i="1"/>
  <c r="G240" i="1" s="1"/>
  <c r="L241" i="1"/>
  <c r="L242" i="1"/>
  <c r="G242" i="1" s="1"/>
  <c r="L243" i="1"/>
  <c r="L244" i="1"/>
  <c r="G244" i="1" s="1"/>
  <c r="L245" i="1"/>
  <c r="G245" i="1" s="1"/>
  <c r="L246" i="1"/>
  <c r="L247" i="1"/>
  <c r="L248" i="1"/>
  <c r="L249" i="1"/>
  <c r="N249" i="1" s="1"/>
  <c r="L250" i="1"/>
  <c r="L251" i="1"/>
  <c r="O251" i="1" s="1"/>
  <c r="L252" i="1"/>
  <c r="G252" i="1" s="1"/>
  <c r="L253" i="1"/>
  <c r="L254" i="1"/>
  <c r="L255" i="1"/>
  <c r="G255" i="1" s="1"/>
  <c r="L256" i="1"/>
  <c r="L257" i="1"/>
  <c r="N257" i="1" s="1"/>
  <c r="L258" i="1"/>
  <c r="N258" i="1" s="1"/>
  <c r="L259" i="1"/>
  <c r="L260" i="1"/>
  <c r="G260" i="1" s="1"/>
  <c r="L261" i="1"/>
  <c r="G261" i="1" s="1"/>
  <c r="L262" i="1"/>
  <c r="G262" i="1" s="1"/>
  <c r="L263" i="1"/>
  <c r="L264" i="1"/>
  <c r="L265" i="1"/>
  <c r="G265" i="1" s="1"/>
  <c r="L266" i="1"/>
  <c r="L267" i="1"/>
  <c r="L268" i="1"/>
  <c r="G268" i="1" s="1"/>
  <c r="L269" i="1"/>
  <c r="G269" i="1" s="1"/>
  <c r="L270" i="1"/>
  <c r="L271" i="1"/>
  <c r="G271" i="1" s="1"/>
  <c r="L272" i="1"/>
  <c r="L273" i="1"/>
  <c r="L274" i="1"/>
  <c r="L275" i="1"/>
  <c r="L276" i="1"/>
  <c r="G276" i="1" s="1"/>
  <c r="L277" i="1"/>
  <c r="L278" i="1"/>
  <c r="L279" i="1"/>
  <c r="L280" i="1"/>
  <c r="L281" i="1"/>
  <c r="N281" i="1" s="1"/>
  <c r="L282" i="1"/>
  <c r="L283" i="1"/>
  <c r="L284" i="1"/>
  <c r="L285" i="1"/>
  <c r="G285" i="1" s="1"/>
  <c r="L286" i="1"/>
  <c r="G286" i="1" s="1"/>
  <c r="L287" i="1"/>
  <c r="G287" i="1" s="1"/>
  <c r="L288" i="1"/>
  <c r="L289" i="1"/>
  <c r="N289" i="1" s="1"/>
  <c r="L290" i="1"/>
  <c r="N290" i="1" s="1"/>
  <c r="L291" i="1"/>
  <c r="G291" i="1" s="1"/>
  <c r="L292" i="1"/>
  <c r="O292" i="1" s="1"/>
  <c r="L293" i="1"/>
  <c r="L294" i="1"/>
  <c r="G294" i="1" s="1"/>
  <c r="L295" i="1"/>
  <c r="L296" i="1"/>
  <c r="G296" i="1" s="1"/>
  <c r="L297" i="1"/>
  <c r="L298" i="1"/>
  <c r="L299" i="1"/>
  <c r="L300" i="1"/>
  <c r="L301" i="1"/>
  <c r="L302" i="1"/>
  <c r="L303" i="1"/>
  <c r="G303" i="1" s="1"/>
  <c r="L304" i="1"/>
  <c r="L305" i="1"/>
  <c r="G305" i="1" s="1"/>
  <c r="L306" i="1"/>
  <c r="G306" i="1" s="1"/>
  <c r="L307" i="1"/>
  <c r="L308" i="1"/>
  <c r="L309" i="1"/>
  <c r="L310" i="1"/>
  <c r="N310" i="1" s="1"/>
  <c r="L311" i="1"/>
  <c r="G311" i="1" s="1"/>
  <c r="L312" i="1"/>
  <c r="G312" i="1" s="1"/>
  <c r="L313" i="1"/>
  <c r="N313" i="1" s="1"/>
  <c r="L314" i="1"/>
  <c r="L315" i="1"/>
  <c r="G315" i="1" s="1"/>
  <c r="L316" i="1"/>
  <c r="G316" i="1" s="1"/>
  <c r="L317" i="1"/>
  <c r="L318" i="1"/>
  <c r="L319" i="1"/>
  <c r="L320" i="1"/>
  <c r="L321" i="1"/>
  <c r="N321" i="1" s="1"/>
  <c r="L322" i="1"/>
  <c r="N322" i="1" s="1"/>
  <c r="L323" i="1"/>
  <c r="L324" i="1"/>
  <c r="L325" i="1"/>
  <c r="G325" i="1" s="1"/>
  <c r="L326" i="1"/>
  <c r="L327" i="1"/>
  <c r="G327" i="1" s="1"/>
  <c r="L328" i="1"/>
  <c r="L329" i="1"/>
  <c r="L330" i="1"/>
  <c r="L331" i="1"/>
  <c r="L332" i="1"/>
  <c r="G332" i="1" s="1"/>
  <c r="L333" i="1"/>
  <c r="L334" i="1"/>
  <c r="N334" i="1" s="1"/>
  <c r="L335" i="1"/>
  <c r="L336" i="1"/>
  <c r="L337" i="1"/>
  <c r="L338" i="1"/>
  <c r="L339" i="1"/>
  <c r="G339" i="1" s="1"/>
  <c r="L340" i="1"/>
  <c r="L341" i="1"/>
  <c r="L342" i="1"/>
  <c r="N342" i="1" s="1"/>
  <c r="L343" i="1"/>
  <c r="L344" i="1"/>
  <c r="L345" i="1"/>
  <c r="L346" i="1"/>
  <c r="L347" i="1"/>
  <c r="N347" i="1" s="1"/>
  <c r="L348" i="1"/>
  <c r="N348" i="1" s="1"/>
  <c r="L349" i="1"/>
  <c r="L350" i="1"/>
  <c r="L351" i="1"/>
  <c r="L352" i="1"/>
  <c r="N352" i="1" s="1"/>
  <c r="L353" i="1"/>
  <c r="G353" i="1" s="1"/>
  <c r="L354" i="1"/>
  <c r="N354" i="1" s="1"/>
  <c r="L355" i="1"/>
  <c r="L356" i="1"/>
  <c r="L357" i="1"/>
  <c r="L358" i="1"/>
  <c r="N358" i="1" s="1"/>
  <c r="L359" i="1"/>
  <c r="N359" i="1" s="1"/>
  <c r="L360" i="1"/>
  <c r="G360" i="1" s="1"/>
  <c r="L361" i="1"/>
  <c r="G361" i="1" s="1"/>
  <c r="L362" i="1"/>
  <c r="L363" i="1"/>
  <c r="N363" i="1" s="1"/>
  <c r="L364" i="1"/>
  <c r="N364" i="1" s="1"/>
  <c r="L365" i="1"/>
  <c r="L366" i="1"/>
  <c r="G366" i="1" s="1"/>
  <c r="L367" i="1"/>
  <c r="L368" i="1"/>
  <c r="N368" i="1" s="1"/>
  <c r="L369" i="1"/>
  <c r="G369" i="1" s="1"/>
  <c r="L370" i="1"/>
  <c r="O370" i="1" s="1"/>
  <c r="L371" i="1"/>
  <c r="O371" i="1" s="1"/>
  <c r="L372" i="1"/>
  <c r="G372" i="1" s="1"/>
  <c r="L373" i="1"/>
  <c r="L374" i="1"/>
  <c r="N374" i="1" s="1"/>
  <c r="L375" i="1"/>
  <c r="N375" i="1" s="1"/>
  <c r="L376" i="1"/>
  <c r="G376" i="1" s="1"/>
  <c r="L377" i="1"/>
  <c r="L378" i="1"/>
  <c r="G378" i="1" s="1"/>
  <c r="L379" i="1"/>
  <c r="L380" i="1"/>
  <c r="N380" i="1" s="1"/>
  <c r="L381" i="1"/>
  <c r="L382" i="1"/>
  <c r="L383" i="1"/>
  <c r="L384" i="1"/>
  <c r="N384" i="1" s="1"/>
  <c r="L385" i="1"/>
  <c r="L386" i="1"/>
  <c r="L387" i="1"/>
  <c r="G387" i="1" s="1"/>
  <c r="L388" i="1"/>
  <c r="L389" i="1"/>
  <c r="L390" i="1"/>
  <c r="N390" i="1" s="1"/>
  <c r="L391" i="1"/>
  <c r="N391" i="1" s="1"/>
  <c r="L392" i="1"/>
  <c r="G392" i="1" s="1"/>
  <c r="L393" i="1"/>
  <c r="G393" i="1" s="1"/>
  <c r="L394" i="1"/>
  <c r="L395" i="1"/>
  <c r="N395" i="1" s="1"/>
  <c r="L396" i="1"/>
  <c r="N396" i="1" s="1"/>
  <c r="L397" i="1"/>
  <c r="L398" i="1"/>
  <c r="L399" i="1"/>
  <c r="L400" i="1"/>
  <c r="N400" i="1" s="1"/>
  <c r="L401" i="1"/>
  <c r="G401" i="1" s="1"/>
  <c r="L402" i="1"/>
  <c r="N402" i="1" s="1"/>
  <c r="L403" i="1"/>
  <c r="L404" i="1"/>
  <c r="L405" i="1"/>
  <c r="L406" i="1"/>
  <c r="N406" i="1" s="1"/>
  <c r="L407" i="1"/>
  <c r="L408" i="1"/>
  <c r="L409" i="1"/>
  <c r="L410" i="1"/>
  <c r="L411" i="1"/>
  <c r="L412" i="1"/>
  <c r="N412" i="1" s="1"/>
  <c r="L413" i="1"/>
  <c r="L414" i="1"/>
  <c r="G414" i="1" s="1"/>
  <c r="L415" i="1"/>
  <c r="L416" i="1"/>
  <c r="N416" i="1" s="1"/>
  <c r="L417" i="1"/>
  <c r="G417" i="1" s="1"/>
  <c r="L418" i="1"/>
  <c r="N418" i="1" s="1"/>
  <c r="L419" i="1"/>
  <c r="G419" i="1" s="1"/>
  <c r="L420" i="1"/>
  <c r="L421" i="1"/>
  <c r="G421" i="1" s="1"/>
  <c r="L422" i="1"/>
  <c r="N422" i="1" s="1"/>
  <c r="L423" i="1"/>
  <c r="N423" i="1" s="1"/>
  <c r="L424" i="1"/>
  <c r="L425" i="1"/>
  <c r="L426" i="1"/>
  <c r="L427" i="1"/>
  <c r="N427" i="1" s="1"/>
  <c r="L428" i="1"/>
  <c r="N428" i="1" s="1"/>
  <c r="L429" i="1"/>
  <c r="G429" i="1" s="1"/>
  <c r="L430" i="1"/>
  <c r="L431" i="1"/>
  <c r="L432" i="1"/>
  <c r="L433" i="1"/>
  <c r="G433" i="1" s="1"/>
  <c r="L434" i="1"/>
  <c r="N434" i="1" s="1"/>
  <c r="L435" i="1"/>
  <c r="O435" i="1" s="1"/>
  <c r="L436" i="1"/>
  <c r="L437" i="1"/>
  <c r="G437" i="1" s="1"/>
  <c r="L438" i="1"/>
  <c r="L439" i="1"/>
  <c r="N439" i="1" s="1"/>
  <c r="L440" i="1"/>
  <c r="L441" i="1"/>
  <c r="G441" i="1" s="1"/>
  <c r="L442" i="1"/>
  <c r="L443" i="1"/>
  <c r="L444" i="1"/>
  <c r="N444" i="1" s="1"/>
  <c r="L445" i="1"/>
  <c r="L446" i="1"/>
  <c r="L447" i="1"/>
  <c r="L448" i="1"/>
  <c r="N448" i="1" s="1"/>
  <c r="L449" i="1"/>
  <c r="L450" i="1"/>
  <c r="N450" i="1" s="1"/>
  <c r="L451" i="1"/>
  <c r="L452" i="1"/>
  <c r="G452" i="1" s="1"/>
  <c r="L453" i="1"/>
  <c r="L454" i="1"/>
  <c r="N454" i="1" s="1"/>
  <c r="L455" i="1"/>
  <c r="L456" i="1"/>
  <c r="L457" i="1"/>
  <c r="G457" i="1" s="1"/>
  <c r="L458" i="1"/>
  <c r="L459" i="1"/>
  <c r="L460" i="1"/>
  <c r="N460" i="1" s="1"/>
  <c r="L461" i="1"/>
  <c r="L462" i="1"/>
  <c r="G462" i="1" s="1"/>
  <c r="L463" i="1"/>
  <c r="G463" i="1" s="1"/>
  <c r="L464" i="1"/>
  <c r="N464" i="1" s="1"/>
  <c r="L465" i="1"/>
  <c r="L466" i="1"/>
  <c r="L467" i="1"/>
  <c r="L468" i="1"/>
  <c r="L469" i="1"/>
  <c r="L470" i="1"/>
  <c r="N470" i="1" s="1"/>
  <c r="L471" i="1"/>
  <c r="N471" i="1" s="1"/>
  <c r="L472" i="1"/>
  <c r="L473" i="1"/>
  <c r="G473" i="1" s="1"/>
  <c r="L474" i="1"/>
  <c r="L475" i="1"/>
  <c r="N475" i="1" s="1"/>
  <c r="L476" i="1"/>
  <c r="L477" i="1"/>
  <c r="G477" i="1" s="1"/>
  <c r="L478" i="1"/>
  <c r="L479" i="1"/>
  <c r="L480" i="1"/>
  <c r="N480" i="1" s="1"/>
  <c r="L481" i="1"/>
  <c r="L482" i="1"/>
  <c r="N482" i="1" s="1"/>
  <c r="L483" i="1"/>
  <c r="G483" i="1" s="1"/>
  <c r="L484" i="1"/>
  <c r="L485" i="1"/>
  <c r="L486" i="1"/>
  <c r="N486" i="1" s="1"/>
  <c r="L487" i="1"/>
  <c r="N487" i="1" s="1"/>
  <c r="L488" i="1"/>
  <c r="G488" i="1" s="1"/>
  <c r="L489" i="1"/>
  <c r="G489" i="1" s="1"/>
  <c r="L490" i="1"/>
  <c r="L491" i="1"/>
  <c r="N491" i="1" s="1"/>
  <c r="L492" i="1"/>
  <c r="L493" i="1"/>
  <c r="G493" i="1" s="1"/>
  <c r="L494" i="1"/>
  <c r="L495" i="1"/>
  <c r="L496" i="1"/>
  <c r="N496" i="1" s="1"/>
  <c r="L497" i="1"/>
  <c r="L498" i="1"/>
  <c r="O498" i="1" s="1"/>
  <c r="L499" i="1"/>
  <c r="O499" i="1" s="1"/>
  <c r="L500" i="1"/>
  <c r="L501" i="1"/>
  <c r="G501" i="1" s="1"/>
  <c r="L502" i="1"/>
  <c r="N502" i="1" s="1"/>
  <c r="L503" i="1"/>
  <c r="N503" i="1" s="1"/>
  <c r="L504" i="1"/>
  <c r="L505" i="1"/>
  <c r="L506" i="1"/>
  <c r="L507" i="1"/>
  <c r="N507" i="1" s="1"/>
  <c r="L508" i="1"/>
  <c r="N508" i="1" s="1"/>
  <c r="L509" i="1"/>
  <c r="L510" i="1"/>
  <c r="L511" i="1"/>
  <c r="L512" i="1"/>
  <c r="N512" i="1" s="1"/>
  <c r="L513" i="1"/>
  <c r="L514" i="1"/>
  <c r="N514" i="1" s="1"/>
  <c r="L515" i="1"/>
  <c r="L516" i="1"/>
  <c r="L517" i="1"/>
  <c r="G517" i="1" s="1"/>
  <c r="L518" i="1"/>
  <c r="L519" i="1"/>
  <c r="O519" i="1" s="1"/>
  <c r="L520" i="1"/>
  <c r="G520" i="1" s="1"/>
  <c r="L521" i="1"/>
  <c r="L522" i="1"/>
  <c r="G522" i="1" s="1"/>
  <c r="L523" i="1"/>
  <c r="N523" i="1" s="1"/>
  <c r="L524" i="1"/>
  <c r="L525" i="1"/>
  <c r="L526" i="1"/>
  <c r="L527" i="1"/>
  <c r="G527" i="1" s="1"/>
  <c r="L528" i="1"/>
  <c r="N528" i="1" s="1"/>
  <c r="L529" i="1"/>
  <c r="L530" i="1"/>
  <c r="N530" i="1" s="1"/>
  <c r="L531" i="1"/>
  <c r="L532" i="1"/>
  <c r="L533" i="1"/>
  <c r="G533" i="1" s="1"/>
  <c r="L534" i="1"/>
  <c r="L535" i="1"/>
  <c r="N535" i="1" s="1"/>
  <c r="L536" i="1"/>
  <c r="G536" i="1" s="1"/>
  <c r="L537" i="1"/>
  <c r="G537" i="1" s="1"/>
  <c r="L538" i="1"/>
  <c r="G538" i="1" s="1"/>
  <c r="L539" i="1"/>
  <c r="N539" i="1" s="1"/>
  <c r="L540" i="1"/>
  <c r="N540" i="1" s="1"/>
  <c r="L541" i="1"/>
  <c r="G541" i="1" s="1"/>
  <c r="L542" i="1"/>
  <c r="G542" i="1" s="1"/>
  <c r="L543" i="1"/>
  <c r="L544" i="1"/>
  <c r="N544" i="1" s="1"/>
  <c r="L545" i="1"/>
  <c r="L546" i="1"/>
  <c r="N546" i="1" s="1"/>
  <c r="L547" i="1"/>
  <c r="L548" i="1"/>
  <c r="G548" i="1" s="1"/>
  <c r="L549" i="1"/>
  <c r="G549" i="1" s="1"/>
  <c r="L550" i="1"/>
  <c r="N550" i="1" s="1"/>
  <c r="L551" i="1"/>
  <c r="L552" i="1"/>
  <c r="L553" i="1"/>
  <c r="L554" i="1"/>
  <c r="L555" i="1"/>
  <c r="L556" i="1"/>
  <c r="L557" i="1"/>
  <c r="G557" i="1" s="1"/>
  <c r="L558" i="1"/>
  <c r="L559" i="1"/>
  <c r="L560" i="1"/>
  <c r="N560" i="1" s="1"/>
  <c r="L561" i="1"/>
  <c r="G561" i="1" s="1"/>
  <c r="L562" i="1"/>
  <c r="L563" i="1"/>
  <c r="O563" i="1" s="1"/>
  <c r="L564" i="1"/>
  <c r="L565" i="1"/>
  <c r="G565" i="1" s="1"/>
  <c r="L566" i="1"/>
  <c r="N566" i="1" s="1"/>
  <c r="L567" i="1"/>
  <c r="N567" i="1" s="1"/>
  <c r="L568" i="1"/>
  <c r="G568" i="1" s="1"/>
  <c r="L569" i="1"/>
  <c r="L570" i="1"/>
  <c r="G570" i="1" s="1"/>
  <c r="L571" i="1"/>
  <c r="N571" i="1" s="1"/>
  <c r="L572" i="1"/>
  <c r="L573" i="1"/>
  <c r="L574" i="1"/>
  <c r="G574" i="1" s="1"/>
  <c r="L575" i="1"/>
  <c r="L576" i="1"/>
  <c r="N576" i="1" s="1"/>
  <c r="L577" i="1"/>
  <c r="L578" i="1"/>
  <c r="N578" i="1" s="1"/>
  <c r="L579" i="1"/>
  <c r="L580" i="1"/>
  <c r="G580" i="1" s="1"/>
  <c r="L581" i="1"/>
  <c r="G581" i="1" s="1"/>
  <c r="L582" i="1"/>
  <c r="L583" i="1"/>
  <c r="N583" i="1" s="1"/>
  <c r="L584" i="1"/>
  <c r="L585" i="1"/>
  <c r="L586" i="1"/>
  <c r="O586" i="1" s="1"/>
  <c r="L587" i="1"/>
  <c r="L588" i="1"/>
  <c r="L589" i="1"/>
  <c r="G589" i="1" s="1"/>
  <c r="L590" i="1"/>
  <c r="L591" i="1"/>
  <c r="G591" i="1" s="1"/>
  <c r="L592" i="1"/>
  <c r="N592" i="1" s="1"/>
  <c r="L593" i="1"/>
  <c r="G593" i="1" s="1"/>
  <c r="L594" i="1"/>
  <c r="N594" i="1" s="1"/>
  <c r="L595" i="1"/>
  <c r="G595" i="1" s="1"/>
  <c r="L596" i="1"/>
  <c r="L597" i="1"/>
  <c r="G597" i="1" s="1"/>
  <c r="L598" i="1"/>
  <c r="O598" i="1" s="1"/>
  <c r="L599" i="1"/>
  <c r="N599" i="1" s="1"/>
  <c r="L600" i="1"/>
  <c r="G600" i="1" s="1"/>
  <c r="L601" i="1"/>
  <c r="L602" i="1"/>
  <c r="L603" i="1"/>
  <c r="L604" i="1"/>
  <c r="N604" i="1" s="1"/>
  <c r="L605" i="1"/>
  <c r="G605" i="1" s="1"/>
  <c r="L606" i="1"/>
  <c r="L607" i="1"/>
  <c r="O607" i="1" s="1"/>
  <c r="L608" i="1"/>
  <c r="L609" i="1"/>
  <c r="G609" i="1" s="1"/>
  <c r="L610" i="1"/>
  <c r="N610" i="1" s="1"/>
  <c r="L611" i="1"/>
  <c r="L612" i="1"/>
  <c r="L613" i="1"/>
  <c r="G613" i="1" s="1"/>
  <c r="L614" i="1"/>
  <c r="N614" i="1" s="1"/>
  <c r="L615" i="1"/>
  <c r="N615" i="1" s="1"/>
  <c r="L616" i="1"/>
  <c r="L617" i="1"/>
  <c r="L618" i="1"/>
  <c r="O618" i="1" s="1"/>
  <c r="L619" i="1"/>
  <c r="O619" i="1" s="1"/>
  <c r="L620" i="1"/>
  <c r="N620" i="1" s="1"/>
  <c r="L621" i="1"/>
  <c r="L622" i="1"/>
  <c r="L623" i="1"/>
  <c r="L624" i="1"/>
  <c r="N624" i="1" s="1"/>
  <c r="L625" i="1"/>
  <c r="L626" i="1"/>
  <c r="N626" i="1" s="1"/>
  <c r="L627" i="1"/>
  <c r="G627" i="1" s="1"/>
  <c r="L628" i="1"/>
  <c r="G628" i="1" s="1"/>
  <c r="L629" i="1"/>
  <c r="G629" i="1" s="1"/>
  <c r="L630" i="1"/>
  <c r="N630" i="1" s="1"/>
  <c r="L631" i="1"/>
  <c r="N631" i="1" s="1"/>
  <c r="L632" i="1"/>
  <c r="G632" i="1" s="1"/>
  <c r="L633" i="1"/>
  <c r="L634" i="1"/>
  <c r="L635" i="1"/>
  <c r="L636" i="1"/>
  <c r="N636" i="1" s="1"/>
  <c r="L637" i="1"/>
  <c r="L638" i="1"/>
  <c r="L639" i="1"/>
  <c r="O639" i="1" s="1"/>
  <c r="L640" i="1"/>
  <c r="O640" i="1" s="1"/>
  <c r="L641" i="1"/>
  <c r="L642" i="1"/>
  <c r="N642" i="1" s="1"/>
  <c r="L643" i="1"/>
  <c r="L644" i="1"/>
  <c r="G644" i="1" s="1"/>
  <c r="L645" i="1"/>
  <c r="L646" i="1"/>
  <c r="N646" i="1" s="1"/>
  <c r="L647" i="1"/>
  <c r="N647" i="1" s="1"/>
  <c r="L648" i="1"/>
  <c r="L649" i="1"/>
  <c r="G649" i="1" s="1"/>
  <c r="L650" i="1"/>
  <c r="L651" i="1"/>
  <c r="N651" i="1" s="1"/>
  <c r="L652" i="1"/>
  <c r="N652" i="1" s="1"/>
  <c r="L653" i="1"/>
  <c r="G653" i="1" s="1"/>
  <c r="L654" i="1"/>
  <c r="G654" i="1" s="1"/>
  <c r="L655" i="1"/>
  <c r="L656" i="1"/>
  <c r="N656" i="1" s="1"/>
  <c r="L657" i="1"/>
  <c r="G657" i="1" s="1"/>
  <c r="L658" i="1"/>
  <c r="L659" i="1"/>
  <c r="G659" i="1" s="1"/>
  <c r="L660" i="1"/>
  <c r="L661" i="1"/>
  <c r="L662" i="1"/>
  <c r="N662" i="1" s="1"/>
  <c r="L663" i="1"/>
  <c r="L664" i="1"/>
  <c r="G664" i="1" s="1"/>
  <c r="L665" i="1"/>
  <c r="L666" i="1"/>
  <c r="G666" i="1" s="1"/>
  <c r="L667" i="1"/>
  <c r="N667" i="1" s="1"/>
  <c r="L668" i="1"/>
  <c r="N668" i="1" s="1"/>
  <c r="L669" i="1"/>
  <c r="G669" i="1" s="1"/>
  <c r="L670" i="1"/>
  <c r="G670" i="1" s="1"/>
  <c r="L671" i="1"/>
  <c r="L672" i="1"/>
  <c r="L673" i="1"/>
  <c r="L674" i="1"/>
  <c r="L675" i="1"/>
  <c r="L676" i="1"/>
  <c r="L677" i="1"/>
  <c r="L678" i="1"/>
  <c r="L679" i="1"/>
  <c r="L680" i="1"/>
  <c r="L681" i="1"/>
  <c r="L682" i="1"/>
  <c r="O682" i="1" s="1"/>
  <c r="L683" i="1"/>
  <c r="N683" i="1" s="1"/>
  <c r="L684" i="1"/>
  <c r="N684" i="1" s="1"/>
  <c r="L685" i="1"/>
  <c r="G685" i="1" s="1"/>
  <c r="L686" i="1"/>
  <c r="L687" i="1"/>
  <c r="G687" i="1" s="1"/>
  <c r="L688" i="1"/>
  <c r="N688" i="1" s="1"/>
  <c r="L689" i="1"/>
  <c r="G689" i="1" s="1"/>
  <c r="L690" i="1"/>
  <c r="N690" i="1" s="1"/>
  <c r="L691" i="1"/>
  <c r="G691" i="1" s="1"/>
  <c r="L692" i="1"/>
  <c r="G692" i="1" s="1"/>
  <c r="L693" i="1"/>
  <c r="L694" i="1"/>
  <c r="O694" i="1" s="1"/>
  <c r="L695" i="1"/>
  <c r="N695" i="1" s="1"/>
  <c r="L696" i="1"/>
  <c r="L697" i="1"/>
  <c r="G697" i="1" s="1"/>
  <c r="L698" i="1"/>
  <c r="L699" i="1"/>
  <c r="N699" i="1" s="1"/>
  <c r="L700" i="1"/>
  <c r="N700" i="1" s="1"/>
  <c r="L701" i="1"/>
  <c r="L702" i="1"/>
  <c r="G702" i="1" s="1"/>
  <c r="L703" i="1"/>
  <c r="O703" i="1" s="1"/>
  <c r="L704" i="1"/>
  <c r="N704" i="1" s="1"/>
  <c r="L705" i="1"/>
  <c r="L706" i="1"/>
  <c r="N706" i="1" s="1"/>
  <c r="L707" i="1"/>
  <c r="L708" i="1"/>
  <c r="L709" i="1"/>
  <c r="L710" i="1"/>
  <c r="L711" i="1"/>
  <c r="N711" i="1" s="1"/>
  <c r="L712" i="1"/>
  <c r="G712" i="1" s="1"/>
  <c r="L713" i="1"/>
  <c r="L714" i="1"/>
  <c r="L715" i="1"/>
  <c r="L716" i="1"/>
  <c r="L717" i="1"/>
  <c r="L718" i="1"/>
  <c r="G718" i="1" s="1"/>
  <c r="L719" i="1"/>
  <c r="G719" i="1" s="1"/>
  <c r="L720" i="1"/>
  <c r="N720" i="1" s="1"/>
  <c r="L721" i="1"/>
  <c r="L722" i="1"/>
  <c r="L723" i="1"/>
  <c r="L724" i="1"/>
  <c r="L725" i="1"/>
  <c r="G725" i="1" s="1"/>
  <c r="L726" i="1"/>
  <c r="O726" i="1" s="1"/>
  <c r="L727" i="1"/>
  <c r="N727" i="1" s="1"/>
  <c r="L728" i="1"/>
  <c r="L729" i="1"/>
  <c r="L730" i="1"/>
  <c r="L731" i="1"/>
  <c r="N731" i="1" s="1"/>
  <c r="L732" i="1"/>
  <c r="N732" i="1" s="1"/>
  <c r="L733" i="1"/>
  <c r="L734" i="1"/>
  <c r="G734" i="1" s="1"/>
  <c r="L735" i="1"/>
  <c r="O735" i="1" s="1"/>
  <c r="L736" i="1"/>
  <c r="N736" i="1" s="1"/>
  <c r="L737" i="1"/>
  <c r="L738" i="1"/>
  <c r="N738" i="1" s="1"/>
  <c r="L739" i="1"/>
  <c r="G739" i="1" s="1"/>
  <c r="L740" i="1"/>
  <c r="G740" i="1" s="1"/>
  <c r="L741" i="1"/>
  <c r="G741" i="1" s="1"/>
  <c r="L742" i="1"/>
  <c r="N742" i="1" s="1"/>
  <c r="L743" i="1"/>
  <c r="N743" i="1" s="1"/>
  <c r="L744" i="1"/>
  <c r="L745" i="1"/>
  <c r="L746" i="1"/>
  <c r="L747" i="1"/>
  <c r="O747" i="1" s="1"/>
  <c r="L748" i="1"/>
  <c r="L749" i="1"/>
  <c r="L750" i="1"/>
  <c r="G750" i="1" s="1"/>
  <c r="L751" i="1"/>
  <c r="L752" i="1"/>
  <c r="N752" i="1" s="1"/>
  <c r="L753" i="1"/>
  <c r="L754" i="1"/>
  <c r="N754" i="1" s="1"/>
  <c r="L755" i="1"/>
  <c r="L756" i="1"/>
  <c r="L757" i="1"/>
  <c r="L758" i="1"/>
  <c r="L759" i="1"/>
  <c r="L760" i="1"/>
  <c r="L761" i="1"/>
  <c r="L762" i="1"/>
  <c r="L763" i="1"/>
  <c r="N763" i="1" s="1"/>
  <c r="L764" i="1"/>
  <c r="N764" i="1" s="1"/>
  <c r="L765" i="1"/>
  <c r="L766" i="1"/>
  <c r="G766" i="1" s="1"/>
  <c r="L767" i="1"/>
  <c r="L768" i="1"/>
  <c r="O768" i="1" s="1"/>
  <c r="L769" i="1"/>
  <c r="G769" i="1" s="1"/>
  <c r="L770" i="1"/>
  <c r="N770" i="1" s="1"/>
  <c r="L771" i="1"/>
  <c r="G771" i="1" s="1"/>
  <c r="L772" i="1"/>
  <c r="L773" i="1"/>
  <c r="G773" i="1" s="1"/>
  <c r="L774" i="1"/>
  <c r="N774" i="1" s="1"/>
  <c r="L775" i="1"/>
  <c r="N775" i="1" s="1"/>
  <c r="L776" i="1"/>
  <c r="G776" i="1" s="1"/>
  <c r="L777" i="1"/>
  <c r="L778" i="1"/>
  <c r="O778" i="1" s="1"/>
  <c r="L779" i="1"/>
  <c r="N779" i="1" s="1"/>
  <c r="L780" i="1"/>
  <c r="N780" i="1" s="1"/>
  <c r="L781" i="1"/>
  <c r="G781" i="1" s="1"/>
  <c r="L782" i="1"/>
  <c r="G782" i="1" s="1"/>
  <c r="L783" i="1"/>
  <c r="G783" i="1" s="1"/>
  <c r="L784" i="1"/>
  <c r="N784" i="1" s="1"/>
  <c r="L785" i="1"/>
  <c r="L786" i="1"/>
  <c r="L787" i="1"/>
  <c r="L788" i="1"/>
  <c r="G788" i="1" s="1"/>
  <c r="L789" i="1"/>
  <c r="L790" i="1"/>
  <c r="L791" i="1"/>
  <c r="N791" i="1" s="1"/>
  <c r="L792" i="1"/>
  <c r="L793" i="1"/>
  <c r="L794" i="1"/>
  <c r="L795" i="1"/>
  <c r="N795" i="1" s="1"/>
  <c r="L796" i="1"/>
  <c r="N796" i="1" s="1"/>
  <c r="L797" i="1"/>
  <c r="G797" i="1" s="1"/>
  <c r="L798" i="1"/>
  <c r="G798" i="1" s="1"/>
  <c r="L799" i="1"/>
  <c r="O799" i="1" s="1"/>
  <c r="L800" i="1"/>
  <c r="O800" i="1" s="1"/>
  <c r="L801" i="1"/>
  <c r="G801" i="1" s="1"/>
  <c r="L802" i="1"/>
  <c r="L803" i="1"/>
  <c r="L804" i="1"/>
  <c r="L805" i="1"/>
  <c r="L806" i="1"/>
  <c r="L807" i="1"/>
  <c r="N807" i="1" s="1"/>
  <c r="L808" i="1"/>
  <c r="G808" i="1" s="1"/>
  <c r="L809" i="1"/>
  <c r="L810" i="1"/>
  <c r="L811" i="1"/>
  <c r="O811" i="1" s="1"/>
  <c r="L812" i="1"/>
  <c r="L813" i="1"/>
  <c r="L814" i="1"/>
  <c r="G814" i="1" s="1"/>
  <c r="L815" i="1"/>
  <c r="L816" i="1"/>
  <c r="L817" i="1"/>
  <c r="G817" i="1" s="1"/>
  <c r="L818" i="1"/>
  <c r="L819" i="1"/>
  <c r="L820" i="1"/>
  <c r="L821" i="1"/>
  <c r="G821" i="1" s="1"/>
  <c r="L822" i="1"/>
  <c r="L823" i="1"/>
  <c r="N823" i="1" s="1"/>
  <c r="L824" i="1"/>
  <c r="L825" i="1"/>
  <c r="L826" i="1"/>
  <c r="L827" i="1"/>
  <c r="N827" i="1" s="1"/>
  <c r="L828" i="1"/>
  <c r="L829" i="1"/>
  <c r="L830" i="1"/>
  <c r="G830" i="1" s="1"/>
  <c r="L831" i="1"/>
  <c r="O831" i="1" s="1"/>
  <c r="L832" i="1"/>
  <c r="N832" i="1" s="1"/>
  <c r="L833" i="1"/>
  <c r="L834" i="1"/>
  <c r="N834" i="1" s="1"/>
  <c r="L835" i="1"/>
  <c r="G835" i="1" s="1"/>
  <c r="L836" i="1"/>
  <c r="G836" i="1" s="1"/>
  <c r="L837" i="1"/>
  <c r="G837" i="1" s="1"/>
  <c r="L838" i="1"/>
  <c r="N838" i="1" s="1"/>
  <c r="L839" i="1"/>
  <c r="N839" i="1" s="1"/>
  <c r="L840" i="1"/>
  <c r="L841" i="1"/>
  <c r="L842" i="1"/>
  <c r="O842" i="1" s="1"/>
  <c r="L843" i="1"/>
  <c r="L844" i="1"/>
  <c r="N844" i="1" s="1"/>
  <c r="L845" i="1"/>
  <c r="G845" i="1" s="1"/>
  <c r="L846" i="1"/>
  <c r="L847" i="1"/>
  <c r="L848" i="1"/>
  <c r="N848" i="1" s="1"/>
  <c r="L849" i="1"/>
  <c r="L850" i="1"/>
  <c r="O850" i="1" s="1"/>
  <c r="L851" i="1"/>
  <c r="G851" i="1" s="1"/>
  <c r="L852" i="1"/>
  <c r="L853" i="1"/>
  <c r="N853" i="1" s="1"/>
  <c r="L854" i="1"/>
  <c r="N854" i="1" s="1"/>
  <c r="L855" i="1"/>
  <c r="G855" i="1" s="1"/>
  <c r="L856" i="1"/>
  <c r="L857" i="1"/>
  <c r="N857" i="1" s="1"/>
  <c r="L858" i="1"/>
  <c r="O858" i="1" s="1"/>
  <c r="L859" i="1"/>
  <c r="O859" i="1" s="1"/>
  <c r="L860" i="1"/>
  <c r="L861" i="1"/>
  <c r="N861" i="1" s="1"/>
  <c r="L862" i="1"/>
  <c r="L863" i="1"/>
  <c r="G863" i="1" s="1"/>
  <c r="L864" i="1"/>
  <c r="L865" i="1"/>
  <c r="L866" i="1"/>
  <c r="O866" i="1" s="1"/>
  <c r="L867" i="1"/>
  <c r="G867" i="1" s="1"/>
  <c r="L868" i="1"/>
  <c r="G868" i="1" s="1"/>
  <c r="L869" i="1"/>
  <c r="N869" i="1" s="1"/>
  <c r="L870" i="1"/>
  <c r="N870" i="1" s="1"/>
  <c r="L871" i="1"/>
  <c r="L872" i="1"/>
  <c r="L873" i="1"/>
  <c r="N873" i="1" s="1"/>
  <c r="L874" i="1"/>
  <c r="L875" i="1"/>
  <c r="L876" i="1"/>
  <c r="G876" i="1" s="1"/>
  <c r="L877" i="1"/>
  <c r="N877" i="1" s="1"/>
  <c r="L878" i="1"/>
  <c r="N878" i="1" s="1"/>
  <c r="L879" i="1"/>
  <c r="L880" i="1"/>
  <c r="O880" i="1" s="1"/>
  <c r="L881" i="1"/>
  <c r="L882" i="1"/>
  <c r="N882" i="1" s="1"/>
  <c r="L883" i="1"/>
  <c r="G883" i="1" s="1"/>
  <c r="L884" i="1"/>
  <c r="G884" i="1" s="1"/>
  <c r="L885" i="1"/>
  <c r="L886" i="1"/>
  <c r="L887" i="1"/>
  <c r="O887" i="1" s="1"/>
  <c r="L888" i="1"/>
  <c r="L889" i="1"/>
  <c r="N889" i="1" s="1"/>
  <c r="L890" i="1"/>
  <c r="L891" i="1"/>
  <c r="L892" i="1"/>
  <c r="L893" i="1"/>
  <c r="N893" i="1" s="1"/>
  <c r="L894" i="1"/>
  <c r="L895" i="1"/>
  <c r="O895" i="1" s="1"/>
  <c r="L896" i="1"/>
  <c r="L897" i="1"/>
  <c r="N897" i="1" s="1"/>
  <c r="L898" i="1"/>
  <c r="N898" i="1" s="1"/>
  <c r="L899" i="1"/>
  <c r="L900" i="1"/>
  <c r="L901" i="1"/>
  <c r="N901" i="1" s="1"/>
  <c r="L902" i="1"/>
  <c r="O902" i="1" s="1"/>
  <c r="L903" i="1"/>
  <c r="L904" i="1"/>
  <c r="G904" i="1" s="1"/>
  <c r="L905" i="1"/>
  <c r="L906" i="1"/>
  <c r="N906" i="1" s="1"/>
  <c r="L907" i="1"/>
  <c r="O907" i="1" s="1"/>
  <c r="L908" i="1"/>
  <c r="O908" i="1" s="1"/>
  <c r="L909" i="1"/>
  <c r="N909" i="1" s="1"/>
  <c r="L910" i="1"/>
  <c r="N910" i="1" s="1"/>
  <c r="L911" i="1"/>
  <c r="L912" i="1"/>
  <c r="G912" i="1" s="1"/>
  <c r="L913" i="1"/>
  <c r="L914" i="1"/>
  <c r="N914" i="1" s="1"/>
  <c r="L915" i="1"/>
  <c r="G915" i="1" s="1"/>
  <c r="L916" i="1"/>
  <c r="L917" i="1"/>
  <c r="N917" i="1" s="1"/>
  <c r="L918" i="1"/>
  <c r="N918" i="1" s="1"/>
  <c r="L919" i="1"/>
  <c r="G919" i="1" s="1"/>
  <c r="L920" i="1"/>
  <c r="G920" i="1" s="1"/>
  <c r="L921" i="1"/>
  <c r="N921" i="1" s="1"/>
  <c r="L922" i="1"/>
  <c r="N922" i="1" s="1"/>
  <c r="L923" i="1"/>
  <c r="L924" i="1"/>
  <c r="G924" i="1" s="1"/>
  <c r="L925" i="1"/>
  <c r="N925" i="1" s="1"/>
  <c r="L926" i="1"/>
  <c r="N926" i="1" s="1"/>
  <c r="L927" i="1"/>
  <c r="G927" i="1" s="1"/>
  <c r="L928" i="1"/>
  <c r="G928" i="1" s="1"/>
  <c r="L929" i="1"/>
  <c r="N929" i="1" s="1"/>
  <c r="L930" i="1"/>
  <c r="O930" i="1" s="1"/>
  <c r="L931" i="1"/>
  <c r="L932" i="1"/>
  <c r="G932" i="1" s="1"/>
  <c r="L933" i="1"/>
  <c r="L934" i="1"/>
  <c r="L935" i="1"/>
  <c r="O935" i="1" s="1"/>
  <c r="L936" i="1"/>
  <c r="G936" i="1" s="1"/>
  <c r="L937" i="1"/>
  <c r="L938" i="1"/>
  <c r="N938" i="1" s="1"/>
  <c r="L939" i="1"/>
  <c r="L940" i="1"/>
  <c r="G940" i="1" s="1"/>
  <c r="L941" i="1"/>
  <c r="N941" i="1" s="1"/>
  <c r="L942" i="1"/>
  <c r="N942" i="1" s="1"/>
  <c r="L943" i="1"/>
  <c r="O943" i="1" s="1"/>
  <c r="L944" i="1"/>
  <c r="L945" i="1"/>
  <c r="L946" i="1"/>
  <c r="N946" i="1" s="1"/>
  <c r="L947" i="1"/>
  <c r="G947" i="1" s="1"/>
  <c r="L948" i="1"/>
  <c r="L949" i="1"/>
  <c r="N949" i="1" s="1"/>
  <c r="L950" i="1"/>
  <c r="L951" i="1"/>
  <c r="O951" i="1" s="1"/>
  <c r="L952" i="1"/>
  <c r="L953" i="1"/>
  <c r="L954" i="1"/>
  <c r="N954" i="1" s="1"/>
  <c r="L955" i="1"/>
  <c r="G955" i="1" s="1"/>
  <c r="L956" i="1"/>
  <c r="L957" i="1"/>
  <c r="N957" i="1" s="1"/>
  <c r="L958" i="1"/>
  <c r="N958" i="1" s="1"/>
  <c r="L959" i="1"/>
  <c r="O959" i="1" s="1"/>
  <c r="L960" i="1"/>
  <c r="L961" i="1"/>
  <c r="L962" i="1"/>
  <c r="N962" i="1" s="1"/>
  <c r="L963" i="1"/>
  <c r="G963" i="1" s="1"/>
  <c r="L964" i="1"/>
  <c r="L965" i="1"/>
  <c r="N965" i="1" s="1"/>
  <c r="L966" i="1"/>
  <c r="L967" i="1"/>
  <c r="L968" i="1"/>
  <c r="L969" i="1"/>
  <c r="L970" i="1"/>
  <c r="N970" i="1" s="1"/>
  <c r="L971" i="1"/>
  <c r="L972" i="1"/>
  <c r="L973" i="1"/>
  <c r="N973" i="1" s="1"/>
  <c r="L974" i="1"/>
  <c r="N974" i="1" s="1"/>
  <c r="L975" i="1"/>
  <c r="L976" i="1"/>
  <c r="L977" i="1"/>
  <c r="N977" i="1" s="1"/>
  <c r="L978" i="1"/>
  <c r="L979" i="1"/>
  <c r="L980" i="1"/>
  <c r="O980" i="1" s="1"/>
  <c r="L981" i="1"/>
  <c r="L982" i="1"/>
  <c r="N982" i="1" s="1"/>
  <c r="L983" i="1"/>
  <c r="G983" i="1" s="1"/>
  <c r="L984" i="1"/>
  <c r="G984" i="1" s="1"/>
  <c r="L985" i="1"/>
  <c r="N985" i="1" s="1"/>
  <c r="L986" i="1"/>
  <c r="O986" i="1" s="1"/>
  <c r="L987" i="1"/>
  <c r="O987" i="1" s="1"/>
  <c r="L988" i="1"/>
  <c r="L989" i="1"/>
  <c r="N989" i="1" s="1"/>
  <c r="L990" i="1"/>
  <c r="N990" i="1" s="1"/>
  <c r="L991" i="1"/>
  <c r="L992" i="1"/>
  <c r="O992" i="1" s="1"/>
  <c r="L993" i="1"/>
  <c r="N993" i="1" s="1"/>
  <c r="L2" i="1"/>
  <c r="N2" i="1" s="1"/>
  <c r="F35" i="1"/>
  <c r="M35" i="1" s="1"/>
  <c r="AS3" i="10"/>
  <c r="AQ3" i="10"/>
  <c r="R35" i="1"/>
  <c r="R26" i="1"/>
  <c r="R8" i="1"/>
  <c r="R4" i="1"/>
  <c r="R2" i="1"/>
  <c r="R3" i="1"/>
  <c r="R5" i="1"/>
  <c r="R6" i="1"/>
  <c r="R7" i="1"/>
  <c r="R9" i="1"/>
  <c r="R10" i="1"/>
  <c r="R11" i="1"/>
  <c r="R12" i="1"/>
  <c r="R13" i="1"/>
  <c r="R14" i="1"/>
  <c r="R15" i="1"/>
  <c r="R16" i="1"/>
  <c r="R17" i="1"/>
  <c r="R18" i="1"/>
  <c r="R19" i="1"/>
  <c r="R20" i="1"/>
  <c r="R21" i="1"/>
  <c r="R22" i="1"/>
  <c r="R23" i="1"/>
  <c r="R24" i="1"/>
  <c r="R25" i="1"/>
  <c r="R27" i="1"/>
  <c r="R28" i="1"/>
  <c r="R29" i="1"/>
  <c r="R30" i="1"/>
  <c r="R31" i="1"/>
  <c r="R32" i="1"/>
  <c r="R33" i="1"/>
  <c r="R34"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BD4" i="10"/>
  <c r="BA4" i="10"/>
  <c r="AF4" i="10"/>
  <c r="AL4" i="10"/>
  <c r="AI4" i="10"/>
  <c r="AD4" i="10"/>
  <c r="AN4" i="10"/>
  <c r="O991" i="1" l="1"/>
  <c r="G991" i="1"/>
  <c r="N981" i="1"/>
  <c r="G981" i="1"/>
  <c r="O978" i="1"/>
  <c r="G978" i="1"/>
  <c r="O972" i="1"/>
  <c r="G972" i="1"/>
  <c r="O971" i="1"/>
  <c r="G971" i="1"/>
  <c r="N969" i="1"/>
  <c r="G969" i="1"/>
  <c r="N966" i="1"/>
  <c r="G966" i="1"/>
  <c r="N961" i="1"/>
  <c r="G961" i="1"/>
  <c r="N953" i="1"/>
  <c r="G953" i="1"/>
  <c r="O950" i="1"/>
  <c r="G950" i="1"/>
  <c r="N945" i="1"/>
  <c r="G945" i="1"/>
  <c r="O944" i="1"/>
  <c r="G944" i="1"/>
  <c r="N937" i="1"/>
  <c r="G937" i="1"/>
  <c r="N934" i="1"/>
  <c r="G934" i="1"/>
  <c r="N933" i="1"/>
  <c r="G933" i="1"/>
  <c r="O923" i="1"/>
  <c r="G923" i="1"/>
  <c r="O916" i="1"/>
  <c r="G916" i="1"/>
  <c r="N913" i="1"/>
  <c r="G913" i="1"/>
  <c r="N905" i="1"/>
  <c r="G905" i="1"/>
  <c r="N894" i="1"/>
  <c r="G894" i="1"/>
  <c r="N890" i="1"/>
  <c r="G890" i="1"/>
  <c r="N886" i="1"/>
  <c r="G886" i="1"/>
  <c r="N885" i="1"/>
  <c r="G885" i="1"/>
  <c r="N881" i="1"/>
  <c r="G881" i="1"/>
  <c r="O879" i="1"/>
  <c r="G879" i="1"/>
  <c r="O874" i="1"/>
  <c r="G874" i="1"/>
  <c r="O871" i="1"/>
  <c r="G871" i="1"/>
  <c r="N865" i="1"/>
  <c r="G865" i="1"/>
  <c r="N862" i="1"/>
  <c r="G862" i="1"/>
  <c r="O852" i="1"/>
  <c r="G852" i="1"/>
  <c r="O843" i="1"/>
  <c r="G843" i="1"/>
  <c r="N828" i="1"/>
  <c r="G828" i="1"/>
  <c r="N822" i="1"/>
  <c r="G822" i="1"/>
  <c r="N818" i="1"/>
  <c r="G818" i="1"/>
  <c r="N816" i="1"/>
  <c r="G816" i="1"/>
  <c r="N812" i="1"/>
  <c r="G812" i="1"/>
  <c r="O810" i="1"/>
  <c r="G810" i="1"/>
  <c r="N806" i="1"/>
  <c r="G806" i="1"/>
  <c r="N802" i="1"/>
  <c r="G802" i="1"/>
  <c r="O790" i="1"/>
  <c r="G790" i="1"/>
  <c r="N786" i="1"/>
  <c r="G786" i="1"/>
  <c r="O767" i="1"/>
  <c r="G767" i="1"/>
  <c r="N759" i="1"/>
  <c r="G759" i="1"/>
  <c r="N758" i="1"/>
  <c r="G758" i="1"/>
  <c r="N748" i="1"/>
  <c r="G748" i="1"/>
  <c r="O746" i="1"/>
  <c r="G746" i="1"/>
  <c r="N722" i="1"/>
  <c r="G722" i="1"/>
  <c r="N716" i="1"/>
  <c r="G716" i="1"/>
  <c r="O715" i="1"/>
  <c r="G715" i="1"/>
  <c r="O714" i="1"/>
  <c r="G714" i="1"/>
  <c r="N710" i="1"/>
  <c r="G710" i="1"/>
  <c r="N679" i="1"/>
  <c r="G679" i="1"/>
  <c r="N678" i="1"/>
  <c r="G678" i="1"/>
  <c r="N674" i="1"/>
  <c r="G674" i="1"/>
  <c r="O672" i="1"/>
  <c r="G672" i="1"/>
  <c r="O671" i="1"/>
  <c r="G671" i="1"/>
  <c r="N663" i="1"/>
  <c r="G663" i="1"/>
  <c r="N658" i="1"/>
  <c r="G658" i="1"/>
  <c r="O650" i="1"/>
  <c r="G650" i="1"/>
  <c r="N635" i="1"/>
  <c r="G635" i="1"/>
  <c r="N608" i="1"/>
  <c r="G608" i="1"/>
  <c r="N603" i="1"/>
  <c r="G603" i="1"/>
  <c r="N588" i="1"/>
  <c r="G588" i="1"/>
  <c r="O587" i="1"/>
  <c r="G587" i="1"/>
  <c r="N582" i="1"/>
  <c r="G582" i="1"/>
  <c r="O575" i="1"/>
  <c r="G575" i="1"/>
  <c r="N572" i="1"/>
  <c r="G572" i="1"/>
  <c r="N562" i="1"/>
  <c r="G562" i="1"/>
  <c r="N556" i="1"/>
  <c r="G556" i="1"/>
  <c r="N555" i="1"/>
  <c r="G555" i="1"/>
  <c r="N551" i="1"/>
  <c r="G551" i="1"/>
  <c r="N534" i="1"/>
  <c r="G534" i="1"/>
  <c r="N524" i="1"/>
  <c r="G524" i="1"/>
  <c r="N518" i="1"/>
  <c r="G518" i="1"/>
  <c r="N492" i="1"/>
  <c r="G492" i="1"/>
  <c r="N476" i="1"/>
  <c r="G476" i="1"/>
  <c r="N466" i="1"/>
  <c r="G466" i="1"/>
  <c r="N459" i="1"/>
  <c r="G459" i="1"/>
  <c r="O455" i="1"/>
  <c r="G455" i="1"/>
  <c r="N443" i="1"/>
  <c r="G443" i="1"/>
  <c r="N438" i="1"/>
  <c r="G438" i="1"/>
  <c r="N432" i="1"/>
  <c r="G432" i="1"/>
  <c r="N411" i="1"/>
  <c r="G411" i="1"/>
  <c r="N407" i="1"/>
  <c r="G407" i="1"/>
  <c r="N386" i="1"/>
  <c r="G386" i="1"/>
  <c r="N379" i="1"/>
  <c r="G379" i="1"/>
  <c r="N343" i="1"/>
  <c r="G343" i="1"/>
  <c r="N330" i="1"/>
  <c r="G330" i="1"/>
  <c r="O324" i="1"/>
  <c r="G324" i="1"/>
  <c r="N302" i="1"/>
  <c r="G302" i="1"/>
  <c r="N298" i="1"/>
  <c r="G298" i="1"/>
  <c r="N278" i="1"/>
  <c r="G278" i="1"/>
  <c r="N270" i="1"/>
  <c r="G270" i="1"/>
  <c r="N266" i="1"/>
  <c r="G266" i="1"/>
  <c r="N246" i="1"/>
  <c r="G246" i="1"/>
  <c r="N225" i="1"/>
  <c r="G225" i="1"/>
  <c r="N217" i="1"/>
  <c r="G217" i="1"/>
  <c r="N202" i="1"/>
  <c r="G202" i="1"/>
  <c r="O171" i="1"/>
  <c r="G171" i="1"/>
  <c r="N170" i="1"/>
  <c r="G170" i="1"/>
  <c r="N153" i="1"/>
  <c r="G153" i="1"/>
  <c r="N138" i="1"/>
  <c r="G138" i="1"/>
  <c r="N129" i="1"/>
  <c r="G129" i="1"/>
  <c r="N121" i="1"/>
  <c r="G121" i="1"/>
  <c r="N118" i="1"/>
  <c r="G118" i="1"/>
  <c r="N86" i="1"/>
  <c r="G86" i="1"/>
  <c r="O79" i="1"/>
  <c r="G79" i="1"/>
  <c r="N74" i="1"/>
  <c r="G74" i="1"/>
  <c r="N66" i="1"/>
  <c r="G66" i="1"/>
  <c r="N65" i="1"/>
  <c r="G65" i="1"/>
  <c r="N54" i="1"/>
  <c r="G54" i="1"/>
  <c r="N46" i="1"/>
  <c r="G46" i="1"/>
  <c r="O949" i="1"/>
  <c r="O901" i="1"/>
  <c r="O885" i="1"/>
  <c r="O965" i="1"/>
  <c r="O281" i="1"/>
  <c r="O217" i="1"/>
  <c r="N768" i="1"/>
  <c r="O812" i="1"/>
  <c r="N640" i="1"/>
  <c r="O736" i="1"/>
  <c r="O480" i="1"/>
  <c r="O556" i="1"/>
  <c r="N22" i="1"/>
  <c r="N14" i="1"/>
  <c r="N10" i="1"/>
  <c r="N992" i="1"/>
  <c r="N292" i="1"/>
  <c r="O933" i="1"/>
  <c r="O869" i="1"/>
  <c r="O684" i="1"/>
  <c r="O428" i="1"/>
  <c r="O153" i="1"/>
  <c r="N944" i="1"/>
  <c r="O981" i="1"/>
  <c r="O917" i="1"/>
  <c r="O853" i="1"/>
  <c r="O608" i="1"/>
  <c r="O352" i="1"/>
  <c r="O89" i="1"/>
  <c r="O770" i="1"/>
  <c r="O514" i="1"/>
  <c r="O386" i="1"/>
  <c r="N986" i="1"/>
  <c r="N916" i="1"/>
  <c r="N850" i="1"/>
  <c r="N726" i="1"/>
  <c r="N598" i="1"/>
  <c r="O990" i="1"/>
  <c r="O974" i="1"/>
  <c r="O958" i="1"/>
  <c r="O942" i="1"/>
  <c r="O926" i="1"/>
  <c r="O910" i="1"/>
  <c r="O894" i="1"/>
  <c r="O878" i="1"/>
  <c r="O862" i="1"/>
  <c r="O844" i="1"/>
  <c r="O802" i="1"/>
  <c r="O716" i="1"/>
  <c r="O674" i="1"/>
  <c r="O588" i="1"/>
  <c r="O546" i="1"/>
  <c r="O512" i="1"/>
  <c r="O460" i="1"/>
  <c r="O418" i="1"/>
  <c r="O384" i="1"/>
  <c r="O322" i="1"/>
  <c r="O258" i="1"/>
  <c r="O194" i="1"/>
  <c r="O130" i="1"/>
  <c r="O66" i="1"/>
  <c r="O642" i="1"/>
  <c r="N980" i="1"/>
  <c r="N902" i="1"/>
  <c r="N800" i="1"/>
  <c r="N672" i="1"/>
  <c r="N498" i="1"/>
  <c r="O989" i="1"/>
  <c r="O973" i="1"/>
  <c r="O957" i="1"/>
  <c r="O941" i="1"/>
  <c r="O925" i="1"/>
  <c r="O909" i="1"/>
  <c r="O893" i="1"/>
  <c r="O877" i="1"/>
  <c r="O861" i="1"/>
  <c r="O834" i="1"/>
  <c r="O748" i="1"/>
  <c r="O706" i="1"/>
  <c r="O620" i="1"/>
  <c r="O578" i="1"/>
  <c r="O544" i="1"/>
  <c r="O492" i="1"/>
  <c r="O450" i="1"/>
  <c r="O416" i="1"/>
  <c r="O364" i="1"/>
  <c r="O321" i="1"/>
  <c r="O257" i="1"/>
  <c r="O193" i="1"/>
  <c r="O129" i="1"/>
  <c r="O65" i="1"/>
  <c r="N866" i="1"/>
  <c r="O25" i="1"/>
  <c r="N950" i="1"/>
  <c r="N880" i="1"/>
  <c r="N778" i="1"/>
  <c r="N650" i="1"/>
  <c r="O982" i="1"/>
  <c r="O966" i="1"/>
  <c r="O934" i="1"/>
  <c r="O918" i="1"/>
  <c r="O886" i="1"/>
  <c r="O870" i="1"/>
  <c r="O854" i="1"/>
  <c r="O832" i="1"/>
  <c r="O780" i="1"/>
  <c r="O738" i="1"/>
  <c r="O704" i="1"/>
  <c r="O652" i="1"/>
  <c r="O610" i="1"/>
  <c r="O576" i="1"/>
  <c r="O524" i="1"/>
  <c r="O482" i="1"/>
  <c r="O448" i="1"/>
  <c r="O396" i="1"/>
  <c r="O354" i="1"/>
  <c r="O302" i="1"/>
  <c r="O238" i="1"/>
  <c r="O174" i="1"/>
  <c r="O110" i="1"/>
  <c r="O46" i="1"/>
  <c r="N983" i="1"/>
  <c r="O983" i="1"/>
  <c r="N979" i="1"/>
  <c r="O979" i="1"/>
  <c r="N975" i="1"/>
  <c r="O975" i="1"/>
  <c r="N967" i="1"/>
  <c r="O967" i="1"/>
  <c r="N963" i="1"/>
  <c r="O963" i="1"/>
  <c r="N931" i="1"/>
  <c r="O931" i="1"/>
  <c r="N927" i="1"/>
  <c r="O927" i="1"/>
  <c r="N919" i="1"/>
  <c r="O919" i="1"/>
  <c r="N915" i="1"/>
  <c r="O915" i="1"/>
  <c r="N911" i="1"/>
  <c r="O911" i="1"/>
  <c r="N903" i="1"/>
  <c r="O903" i="1"/>
  <c r="N891" i="1"/>
  <c r="O891" i="1"/>
  <c r="N883" i="1"/>
  <c r="O883" i="1"/>
  <c r="N855" i="1"/>
  <c r="O855" i="1"/>
  <c r="N847" i="1"/>
  <c r="O847" i="1"/>
  <c r="N835" i="1"/>
  <c r="O835" i="1"/>
  <c r="N819" i="1"/>
  <c r="O819" i="1"/>
  <c r="N815" i="1"/>
  <c r="O815" i="1"/>
  <c r="N803" i="1"/>
  <c r="O803" i="1"/>
  <c r="N787" i="1"/>
  <c r="O787" i="1"/>
  <c r="N751" i="1"/>
  <c r="O751" i="1"/>
  <c r="N723" i="1"/>
  <c r="O723" i="1"/>
  <c r="N691" i="1"/>
  <c r="O691" i="1"/>
  <c r="N687" i="1"/>
  <c r="O687" i="1"/>
  <c r="N675" i="1"/>
  <c r="O675" i="1"/>
  <c r="N659" i="1"/>
  <c r="O659" i="1"/>
  <c r="N627" i="1"/>
  <c r="O627" i="1"/>
  <c r="N623" i="1"/>
  <c r="O623" i="1"/>
  <c r="N611" i="1"/>
  <c r="O611" i="1"/>
  <c r="N595" i="1"/>
  <c r="O595" i="1"/>
  <c r="N559" i="1"/>
  <c r="O559" i="1"/>
  <c r="N543" i="1"/>
  <c r="O543" i="1"/>
  <c r="N515" i="1"/>
  <c r="O515" i="1"/>
  <c r="N495" i="1"/>
  <c r="O495" i="1"/>
  <c r="N479" i="1"/>
  <c r="O479" i="1"/>
  <c r="N467" i="1"/>
  <c r="O467" i="1"/>
  <c r="N463" i="1"/>
  <c r="O463" i="1"/>
  <c r="N431" i="1"/>
  <c r="O431" i="1"/>
  <c r="N415" i="1"/>
  <c r="O415" i="1"/>
  <c r="N403" i="1"/>
  <c r="O403" i="1"/>
  <c r="N387" i="1"/>
  <c r="O387" i="1"/>
  <c r="N367" i="1"/>
  <c r="O367" i="1"/>
  <c r="N355" i="1"/>
  <c r="O355" i="1"/>
  <c r="N351" i="1"/>
  <c r="O351" i="1"/>
  <c r="N335" i="1"/>
  <c r="O335" i="1"/>
  <c r="N327" i="1"/>
  <c r="O327" i="1"/>
  <c r="N319" i="1"/>
  <c r="O319" i="1"/>
  <c r="N311" i="1"/>
  <c r="O311" i="1"/>
  <c r="N303" i="1"/>
  <c r="O303" i="1"/>
  <c r="N299" i="1"/>
  <c r="O299" i="1"/>
  <c r="O291" i="1"/>
  <c r="N291" i="1"/>
  <c r="N287" i="1"/>
  <c r="O287" i="1"/>
  <c r="N279" i="1"/>
  <c r="O279" i="1"/>
  <c r="N275" i="1"/>
  <c r="O275" i="1"/>
  <c r="N271" i="1"/>
  <c r="O271" i="1"/>
  <c r="N263" i="1"/>
  <c r="O263" i="1"/>
  <c r="N259" i="1"/>
  <c r="O259" i="1"/>
  <c r="N255" i="1"/>
  <c r="O255" i="1"/>
  <c r="N247" i="1"/>
  <c r="O247" i="1"/>
  <c r="N239" i="1"/>
  <c r="O239" i="1"/>
  <c r="N231" i="1"/>
  <c r="O231" i="1"/>
  <c r="N227" i="1"/>
  <c r="O227" i="1"/>
  <c r="N219" i="1"/>
  <c r="O219" i="1"/>
  <c r="N211" i="1"/>
  <c r="O211" i="1"/>
  <c r="N203" i="1"/>
  <c r="O203" i="1"/>
  <c r="N195" i="1"/>
  <c r="O195" i="1"/>
  <c r="N191" i="1"/>
  <c r="O191" i="1"/>
  <c r="N183" i="1"/>
  <c r="O183" i="1"/>
  <c r="N155" i="1"/>
  <c r="O155" i="1"/>
  <c r="N147" i="1"/>
  <c r="O147" i="1"/>
  <c r="N143" i="1"/>
  <c r="O143" i="1"/>
  <c r="N135" i="1"/>
  <c r="O135" i="1"/>
  <c r="N127" i="1"/>
  <c r="O127" i="1"/>
  <c r="N123" i="1"/>
  <c r="O123" i="1"/>
  <c r="N115" i="1"/>
  <c r="O115" i="1"/>
  <c r="N107" i="1"/>
  <c r="O107" i="1"/>
  <c r="N99" i="1"/>
  <c r="O99" i="1"/>
  <c r="N91" i="1"/>
  <c r="O91" i="1"/>
  <c r="N71" i="1"/>
  <c r="O71" i="1"/>
  <c r="N63" i="1"/>
  <c r="O63" i="1"/>
  <c r="N59" i="1"/>
  <c r="O59" i="1"/>
  <c r="N51" i="1"/>
  <c r="O51" i="1"/>
  <c r="N47" i="1"/>
  <c r="O47" i="1"/>
  <c r="N43" i="1"/>
  <c r="O43" i="1"/>
  <c r="N39" i="1"/>
  <c r="O39" i="1"/>
  <c r="N31" i="1"/>
  <c r="O31" i="1"/>
  <c r="N27" i="1"/>
  <c r="O27" i="1"/>
  <c r="N23" i="1"/>
  <c r="O23" i="1"/>
  <c r="N15" i="1"/>
  <c r="O15" i="1"/>
  <c r="N11" i="1"/>
  <c r="O11" i="1"/>
  <c r="N3" i="1"/>
  <c r="O3" i="1"/>
  <c r="N971" i="1"/>
  <c r="N935" i="1"/>
  <c r="N747" i="1"/>
  <c r="N703" i="1"/>
  <c r="N619" i="1"/>
  <c r="N163" i="1"/>
  <c r="O791" i="1"/>
  <c r="O759" i="1"/>
  <c r="O727" i="1"/>
  <c r="O663" i="1"/>
  <c r="O599" i="1"/>
  <c r="O567" i="1"/>
  <c r="O535" i="1"/>
  <c r="O407" i="1"/>
  <c r="O375" i="1"/>
  <c r="N826" i="1"/>
  <c r="O826" i="1"/>
  <c r="N814" i="1"/>
  <c r="O814" i="1"/>
  <c r="N798" i="1"/>
  <c r="O798" i="1"/>
  <c r="N794" i="1"/>
  <c r="O794" i="1"/>
  <c r="N782" i="1"/>
  <c r="O782" i="1"/>
  <c r="N762" i="1"/>
  <c r="O762" i="1"/>
  <c r="N750" i="1"/>
  <c r="O750" i="1"/>
  <c r="N730" i="1"/>
  <c r="O730" i="1"/>
  <c r="N718" i="1"/>
  <c r="O718" i="1"/>
  <c r="N702" i="1"/>
  <c r="O702" i="1"/>
  <c r="N670" i="1"/>
  <c r="O670" i="1"/>
  <c r="N666" i="1"/>
  <c r="O666" i="1"/>
  <c r="N654" i="1"/>
  <c r="O654" i="1"/>
  <c r="N638" i="1"/>
  <c r="O638" i="1"/>
  <c r="N602" i="1"/>
  <c r="O602" i="1"/>
  <c r="N590" i="1"/>
  <c r="O590" i="1"/>
  <c r="N574" i="1"/>
  <c r="O574" i="1"/>
  <c r="N570" i="1"/>
  <c r="O570" i="1"/>
  <c r="N554" i="1"/>
  <c r="O554" i="1"/>
  <c r="N538" i="1"/>
  <c r="O538" i="1"/>
  <c r="N522" i="1"/>
  <c r="O522" i="1"/>
  <c r="N494" i="1"/>
  <c r="O494" i="1"/>
  <c r="O478" i="1"/>
  <c r="N478" i="1"/>
  <c r="N474" i="1"/>
  <c r="O474" i="1"/>
  <c r="N458" i="1"/>
  <c r="O458" i="1"/>
  <c r="N446" i="1"/>
  <c r="O446" i="1"/>
  <c r="N442" i="1"/>
  <c r="O442" i="1"/>
  <c r="N426" i="1"/>
  <c r="O426" i="1"/>
  <c r="N410" i="1"/>
  <c r="O410" i="1"/>
  <c r="N394" i="1"/>
  <c r="O394" i="1"/>
  <c r="N382" i="1"/>
  <c r="O382" i="1"/>
  <c r="N378" i="1"/>
  <c r="O378" i="1"/>
  <c r="N362" i="1"/>
  <c r="O362" i="1"/>
  <c r="O350" i="1"/>
  <c r="N350" i="1"/>
  <c r="N326" i="1"/>
  <c r="O326" i="1"/>
  <c r="N318" i="1"/>
  <c r="O318" i="1"/>
  <c r="N254" i="1"/>
  <c r="O254" i="1"/>
  <c r="N250" i="1"/>
  <c r="O250" i="1"/>
  <c r="N242" i="1"/>
  <c r="O242" i="1"/>
  <c r="N230" i="1"/>
  <c r="O230" i="1"/>
  <c r="N222" i="1"/>
  <c r="O222" i="1"/>
  <c r="N178" i="1"/>
  <c r="O178" i="1"/>
  <c r="N166" i="1"/>
  <c r="O166" i="1"/>
  <c r="N158" i="1"/>
  <c r="O158" i="1"/>
  <c r="N154" i="1"/>
  <c r="O154" i="1"/>
  <c r="N146" i="1"/>
  <c r="O146" i="1"/>
  <c r="N134" i="1"/>
  <c r="O134" i="1"/>
  <c r="N126" i="1"/>
  <c r="O126" i="1"/>
  <c r="N122" i="1"/>
  <c r="O122" i="1"/>
  <c r="N114" i="1"/>
  <c r="O114" i="1"/>
  <c r="N70" i="1"/>
  <c r="O70" i="1"/>
  <c r="N62" i="1"/>
  <c r="O62" i="1"/>
  <c r="N34" i="1"/>
  <c r="N18" i="1"/>
  <c r="O18" i="1"/>
  <c r="N6" i="1"/>
  <c r="O6" i="1"/>
  <c r="N930" i="1"/>
  <c r="N895" i="1"/>
  <c r="N859" i="1"/>
  <c r="N843" i="1"/>
  <c r="N799" i="1"/>
  <c r="N746" i="1"/>
  <c r="N694" i="1"/>
  <c r="N587" i="1"/>
  <c r="N455" i="1"/>
  <c r="O822" i="1"/>
  <c r="O683" i="1"/>
  <c r="O662" i="1"/>
  <c r="O523" i="1"/>
  <c r="O502" i="1"/>
  <c r="O470" i="1"/>
  <c r="O438" i="1"/>
  <c r="O427" i="1"/>
  <c r="O406" i="1"/>
  <c r="O374" i="1"/>
  <c r="O342" i="1"/>
  <c r="O298" i="1"/>
  <c r="O234" i="1"/>
  <c r="O214" i="1"/>
  <c r="O170" i="1"/>
  <c r="O106" i="1"/>
  <c r="O86" i="1"/>
  <c r="O42" i="1"/>
  <c r="N849" i="1"/>
  <c r="O849" i="1"/>
  <c r="N845" i="1"/>
  <c r="O845" i="1"/>
  <c r="N841" i="1"/>
  <c r="O841" i="1"/>
  <c r="N837" i="1"/>
  <c r="O837" i="1"/>
  <c r="N833" i="1"/>
  <c r="O833" i="1"/>
  <c r="N829" i="1"/>
  <c r="O829" i="1"/>
  <c r="N825" i="1"/>
  <c r="O825" i="1"/>
  <c r="N821" i="1"/>
  <c r="O821" i="1"/>
  <c r="N817" i="1"/>
  <c r="O817" i="1"/>
  <c r="N813" i="1"/>
  <c r="O813" i="1"/>
  <c r="N809" i="1"/>
  <c r="O809" i="1"/>
  <c r="N805" i="1"/>
  <c r="O805" i="1"/>
  <c r="N801" i="1"/>
  <c r="O801" i="1"/>
  <c r="N797" i="1"/>
  <c r="O797" i="1"/>
  <c r="N793" i="1"/>
  <c r="O793" i="1"/>
  <c r="N789" i="1"/>
  <c r="O789" i="1"/>
  <c r="N785" i="1"/>
  <c r="O785" i="1"/>
  <c r="N781" i="1"/>
  <c r="O781" i="1"/>
  <c r="N777" i="1"/>
  <c r="O777" i="1"/>
  <c r="N773" i="1"/>
  <c r="O773" i="1"/>
  <c r="N769" i="1"/>
  <c r="O769" i="1"/>
  <c r="N765" i="1"/>
  <c r="O765" i="1"/>
  <c r="N761" i="1"/>
  <c r="O761" i="1"/>
  <c r="N757" i="1"/>
  <c r="O757" i="1"/>
  <c r="N753" i="1"/>
  <c r="O753" i="1"/>
  <c r="N749" i="1"/>
  <c r="O749" i="1"/>
  <c r="N745" i="1"/>
  <c r="O745" i="1"/>
  <c r="N741" i="1"/>
  <c r="O741" i="1"/>
  <c r="N737" i="1"/>
  <c r="O737" i="1"/>
  <c r="N733" i="1"/>
  <c r="O733" i="1"/>
  <c r="N729" i="1"/>
  <c r="O729" i="1"/>
  <c r="N725" i="1"/>
  <c r="O725" i="1"/>
  <c r="N721" i="1"/>
  <c r="O721" i="1"/>
  <c r="N717" i="1"/>
  <c r="O717" i="1"/>
  <c r="N713" i="1"/>
  <c r="O713" i="1"/>
  <c r="N709" i="1"/>
  <c r="O709" i="1"/>
  <c r="N705" i="1"/>
  <c r="O705" i="1"/>
  <c r="N701" i="1"/>
  <c r="O701" i="1"/>
  <c r="N697" i="1"/>
  <c r="O697" i="1"/>
  <c r="N693" i="1"/>
  <c r="O693" i="1"/>
  <c r="N689" i="1"/>
  <c r="O689" i="1"/>
  <c r="N685" i="1"/>
  <c r="O685" i="1"/>
  <c r="N681" i="1"/>
  <c r="O681" i="1"/>
  <c r="N677" i="1"/>
  <c r="O677" i="1"/>
  <c r="N673" i="1"/>
  <c r="O673" i="1"/>
  <c r="N669" i="1"/>
  <c r="O669" i="1"/>
  <c r="N665" i="1"/>
  <c r="O665" i="1"/>
  <c r="N661" i="1"/>
  <c r="O661" i="1"/>
  <c r="N657" i="1"/>
  <c r="O657" i="1"/>
  <c r="N653" i="1"/>
  <c r="O653" i="1"/>
  <c r="N649" i="1"/>
  <c r="O649" i="1"/>
  <c r="N645" i="1"/>
  <c r="O645" i="1"/>
  <c r="N641" i="1"/>
  <c r="O641" i="1"/>
  <c r="N637" i="1"/>
  <c r="O637" i="1"/>
  <c r="N633" i="1"/>
  <c r="O633" i="1"/>
  <c r="N629" i="1"/>
  <c r="O629" i="1"/>
  <c r="N625" i="1"/>
  <c r="O625" i="1"/>
  <c r="N621" i="1"/>
  <c r="O621" i="1"/>
  <c r="N617" i="1"/>
  <c r="O617" i="1"/>
  <c r="N613" i="1"/>
  <c r="O613" i="1"/>
  <c r="N609" i="1"/>
  <c r="O609" i="1"/>
  <c r="N605" i="1"/>
  <c r="O605" i="1"/>
  <c r="N601" i="1"/>
  <c r="O601" i="1"/>
  <c r="N597" i="1"/>
  <c r="O597" i="1"/>
  <c r="N593" i="1"/>
  <c r="O593" i="1"/>
  <c r="N589" i="1"/>
  <c r="O589" i="1"/>
  <c r="N585" i="1"/>
  <c r="O585" i="1"/>
  <c r="N581" i="1"/>
  <c r="O581" i="1"/>
  <c r="N577" i="1"/>
  <c r="O577" i="1"/>
  <c r="N573" i="1"/>
  <c r="O573" i="1"/>
  <c r="N569" i="1"/>
  <c r="O569" i="1"/>
  <c r="N565" i="1"/>
  <c r="O565" i="1"/>
  <c r="N561" i="1"/>
  <c r="O561" i="1"/>
  <c r="N557" i="1"/>
  <c r="O557" i="1"/>
  <c r="N553" i="1"/>
  <c r="O553" i="1"/>
  <c r="N549" i="1"/>
  <c r="O549" i="1"/>
  <c r="N545" i="1"/>
  <c r="O545" i="1"/>
  <c r="N541" i="1"/>
  <c r="O541" i="1"/>
  <c r="N537" i="1"/>
  <c r="O537" i="1"/>
  <c r="N533" i="1"/>
  <c r="O533" i="1"/>
  <c r="N529" i="1"/>
  <c r="O529" i="1"/>
  <c r="N525" i="1"/>
  <c r="O525" i="1"/>
  <c r="N521" i="1"/>
  <c r="O521" i="1"/>
  <c r="N517" i="1"/>
  <c r="O517" i="1"/>
  <c r="N513" i="1"/>
  <c r="O513" i="1"/>
  <c r="N509" i="1"/>
  <c r="O509" i="1"/>
  <c r="N505" i="1"/>
  <c r="O505" i="1"/>
  <c r="N501" i="1"/>
  <c r="O501" i="1"/>
  <c r="N497" i="1"/>
  <c r="O497" i="1"/>
  <c r="N493" i="1"/>
  <c r="O493" i="1"/>
  <c r="N489" i="1"/>
  <c r="O489" i="1"/>
  <c r="N485" i="1"/>
  <c r="O485" i="1"/>
  <c r="N481" i="1"/>
  <c r="O481" i="1"/>
  <c r="N477" i="1"/>
  <c r="O477" i="1"/>
  <c r="N473" i="1"/>
  <c r="O473" i="1"/>
  <c r="N469" i="1"/>
  <c r="O469" i="1"/>
  <c r="N465" i="1"/>
  <c r="O465" i="1"/>
  <c r="N461" i="1"/>
  <c r="O461" i="1"/>
  <c r="N457" i="1"/>
  <c r="O457" i="1"/>
  <c r="N453" i="1"/>
  <c r="O453" i="1"/>
  <c r="N449" i="1"/>
  <c r="O449" i="1"/>
  <c r="N445" i="1"/>
  <c r="O445" i="1"/>
  <c r="N441" i="1"/>
  <c r="O441" i="1"/>
  <c r="N437" i="1"/>
  <c r="O437" i="1"/>
  <c r="N433" i="1"/>
  <c r="O433" i="1"/>
  <c r="N429" i="1"/>
  <c r="O429" i="1"/>
  <c r="N425" i="1"/>
  <c r="O425" i="1"/>
  <c r="N421" i="1"/>
  <c r="O421" i="1"/>
  <c r="N417" i="1"/>
  <c r="O417" i="1"/>
  <c r="N413" i="1"/>
  <c r="O413" i="1"/>
  <c r="N409" i="1"/>
  <c r="O409" i="1"/>
  <c r="N405" i="1"/>
  <c r="O405" i="1"/>
  <c r="N401" i="1"/>
  <c r="O401" i="1"/>
  <c r="N397" i="1"/>
  <c r="O397" i="1"/>
  <c r="N393" i="1"/>
  <c r="O393" i="1"/>
  <c r="N389" i="1"/>
  <c r="O389" i="1"/>
  <c r="N385" i="1"/>
  <c r="O385" i="1"/>
  <c r="N381" i="1"/>
  <c r="O381" i="1"/>
  <c r="N377" i="1"/>
  <c r="O377" i="1"/>
  <c r="N373" i="1"/>
  <c r="O373" i="1"/>
  <c r="N369" i="1"/>
  <c r="O369" i="1"/>
  <c r="N365" i="1"/>
  <c r="O365" i="1"/>
  <c r="N361" i="1"/>
  <c r="O361" i="1"/>
  <c r="N357" i="1"/>
  <c r="O357" i="1"/>
  <c r="N353" i="1"/>
  <c r="O353" i="1"/>
  <c r="N349" i="1"/>
  <c r="O349" i="1"/>
  <c r="N345" i="1"/>
  <c r="O345" i="1"/>
  <c r="N341" i="1"/>
  <c r="O341" i="1"/>
  <c r="N337" i="1"/>
  <c r="O337" i="1"/>
  <c r="N333" i="1"/>
  <c r="O333" i="1"/>
  <c r="N329" i="1"/>
  <c r="O329" i="1"/>
  <c r="N325" i="1"/>
  <c r="O325" i="1"/>
  <c r="N317" i="1"/>
  <c r="O317" i="1"/>
  <c r="N309" i="1"/>
  <c r="O309" i="1"/>
  <c r="N305" i="1"/>
  <c r="O305" i="1"/>
  <c r="N301" i="1"/>
  <c r="O301" i="1"/>
  <c r="N297" i="1"/>
  <c r="O297" i="1"/>
  <c r="N293" i="1"/>
  <c r="O293" i="1"/>
  <c r="N285" i="1"/>
  <c r="O285" i="1"/>
  <c r="N277" i="1"/>
  <c r="O277" i="1"/>
  <c r="N273" i="1"/>
  <c r="O273" i="1"/>
  <c r="N269" i="1"/>
  <c r="O269" i="1"/>
  <c r="N265" i="1"/>
  <c r="O265" i="1"/>
  <c r="N261" i="1"/>
  <c r="O261" i="1"/>
  <c r="N253" i="1"/>
  <c r="O253" i="1"/>
  <c r="N245" i="1"/>
  <c r="O245" i="1"/>
  <c r="N241" i="1"/>
  <c r="O241" i="1"/>
  <c r="N237" i="1"/>
  <c r="O237" i="1"/>
  <c r="N233" i="1"/>
  <c r="O233" i="1"/>
  <c r="N229" i="1"/>
  <c r="O229" i="1"/>
  <c r="N221" i="1"/>
  <c r="O221" i="1"/>
  <c r="N213" i="1"/>
  <c r="O213" i="1"/>
  <c r="N209" i="1"/>
  <c r="O209" i="1"/>
  <c r="N205" i="1"/>
  <c r="O205" i="1"/>
  <c r="N201" i="1"/>
  <c r="O201" i="1"/>
  <c r="N197" i="1"/>
  <c r="O197" i="1"/>
  <c r="N189" i="1"/>
  <c r="O189" i="1"/>
  <c r="N181" i="1"/>
  <c r="O181" i="1"/>
  <c r="N177" i="1"/>
  <c r="O177" i="1"/>
  <c r="N173" i="1"/>
  <c r="O173" i="1"/>
  <c r="N169" i="1"/>
  <c r="O169" i="1"/>
  <c r="N165" i="1"/>
  <c r="O165" i="1"/>
  <c r="N157" i="1"/>
  <c r="O157" i="1"/>
  <c r="N149" i="1"/>
  <c r="O149" i="1"/>
  <c r="N145" i="1"/>
  <c r="O145" i="1"/>
  <c r="N141" i="1"/>
  <c r="O141" i="1"/>
  <c r="N137" i="1"/>
  <c r="O137" i="1"/>
  <c r="N133" i="1"/>
  <c r="O133" i="1"/>
  <c r="N125" i="1"/>
  <c r="O125" i="1"/>
  <c r="N117" i="1"/>
  <c r="O117" i="1"/>
  <c r="N113" i="1"/>
  <c r="O113" i="1"/>
  <c r="N109" i="1"/>
  <c r="O109" i="1"/>
  <c r="N105" i="1"/>
  <c r="O105" i="1"/>
  <c r="N101" i="1"/>
  <c r="O101" i="1"/>
  <c r="N93" i="1"/>
  <c r="O93" i="1"/>
  <c r="N85" i="1"/>
  <c r="O85" i="1"/>
  <c r="N81" i="1"/>
  <c r="O81" i="1"/>
  <c r="N77" i="1"/>
  <c r="O77" i="1"/>
  <c r="N73" i="1"/>
  <c r="O73" i="1"/>
  <c r="N69" i="1"/>
  <c r="O69" i="1"/>
  <c r="N61" i="1"/>
  <c r="O61" i="1"/>
  <c r="N53" i="1"/>
  <c r="O53" i="1"/>
  <c r="N49" i="1"/>
  <c r="O49" i="1"/>
  <c r="N45" i="1"/>
  <c r="O45" i="1"/>
  <c r="N41" i="1"/>
  <c r="O41" i="1"/>
  <c r="N37" i="1"/>
  <c r="O37" i="1"/>
  <c r="N33" i="1"/>
  <c r="N29" i="1"/>
  <c r="O29" i="1"/>
  <c r="N25" i="1"/>
  <c r="N21" i="1"/>
  <c r="O21" i="1"/>
  <c r="N17" i="1"/>
  <c r="O17" i="1"/>
  <c r="N13" i="1"/>
  <c r="O13" i="1"/>
  <c r="N9" i="1"/>
  <c r="O9" i="1"/>
  <c r="N5" i="1"/>
  <c r="O5" i="1"/>
  <c r="N991" i="1"/>
  <c r="N978" i="1"/>
  <c r="N959" i="1"/>
  <c r="N943" i="1"/>
  <c r="N923" i="1"/>
  <c r="N908" i="1"/>
  <c r="N887" i="1"/>
  <c r="N874" i="1"/>
  <c r="N858" i="1"/>
  <c r="N842" i="1"/>
  <c r="N811" i="1"/>
  <c r="N790" i="1"/>
  <c r="N767" i="1"/>
  <c r="N714" i="1"/>
  <c r="N639" i="1"/>
  <c r="N586" i="1"/>
  <c r="N519" i="1"/>
  <c r="N435" i="1"/>
  <c r="N370" i="1"/>
  <c r="N251" i="1"/>
  <c r="O2" i="1"/>
  <c r="O970" i="1"/>
  <c r="O962" i="1"/>
  <c r="O954" i="1"/>
  <c r="O946" i="1"/>
  <c r="O938" i="1"/>
  <c r="O922" i="1"/>
  <c r="O914" i="1"/>
  <c r="O906" i="1"/>
  <c r="O898" i="1"/>
  <c r="O890" i="1"/>
  <c r="O882" i="1"/>
  <c r="O839" i="1"/>
  <c r="O828" i="1"/>
  <c r="O818" i="1"/>
  <c r="O807" i="1"/>
  <c r="O796" i="1"/>
  <c r="O786" i="1"/>
  <c r="O775" i="1"/>
  <c r="O764" i="1"/>
  <c r="O754" i="1"/>
  <c r="O743" i="1"/>
  <c r="O732" i="1"/>
  <c r="O722" i="1"/>
  <c r="O711" i="1"/>
  <c r="O700" i="1"/>
  <c r="O690" i="1"/>
  <c r="O679" i="1"/>
  <c r="O668" i="1"/>
  <c r="O658" i="1"/>
  <c r="O647" i="1"/>
  <c r="O636" i="1"/>
  <c r="O626" i="1"/>
  <c r="O615" i="1"/>
  <c r="O604" i="1"/>
  <c r="O594" i="1"/>
  <c r="O583" i="1"/>
  <c r="O572" i="1"/>
  <c r="O562" i="1"/>
  <c r="O551" i="1"/>
  <c r="O540" i="1"/>
  <c r="O530" i="1"/>
  <c r="O508" i="1"/>
  <c r="O487" i="1"/>
  <c r="O476" i="1"/>
  <c r="O466" i="1"/>
  <c r="O444" i="1"/>
  <c r="O434" i="1"/>
  <c r="O423" i="1"/>
  <c r="O412" i="1"/>
  <c r="O402" i="1"/>
  <c r="O391" i="1"/>
  <c r="O380" i="1"/>
  <c r="O359" i="1"/>
  <c r="O348" i="1"/>
  <c r="O334" i="1"/>
  <c r="O313" i="1"/>
  <c r="O290" i="1"/>
  <c r="O270" i="1"/>
  <c r="O249" i="1"/>
  <c r="O226" i="1"/>
  <c r="O206" i="1"/>
  <c r="O185" i="1"/>
  <c r="O162" i="1"/>
  <c r="O142" i="1"/>
  <c r="O121" i="1"/>
  <c r="O98" i="1"/>
  <c r="O78" i="1"/>
  <c r="O57" i="1"/>
  <c r="O34" i="1"/>
  <c r="O14" i="1"/>
  <c r="N955" i="1"/>
  <c r="O955" i="1"/>
  <c r="N947" i="1"/>
  <c r="O947" i="1"/>
  <c r="N939" i="1"/>
  <c r="O939" i="1"/>
  <c r="N899" i="1"/>
  <c r="O899" i="1"/>
  <c r="N875" i="1"/>
  <c r="O875" i="1"/>
  <c r="N867" i="1"/>
  <c r="O867" i="1"/>
  <c r="N863" i="1"/>
  <c r="O863" i="1"/>
  <c r="N851" i="1"/>
  <c r="O851" i="1"/>
  <c r="N783" i="1"/>
  <c r="O783" i="1"/>
  <c r="N771" i="1"/>
  <c r="O771" i="1"/>
  <c r="N755" i="1"/>
  <c r="O755" i="1"/>
  <c r="N739" i="1"/>
  <c r="O739" i="1"/>
  <c r="N719" i="1"/>
  <c r="O719" i="1"/>
  <c r="N707" i="1"/>
  <c r="O707" i="1"/>
  <c r="N655" i="1"/>
  <c r="O655" i="1"/>
  <c r="N643" i="1"/>
  <c r="O643" i="1"/>
  <c r="N591" i="1"/>
  <c r="O591" i="1"/>
  <c r="N579" i="1"/>
  <c r="O579" i="1"/>
  <c r="N547" i="1"/>
  <c r="O547" i="1"/>
  <c r="N531" i="1"/>
  <c r="O531" i="1"/>
  <c r="N527" i="1"/>
  <c r="O527" i="1"/>
  <c r="N511" i="1"/>
  <c r="O511" i="1"/>
  <c r="N483" i="1"/>
  <c r="O483" i="1"/>
  <c r="N451" i="1"/>
  <c r="O451" i="1"/>
  <c r="N447" i="1"/>
  <c r="O447" i="1"/>
  <c r="N419" i="1"/>
  <c r="O419" i="1"/>
  <c r="N399" i="1"/>
  <c r="O399" i="1"/>
  <c r="N383" i="1"/>
  <c r="O383" i="1"/>
  <c r="N339" i="1"/>
  <c r="O339" i="1"/>
  <c r="N331" i="1"/>
  <c r="O331" i="1"/>
  <c r="N323" i="1"/>
  <c r="O323" i="1"/>
  <c r="N315" i="1"/>
  <c r="O315" i="1"/>
  <c r="N307" i="1"/>
  <c r="O307" i="1"/>
  <c r="N295" i="1"/>
  <c r="O295" i="1"/>
  <c r="N283" i="1"/>
  <c r="O283" i="1"/>
  <c r="N267" i="1"/>
  <c r="O267" i="1"/>
  <c r="N243" i="1"/>
  <c r="O243" i="1"/>
  <c r="N235" i="1"/>
  <c r="O235" i="1"/>
  <c r="N223" i="1"/>
  <c r="O223" i="1"/>
  <c r="N215" i="1"/>
  <c r="O215" i="1"/>
  <c r="N207" i="1"/>
  <c r="O207" i="1"/>
  <c r="N199" i="1"/>
  <c r="O199" i="1"/>
  <c r="N187" i="1"/>
  <c r="O187" i="1"/>
  <c r="N179" i="1"/>
  <c r="O179" i="1"/>
  <c r="N175" i="1"/>
  <c r="O175" i="1"/>
  <c r="N167" i="1"/>
  <c r="O167" i="1"/>
  <c r="N159" i="1"/>
  <c r="O159" i="1"/>
  <c r="N151" i="1"/>
  <c r="O151" i="1"/>
  <c r="N139" i="1"/>
  <c r="O139" i="1"/>
  <c r="N131" i="1"/>
  <c r="O131" i="1"/>
  <c r="N119" i="1"/>
  <c r="O119" i="1"/>
  <c r="N111" i="1"/>
  <c r="O111" i="1"/>
  <c r="N103" i="1"/>
  <c r="O103" i="1"/>
  <c r="N95" i="1"/>
  <c r="O95" i="1"/>
  <c r="N87" i="1"/>
  <c r="O87" i="1"/>
  <c r="O83" i="1"/>
  <c r="N83" i="1"/>
  <c r="N75" i="1"/>
  <c r="O75" i="1"/>
  <c r="N67" i="1"/>
  <c r="O67" i="1"/>
  <c r="N55" i="1"/>
  <c r="O55" i="1"/>
  <c r="O35" i="1"/>
  <c r="N19" i="1"/>
  <c r="O19" i="1"/>
  <c r="N831" i="1"/>
  <c r="N563" i="1"/>
  <c r="O823" i="1"/>
  <c r="O695" i="1"/>
  <c r="O631" i="1"/>
  <c r="O503" i="1"/>
  <c r="O471" i="1"/>
  <c r="O439" i="1"/>
  <c r="O343" i="1"/>
  <c r="N846" i="1"/>
  <c r="O846" i="1"/>
  <c r="N830" i="1"/>
  <c r="O830" i="1"/>
  <c r="N766" i="1"/>
  <c r="O766" i="1"/>
  <c r="N734" i="1"/>
  <c r="O734" i="1"/>
  <c r="N698" i="1"/>
  <c r="O698" i="1"/>
  <c r="N686" i="1"/>
  <c r="O686" i="1"/>
  <c r="N634" i="1"/>
  <c r="O634" i="1"/>
  <c r="N622" i="1"/>
  <c r="O622" i="1"/>
  <c r="N606" i="1"/>
  <c r="O606" i="1"/>
  <c r="N558" i="1"/>
  <c r="O558" i="1"/>
  <c r="O542" i="1"/>
  <c r="N542" i="1"/>
  <c r="N526" i="1"/>
  <c r="O526" i="1"/>
  <c r="N510" i="1"/>
  <c r="O510" i="1"/>
  <c r="N506" i="1"/>
  <c r="O506" i="1"/>
  <c r="N490" i="1"/>
  <c r="O490" i="1"/>
  <c r="N462" i="1"/>
  <c r="O462" i="1"/>
  <c r="N430" i="1"/>
  <c r="O430" i="1"/>
  <c r="O414" i="1"/>
  <c r="N414" i="1"/>
  <c r="N398" i="1"/>
  <c r="O398" i="1"/>
  <c r="N366" i="1"/>
  <c r="O366" i="1"/>
  <c r="N346" i="1"/>
  <c r="O346" i="1"/>
  <c r="N338" i="1"/>
  <c r="O338" i="1"/>
  <c r="N314" i="1"/>
  <c r="O314" i="1"/>
  <c r="N306" i="1"/>
  <c r="O306" i="1"/>
  <c r="N294" i="1"/>
  <c r="O294" i="1"/>
  <c r="N286" i="1"/>
  <c r="O286" i="1"/>
  <c r="N282" i="1"/>
  <c r="O282" i="1"/>
  <c r="N274" i="1"/>
  <c r="O274" i="1"/>
  <c r="N262" i="1"/>
  <c r="O262" i="1"/>
  <c r="N218" i="1"/>
  <c r="O218" i="1"/>
  <c r="N210" i="1"/>
  <c r="O210" i="1"/>
  <c r="N198" i="1"/>
  <c r="O198" i="1"/>
  <c r="N190" i="1"/>
  <c r="O190" i="1"/>
  <c r="N186" i="1"/>
  <c r="O186" i="1"/>
  <c r="N102" i="1"/>
  <c r="O102" i="1"/>
  <c r="N94" i="1"/>
  <c r="O94" i="1"/>
  <c r="N90" i="1"/>
  <c r="O90" i="1"/>
  <c r="N82" i="1"/>
  <c r="O82" i="1"/>
  <c r="N58" i="1"/>
  <c r="O58" i="1"/>
  <c r="N50" i="1"/>
  <c r="O50" i="1"/>
  <c r="N38" i="1"/>
  <c r="O38" i="1"/>
  <c r="N30" i="1"/>
  <c r="O30" i="1"/>
  <c r="N879" i="1"/>
  <c r="N715" i="1"/>
  <c r="N671" i="1"/>
  <c r="N618" i="1"/>
  <c r="N371" i="1"/>
  <c r="N79" i="1"/>
  <c r="O779" i="1"/>
  <c r="O758" i="1"/>
  <c r="O651" i="1"/>
  <c r="O630" i="1"/>
  <c r="O566" i="1"/>
  <c r="O555" i="1"/>
  <c r="O534" i="1"/>
  <c r="O491" i="1"/>
  <c r="O459" i="1"/>
  <c r="O395" i="1"/>
  <c r="O363" i="1"/>
  <c r="O278" i="1"/>
  <c r="O150" i="1"/>
  <c r="O22" i="1"/>
  <c r="N988" i="1"/>
  <c r="O988" i="1"/>
  <c r="N984" i="1"/>
  <c r="O984" i="1"/>
  <c r="N976" i="1"/>
  <c r="O976" i="1"/>
  <c r="N968" i="1"/>
  <c r="O968" i="1"/>
  <c r="N964" i="1"/>
  <c r="O964" i="1"/>
  <c r="N960" i="1"/>
  <c r="O960" i="1"/>
  <c r="N956" i="1"/>
  <c r="O956" i="1"/>
  <c r="N952" i="1"/>
  <c r="O952" i="1"/>
  <c r="N948" i="1"/>
  <c r="O948" i="1"/>
  <c r="N940" i="1"/>
  <c r="O940" i="1"/>
  <c r="N936" i="1"/>
  <c r="O936" i="1"/>
  <c r="N932" i="1"/>
  <c r="O932" i="1"/>
  <c r="N928" i="1"/>
  <c r="O928" i="1"/>
  <c r="N924" i="1"/>
  <c r="O924" i="1"/>
  <c r="N920" i="1"/>
  <c r="O920" i="1"/>
  <c r="N912" i="1"/>
  <c r="O912" i="1"/>
  <c r="N904" i="1"/>
  <c r="O904" i="1"/>
  <c r="N900" i="1"/>
  <c r="O900" i="1"/>
  <c r="N896" i="1"/>
  <c r="O896" i="1"/>
  <c r="N892" i="1"/>
  <c r="O892" i="1"/>
  <c r="N888" i="1"/>
  <c r="O888" i="1"/>
  <c r="N884" i="1"/>
  <c r="O884" i="1"/>
  <c r="N876" i="1"/>
  <c r="O876" i="1"/>
  <c r="N872" i="1"/>
  <c r="O872" i="1"/>
  <c r="N868" i="1"/>
  <c r="O868" i="1"/>
  <c r="N864" i="1"/>
  <c r="O864" i="1"/>
  <c r="N860" i="1"/>
  <c r="O860" i="1"/>
  <c r="N856" i="1"/>
  <c r="O856" i="1"/>
  <c r="N840" i="1"/>
  <c r="O840" i="1"/>
  <c r="N836" i="1"/>
  <c r="O836" i="1"/>
  <c r="N824" i="1"/>
  <c r="O824" i="1"/>
  <c r="N820" i="1"/>
  <c r="O820" i="1"/>
  <c r="N808" i="1"/>
  <c r="O808" i="1"/>
  <c r="N804" i="1"/>
  <c r="O804" i="1"/>
  <c r="N792" i="1"/>
  <c r="O792" i="1"/>
  <c r="N788" i="1"/>
  <c r="O788" i="1"/>
  <c r="N776" i="1"/>
  <c r="O776" i="1"/>
  <c r="N772" i="1"/>
  <c r="O772" i="1"/>
  <c r="N760" i="1"/>
  <c r="O760" i="1"/>
  <c r="N756" i="1"/>
  <c r="O756" i="1"/>
  <c r="N744" i="1"/>
  <c r="O744" i="1"/>
  <c r="N740" i="1"/>
  <c r="O740" i="1"/>
  <c r="N728" i="1"/>
  <c r="O728" i="1"/>
  <c r="N724" i="1"/>
  <c r="O724" i="1"/>
  <c r="N712" i="1"/>
  <c r="O712" i="1"/>
  <c r="N708" i="1"/>
  <c r="O708" i="1"/>
  <c r="N696" i="1"/>
  <c r="O696" i="1"/>
  <c r="N692" i="1"/>
  <c r="O692" i="1"/>
  <c r="N680" i="1"/>
  <c r="O680" i="1"/>
  <c r="N676" i="1"/>
  <c r="O676" i="1"/>
  <c r="N664" i="1"/>
  <c r="O664" i="1"/>
  <c r="N660" i="1"/>
  <c r="O660" i="1"/>
  <c r="N648" i="1"/>
  <c r="O648" i="1"/>
  <c r="N644" i="1"/>
  <c r="O644" i="1"/>
  <c r="N632" i="1"/>
  <c r="O632" i="1"/>
  <c r="N628" i="1"/>
  <c r="O628" i="1"/>
  <c r="N616" i="1"/>
  <c r="O616" i="1"/>
  <c r="N612" i="1"/>
  <c r="O612" i="1"/>
  <c r="N600" i="1"/>
  <c r="O600" i="1"/>
  <c r="N596" i="1"/>
  <c r="O596" i="1"/>
  <c r="N584" i="1"/>
  <c r="O584" i="1"/>
  <c r="N580" i="1"/>
  <c r="O580" i="1"/>
  <c r="N568" i="1"/>
  <c r="O568" i="1"/>
  <c r="N564" i="1"/>
  <c r="O564" i="1"/>
  <c r="N552" i="1"/>
  <c r="O552" i="1"/>
  <c r="N548" i="1"/>
  <c r="O548" i="1"/>
  <c r="N536" i="1"/>
  <c r="O536" i="1"/>
  <c r="N532" i="1"/>
  <c r="O532" i="1"/>
  <c r="N520" i="1"/>
  <c r="O520" i="1"/>
  <c r="N516" i="1"/>
  <c r="O516" i="1"/>
  <c r="N504" i="1"/>
  <c r="O504" i="1"/>
  <c r="N500" i="1"/>
  <c r="O500" i="1"/>
  <c r="N488" i="1"/>
  <c r="O488" i="1"/>
  <c r="N484" i="1"/>
  <c r="O484" i="1"/>
  <c r="N472" i="1"/>
  <c r="O472" i="1"/>
  <c r="N468" i="1"/>
  <c r="O468" i="1"/>
  <c r="N456" i="1"/>
  <c r="O456" i="1"/>
  <c r="N452" i="1"/>
  <c r="O452" i="1"/>
  <c r="N440" i="1"/>
  <c r="O440" i="1"/>
  <c r="N436" i="1"/>
  <c r="O436" i="1"/>
  <c r="N424" i="1"/>
  <c r="O424" i="1"/>
  <c r="N420" i="1"/>
  <c r="O420" i="1"/>
  <c r="N408" i="1"/>
  <c r="O408" i="1"/>
  <c r="N404" i="1"/>
  <c r="O404" i="1"/>
  <c r="N392" i="1"/>
  <c r="O392" i="1"/>
  <c r="N388" i="1"/>
  <c r="O388" i="1"/>
  <c r="N376" i="1"/>
  <c r="O376" i="1"/>
  <c r="N372" i="1"/>
  <c r="O372" i="1"/>
  <c r="N360" i="1"/>
  <c r="O360" i="1"/>
  <c r="N356" i="1"/>
  <c r="O356" i="1"/>
  <c r="N344" i="1"/>
  <c r="O344" i="1"/>
  <c r="N340" i="1"/>
  <c r="O340" i="1"/>
  <c r="N336" i="1"/>
  <c r="O336" i="1"/>
  <c r="N332" i="1"/>
  <c r="O332" i="1"/>
  <c r="N328" i="1"/>
  <c r="O328" i="1"/>
  <c r="N320" i="1"/>
  <c r="O320" i="1"/>
  <c r="N316" i="1"/>
  <c r="O316" i="1"/>
  <c r="N312" i="1"/>
  <c r="O312" i="1"/>
  <c r="N308" i="1"/>
  <c r="O308" i="1"/>
  <c r="N304" i="1"/>
  <c r="O304" i="1"/>
  <c r="N300" i="1"/>
  <c r="O300" i="1"/>
  <c r="N296" i="1"/>
  <c r="O296" i="1"/>
  <c r="N288" i="1"/>
  <c r="O288" i="1"/>
  <c r="N284" i="1"/>
  <c r="O284" i="1"/>
  <c r="N280" i="1"/>
  <c r="O280" i="1"/>
  <c r="N276" i="1"/>
  <c r="O276" i="1"/>
  <c r="N272" i="1"/>
  <c r="O272" i="1"/>
  <c r="N268" i="1"/>
  <c r="O268" i="1"/>
  <c r="N264" i="1"/>
  <c r="O264" i="1"/>
  <c r="N260" i="1"/>
  <c r="O260" i="1"/>
  <c r="N256" i="1"/>
  <c r="O256" i="1"/>
  <c r="N252" i="1"/>
  <c r="O252" i="1"/>
  <c r="N248" i="1"/>
  <c r="O248" i="1"/>
  <c r="N244" i="1"/>
  <c r="O244" i="1"/>
  <c r="N240" i="1"/>
  <c r="O240" i="1"/>
  <c r="N236" i="1"/>
  <c r="O236" i="1"/>
  <c r="N232" i="1"/>
  <c r="O232" i="1"/>
  <c r="N228" i="1"/>
  <c r="O228" i="1"/>
  <c r="N224" i="1"/>
  <c r="O224" i="1"/>
  <c r="N220" i="1"/>
  <c r="O220" i="1"/>
  <c r="N216" i="1"/>
  <c r="O216" i="1"/>
  <c r="N212" i="1"/>
  <c r="O212" i="1"/>
  <c r="N208" i="1"/>
  <c r="O208" i="1"/>
  <c r="N204" i="1"/>
  <c r="O204" i="1"/>
  <c r="N200" i="1"/>
  <c r="O200" i="1"/>
  <c r="N196" i="1"/>
  <c r="O196" i="1"/>
  <c r="N192" i="1"/>
  <c r="O192" i="1"/>
  <c r="N188" i="1"/>
  <c r="O188" i="1"/>
  <c r="N184" i="1"/>
  <c r="O184" i="1"/>
  <c r="N180" i="1"/>
  <c r="O180" i="1"/>
  <c r="N176" i="1"/>
  <c r="O176" i="1"/>
  <c r="N172" i="1"/>
  <c r="O172" i="1"/>
  <c r="N168" i="1"/>
  <c r="O168" i="1"/>
  <c r="N164" i="1"/>
  <c r="O164" i="1"/>
  <c r="N160" i="1"/>
  <c r="O160" i="1"/>
  <c r="N156" i="1"/>
  <c r="O156" i="1"/>
  <c r="N152" i="1"/>
  <c r="O152" i="1"/>
  <c r="N148" i="1"/>
  <c r="O148" i="1"/>
  <c r="N144" i="1"/>
  <c r="O144" i="1"/>
  <c r="N140" i="1"/>
  <c r="O140" i="1"/>
  <c r="N136" i="1"/>
  <c r="O136" i="1"/>
  <c r="N132" i="1"/>
  <c r="O132" i="1"/>
  <c r="N128" i="1"/>
  <c r="O128" i="1"/>
  <c r="N124" i="1"/>
  <c r="O124" i="1"/>
  <c r="N120" i="1"/>
  <c r="O120" i="1"/>
  <c r="N116" i="1"/>
  <c r="O116" i="1"/>
  <c r="N112" i="1"/>
  <c r="O112" i="1"/>
  <c r="N108" i="1"/>
  <c r="O108" i="1"/>
  <c r="N104" i="1"/>
  <c r="O104" i="1"/>
  <c r="N100" i="1"/>
  <c r="O100" i="1"/>
  <c r="N96" i="1"/>
  <c r="O96" i="1"/>
  <c r="N92" i="1"/>
  <c r="O92" i="1"/>
  <c r="N88" i="1"/>
  <c r="O88" i="1"/>
  <c r="N84" i="1"/>
  <c r="O84" i="1"/>
  <c r="N80" i="1"/>
  <c r="O80" i="1"/>
  <c r="N76" i="1"/>
  <c r="O76" i="1"/>
  <c r="N72" i="1"/>
  <c r="O72" i="1"/>
  <c r="N68" i="1"/>
  <c r="O68" i="1"/>
  <c r="N64" i="1"/>
  <c r="O64" i="1"/>
  <c r="N60" i="1"/>
  <c r="O60" i="1"/>
  <c r="N56" i="1"/>
  <c r="O56" i="1"/>
  <c r="N52" i="1"/>
  <c r="O52" i="1"/>
  <c r="N48" i="1"/>
  <c r="O48" i="1"/>
  <c r="N44" i="1"/>
  <c r="O44" i="1"/>
  <c r="N40" i="1"/>
  <c r="O40" i="1"/>
  <c r="N36" i="1"/>
  <c r="O36" i="1"/>
  <c r="N32" i="1"/>
  <c r="O32" i="1"/>
  <c r="N28" i="1"/>
  <c r="O28" i="1"/>
  <c r="N24" i="1"/>
  <c r="O24" i="1"/>
  <c r="N20" i="1"/>
  <c r="O20" i="1"/>
  <c r="N16" i="1"/>
  <c r="O16" i="1"/>
  <c r="N12" i="1"/>
  <c r="O12" i="1"/>
  <c r="N4" i="1"/>
  <c r="O4" i="1"/>
  <c r="N987" i="1"/>
  <c r="N972" i="1"/>
  <c r="N951" i="1"/>
  <c r="N907" i="1"/>
  <c r="N871" i="1"/>
  <c r="N852" i="1"/>
  <c r="N810" i="1"/>
  <c r="N735" i="1"/>
  <c r="N682" i="1"/>
  <c r="N607" i="1"/>
  <c r="N575" i="1"/>
  <c r="N499" i="1"/>
  <c r="N324" i="1"/>
  <c r="N171" i="1"/>
  <c r="O993" i="1"/>
  <c r="O985" i="1"/>
  <c r="O977" i="1"/>
  <c r="O969" i="1"/>
  <c r="O961" i="1"/>
  <c r="O953" i="1"/>
  <c r="O945" i="1"/>
  <c r="O937" i="1"/>
  <c r="O929" i="1"/>
  <c r="O921" i="1"/>
  <c r="O913" i="1"/>
  <c r="O905" i="1"/>
  <c r="O897" i="1"/>
  <c r="O889" i="1"/>
  <c r="O881" i="1"/>
  <c r="O873" i="1"/>
  <c r="O865" i="1"/>
  <c r="O857" i="1"/>
  <c r="O848" i="1"/>
  <c r="O838" i="1"/>
  <c r="O827" i="1"/>
  <c r="O816" i="1"/>
  <c r="O806" i="1"/>
  <c r="O795" i="1"/>
  <c r="O784" i="1"/>
  <c r="O774" i="1"/>
  <c r="O763" i="1"/>
  <c r="O752" i="1"/>
  <c r="O742" i="1"/>
  <c r="O731" i="1"/>
  <c r="O720" i="1"/>
  <c r="O710" i="1"/>
  <c r="O699" i="1"/>
  <c r="O688" i="1"/>
  <c r="O678" i="1"/>
  <c r="O667" i="1"/>
  <c r="O656" i="1"/>
  <c r="O646" i="1"/>
  <c r="O635" i="1"/>
  <c r="O624" i="1"/>
  <c r="O614" i="1"/>
  <c r="O603" i="1"/>
  <c r="O592" i="1"/>
  <c r="O582" i="1"/>
  <c r="O571" i="1"/>
  <c r="O560" i="1"/>
  <c r="O550" i="1"/>
  <c r="O539" i="1"/>
  <c r="O528" i="1"/>
  <c r="O518" i="1"/>
  <c r="O507" i="1"/>
  <c r="O496" i="1"/>
  <c r="O486" i="1"/>
  <c r="O475" i="1"/>
  <c r="O464" i="1"/>
  <c r="O454" i="1"/>
  <c r="O443" i="1"/>
  <c r="O432" i="1"/>
  <c r="O422" i="1"/>
  <c r="O411" i="1"/>
  <c r="O400" i="1"/>
  <c r="O390" i="1"/>
  <c r="O379" i="1"/>
  <c r="O368" i="1"/>
  <c r="O358" i="1"/>
  <c r="O347" i="1"/>
  <c r="O330" i="1"/>
  <c r="O310" i="1"/>
  <c r="O289" i="1"/>
  <c r="O266" i="1"/>
  <c r="O246" i="1"/>
  <c r="O225" i="1"/>
  <c r="O202" i="1"/>
  <c r="O182" i="1"/>
  <c r="O161" i="1"/>
  <c r="O138" i="1"/>
  <c r="O118" i="1"/>
  <c r="O97" i="1"/>
  <c r="O74" i="1"/>
  <c r="O54" i="1"/>
  <c r="O33" i="1"/>
  <c r="O10" i="1"/>
  <c r="N35" i="1"/>
  <c r="F8" i="1"/>
  <c r="M8" i="1" s="1"/>
  <c r="N8" i="1" s="1"/>
  <c r="F26" i="1"/>
  <c r="M26" i="1" s="1"/>
  <c r="O26" i="1" s="1"/>
  <c r="F7" i="1"/>
  <c r="M7" i="1" l="1"/>
  <c r="N7" i="1" s="1"/>
  <c r="G7" i="1"/>
  <c r="N26" i="1"/>
  <c r="O8" i="1"/>
  <c r="O7" i="1"/>
</calcChain>
</file>

<file path=xl/sharedStrings.xml><?xml version="1.0" encoding="utf-8"?>
<sst xmlns="http://schemas.openxmlformats.org/spreadsheetml/2006/main" count="3160" uniqueCount="100">
  <si>
    <t>ID</t>
  </si>
  <si>
    <t xml:space="preserve">Category </t>
  </si>
  <si>
    <t>Qnt</t>
  </si>
  <si>
    <t xml:space="preserve">Unit price </t>
  </si>
  <si>
    <t>Imp.from</t>
  </si>
  <si>
    <t>Outside cost</t>
  </si>
  <si>
    <t xml:space="preserve">Imp.date </t>
  </si>
  <si>
    <t>Exp.date</t>
  </si>
  <si>
    <t>Exp.to</t>
  </si>
  <si>
    <t>Trans.cost</t>
  </si>
  <si>
    <t>China</t>
  </si>
  <si>
    <t>Electronics</t>
  </si>
  <si>
    <t>Egypt</t>
  </si>
  <si>
    <t xml:space="preserve">Home tools </t>
  </si>
  <si>
    <t>Germany</t>
  </si>
  <si>
    <t>Saudi Arabia</t>
  </si>
  <si>
    <t>Office tools</t>
  </si>
  <si>
    <t>France</t>
  </si>
  <si>
    <t>Syria</t>
  </si>
  <si>
    <t>Lebanon</t>
  </si>
  <si>
    <t>Sweden</t>
  </si>
  <si>
    <t>Morocco</t>
  </si>
  <si>
    <t>Switzerland</t>
  </si>
  <si>
    <t>Greece</t>
  </si>
  <si>
    <t>Oman</t>
  </si>
  <si>
    <t>India</t>
  </si>
  <si>
    <t>Japan</t>
  </si>
  <si>
    <t>Spain</t>
  </si>
  <si>
    <t>Algeria</t>
  </si>
  <si>
    <t>Turkey</t>
  </si>
  <si>
    <t>USA</t>
  </si>
  <si>
    <t>England</t>
  </si>
  <si>
    <t>Jordan</t>
  </si>
  <si>
    <t>Total Cost</t>
  </si>
  <si>
    <t>Net Profit</t>
  </si>
  <si>
    <t>Count of ID</t>
  </si>
  <si>
    <t>Row Labels</t>
  </si>
  <si>
    <t>Grand Total</t>
  </si>
  <si>
    <t>Sum of Net Profit</t>
  </si>
  <si>
    <t>Year</t>
  </si>
  <si>
    <t>Q13</t>
  </si>
  <si>
    <t>Q14</t>
  </si>
  <si>
    <t>UAE</t>
  </si>
  <si>
    <t>Average of Trans.cost</t>
  </si>
  <si>
    <t>Average of Outside cost</t>
  </si>
  <si>
    <t>Average of Net Profit</t>
  </si>
  <si>
    <t>Total Sales</t>
  </si>
  <si>
    <t>Profit Margin</t>
  </si>
  <si>
    <t>Average of Profit Margin</t>
  </si>
  <si>
    <t>Lead Time</t>
  </si>
  <si>
    <t>Project Smart Questions</t>
  </si>
  <si>
    <t>1-Numeber of orders</t>
  </si>
  <si>
    <t>2-What are the categories of products company work on?</t>
  </si>
  <si>
    <t>3-Highest category in total net profit?</t>
  </si>
  <si>
    <t>4-Lowest category in total net profit?</t>
  </si>
  <si>
    <t>5- Top countries we import from?</t>
  </si>
  <si>
    <t>6-Top countries we export to?</t>
  </si>
  <si>
    <t>7-Highest category in quantity?</t>
  </si>
  <si>
    <t>8-Lowest category in quantity?</t>
  </si>
  <si>
    <t>9-Highest category in total cost?</t>
  </si>
  <si>
    <t>10-Lowest category in total cost?</t>
  </si>
  <si>
    <t>11-Highest category in selling price?</t>
  </si>
  <si>
    <t>12-lowest category in selling price?</t>
  </si>
  <si>
    <t>13-no. of imp countries?</t>
  </si>
  <si>
    <t>14-no. of exp countries?</t>
  </si>
  <si>
    <t>15- Sort export countries?</t>
  </si>
  <si>
    <t>16- Sort import countries?</t>
  </si>
  <si>
    <t>17- Sort countries to trans cost?</t>
  </si>
  <si>
    <t>18-Calculate each year net profit?</t>
  </si>
  <si>
    <t>19-highest and lowest average ship duration</t>
  </si>
  <si>
    <t>20- comparison between each category net profit in each year?</t>
  </si>
  <si>
    <t>21- comparing net profit to trans cost, ship duration &amp; selling price?</t>
  </si>
  <si>
    <t>22-Each category: mostly imported from ?</t>
  </si>
  <si>
    <t>23-Each category: mostly exp to?</t>
  </si>
  <si>
    <t>Average of Lead Time</t>
  </si>
  <si>
    <t>Sum of Total Sales</t>
  </si>
  <si>
    <t>Total Profit</t>
  </si>
  <si>
    <t>Average Lead Time</t>
  </si>
  <si>
    <t>Total orders</t>
  </si>
  <si>
    <t>Top Import Countries</t>
  </si>
  <si>
    <t>Top Export Countries</t>
  </si>
  <si>
    <t>Net Profit Per Year</t>
  </si>
  <si>
    <t>Net Profit Per category</t>
  </si>
  <si>
    <t>Avg cost</t>
  </si>
  <si>
    <t>Avg profit</t>
  </si>
  <si>
    <t>Avg Trans cost</t>
  </si>
  <si>
    <t>Sales Per Year</t>
  </si>
  <si>
    <t>Max</t>
  </si>
  <si>
    <t>Min</t>
  </si>
  <si>
    <t>Avg</t>
  </si>
  <si>
    <t>Total cost</t>
  </si>
  <si>
    <t>Sum of Total Cost</t>
  </si>
  <si>
    <t>Total Qty</t>
  </si>
  <si>
    <t>Sum of Qnt</t>
  </si>
  <si>
    <t>shipping Type</t>
  </si>
  <si>
    <t>Qtr1</t>
  </si>
  <si>
    <t>Qtr2</t>
  </si>
  <si>
    <t>Qtr3</t>
  </si>
  <si>
    <t>Qtr4</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</si>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</sst>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0.0"/>
    <numFmt numFmtId="166" formatCode="#,,\ &quot;M&quot;"/>
    <numFmt numFmtId="167" formatCode="#.0,,\ &quot;M&quot;"/>
    <numFmt numFmtId="168" formatCode="#.00,,\ &quot;M&quot;"/>
    <numFmt numFmtId="169" formatCode="0.0%"/>
  </numFmts>
  <fonts count="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b/>
      <sz val="11"/>
      <color theme="1"/>
      <name val="Calibri"/>
      <family val="2"/>
      <scheme val="minor"/>
    </font>
    <font>
      <sz val="11"/>
      <color theme="1"/>
      <name val="Calibri"/>
      <family val="2"/>
    </font>
    <font>
      <b/>
      <sz val="10"/>
      <color theme="1"/>
      <name val="Arial"/>
      <family val="2"/>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F56A79"/>
        <bgColor indexed="64"/>
      </patternFill>
    </fill>
    <fill>
      <patternFill patternType="solid">
        <fgColor rgb="FF212226"/>
        <bgColor indexed="64"/>
      </patternFill>
    </fill>
    <fill>
      <patternFill patternType="solid">
        <fgColor theme="8" tint="0.59999389629810485"/>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9" fontId="4" fillId="0" borderId="0" applyFont="0" applyFill="0" applyBorder="0" applyAlignment="0" applyProtection="0"/>
  </cellStyleXfs>
  <cellXfs count="50">
    <xf numFmtId="0" fontId="0" fillId="0" borderId="0" xfId="0"/>
    <xf numFmtId="14" fontId="4" fillId="0" borderId="0" xfId="0" applyNumberFormat="1" applyFon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3" fontId="0" fillId="0" borderId="0" xfId="0" applyNumberFormat="1" applyAlignment="1">
      <alignment horizontal="center" vertical="center"/>
    </xf>
    <xf numFmtId="49" fontId="4" fillId="0" borderId="0" xfId="0" applyNumberFormat="1" applyFont="1" applyAlignment="1">
      <alignment horizontal="center" vertical="center"/>
    </xf>
    <xf numFmtId="1" fontId="4" fillId="0" borderId="0" xfId="0" applyNumberFormat="1" applyFont="1" applyAlignment="1">
      <alignment horizontal="center" vertical="center"/>
    </xf>
    <xf numFmtId="49" fontId="5" fillId="0" borderId="0" xfId="0" applyNumberFormat="1" applyFont="1" applyAlignment="1">
      <alignment horizontal="center" vertical="center"/>
    </xf>
    <xf numFmtId="164" fontId="4" fillId="0" borderId="0" xfId="0" applyNumberFormat="1" applyFont="1" applyAlignment="1">
      <alignment horizontal="center" vertical="center"/>
    </xf>
    <xf numFmtId="0" fontId="0" fillId="0" borderId="0" xfId="0" pivotButton="1"/>
    <xf numFmtId="0" fontId="0" fillId="0" borderId="0" xfId="0" applyAlignment="1">
      <alignment horizontal="left"/>
    </xf>
    <xf numFmtId="0" fontId="3" fillId="0" borderId="0" xfId="0" applyFont="1"/>
    <xf numFmtId="0" fontId="3" fillId="2" borderId="0" xfId="0" applyFont="1" applyFill="1"/>
    <xf numFmtId="3" fontId="0" fillId="0" borderId="0" xfId="0" applyNumberFormat="1"/>
    <xf numFmtId="0" fontId="3" fillId="0" borderId="0" xfId="0" applyFont="1" applyAlignment="1">
      <alignment horizontal="center" vertical="center"/>
    </xf>
    <xf numFmtId="0" fontId="3" fillId="0" borderId="0" xfId="0" applyFont="1" applyAlignment="1">
      <alignment horizontal="left"/>
    </xf>
    <xf numFmtId="49" fontId="3" fillId="0" borderId="0" xfId="0" applyNumberFormat="1" applyFont="1" applyAlignment="1">
      <alignment horizontal="center" vertical="center"/>
    </xf>
    <xf numFmtId="49" fontId="5" fillId="3" borderId="0" xfId="0" applyNumberFormat="1" applyFont="1" applyFill="1" applyAlignment="1">
      <alignment horizontal="center" vertical="center"/>
    </xf>
    <xf numFmtId="0" fontId="2" fillId="3" borderId="0" xfId="0" applyFont="1" applyFill="1"/>
    <xf numFmtId="0" fontId="7" fillId="0" borderId="1" xfId="0" applyFont="1" applyBorder="1" applyAlignment="1">
      <alignment wrapText="1"/>
    </xf>
    <xf numFmtId="0" fontId="6" fillId="4" borderId="1" xfId="0" applyFont="1" applyFill="1" applyBorder="1" applyAlignment="1">
      <alignment wrapText="1"/>
    </xf>
    <xf numFmtId="167" fontId="0" fillId="3" borderId="0" xfId="0" applyNumberFormat="1" applyFill="1" applyAlignment="1">
      <alignment horizontal="center"/>
    </xf>
    <xf numFmtId="166" fontId="0" fillId="3" borderId="0" xfId="0" applyNumberFormat="1" applyFill="1" applyAlignment="1">
      <alignment horizontal="center"/>
    </xf>
    <xf numFmtId="165" fontId="0" fillId="3" borderId="0" xfId="0" applyNumberFormat="1" applyFill="1"/>
    <xf numFmtId="0" fontId="0" fillId="3" borderId="0" xfId="0" applyFill="1"/>
    <xf numFmtId="168" fontId="0" fillId="3" borderId="0" xfId="0" applyNumberFormat="1" applyFill="1" applyAlignment="1">
      <alignment horizontal="center"/>
    </xf>
    <xf numFmtId="0" fontId="2" fillId="5" borderId="0" xfId="0" applyFont="1" applyFill="1"/>
    <xf numFmtId="169" fontId="4" fillId="0" borderId="0" xfId="1" applyNumberFormat="1" applyFont="1" applyAlignment="1">
      <alignment horizontal="center" vertical="center"/>
    </xf>
    <xf numFmtId="169" fontId="0" fillId="0" borderId="0" xfId="0" applyNumberFormat="1"/>
    <xf numFmtId="169" fontId="0" fillId="3" borderId="0" xfId="1" applyNumberFormat="1" applyFont="1" applyFill="1"/>
    <xf numFmtId="3" fontId="0" fillId="0" borderId="0" xfId="0" applyNumberFormat="1" applyAlignment="1">
      <alignment horizontal="left"/>
    </xf>
    <xf numFmtId="0" fontId="1" fillId="3" borderId="0" xfId="0" applyFont="1" applyFill="1"/>
    <xf numFmtId="166" fontId="0" fillId="0" borderId="0" xfId="0" applyNumberFormat="1"/>
    <xf numFmtId="0" fontId="2" fillId="6" borderId="0" xfId="0" applyFont="1" applyFill="1"/>
    <xf numFmtId="0" fontId="0" fillId="6" borderId="0" xfId="0" applyFill="1"/>
    <xf numFmtId="49" fontId="5" fillId="2" borderId="0" xfId="0" applyNumberFormat="1" applyFont="1" applyFill="1" applyAlignment="1">
      <alignment horizontal="center" vertical="center"/>
    </xf>
    <xf numFmtId="9" fontId="4" fillId="0" borderId="0" xfId="0" applyNumberFormat="1" applyFont="1" applyAlignment="1">
      <alignment horizontal="center" vertical="center"/>
    </xf>
    <xf numFmtId="1" fontId="4" fillId="7" borderId="0" xfId="0" applyNumberFormat="1" applyFont="1" applyFill="1" applyAlignment="1">
      <alignment horizontal="center" vertical="center"/>
    </xf>
    <xf numFmtId="49" fontId="4" fillId="7" borderId="0" xfId="0" applyNumberFormat="1" applyFont="1" applyFill="1" applyAlignment="1">
      <alignment horizontal="center" vertical="center"/>
    </xf>
    <xf numFmtId="164" fontId="4" fillId="7" borderId="0" xfId="0" applyNumberFormat="1" applyFont="1" applyFill="1" applyAlignment="1">
      <alignment horizontal="center" vertical="center"/>
    </xf>
    <xf numFmtId="9" fontId="4" fillId="7" borderId="0" xfId="0" applyNumberFormat="1" applyFont="1" applyFill="1" applyAlignment="1">
      <alignment horizontal="center" vertical="center"/>
    </xf>
    <xf numFmtId="14" fontId="4" fillId="7" borderId="0" xfId="0" applyNumberFormat="1" applyFont="1" applyFill="1" applyAlignment="1">
      <alignment horizontal="center" vertical="center"/>
    </xf>
    <xf numFmtId="169" fontId="4" fillId="7" borderId="0" xfId="1" applyNumberFormat="1" applyFont="1" applyFill="1" applyAlignment="1">
      <alignment horizontal="center" vertical="center"/>
    </xf>
    <xf numFmtId="3" fontId="0" fillId="7" borderId="0" xfId="0" applyNumberFormat="1" applyFill="1" applyAlignment="1">
      <alignment horizontal="center" vertical="center"/>
    </xf>
    <xf numFmtId="0" fontId="0" fillId="7" borderId="0" xfId="0" applyFill="1" applyAlignment="1">
      <alignment horizontal="center" vertical="center"/>
    </xf>
    <xf numFmtId="0" fontId="0" fillId="7" borderId="0" xfId="0" applyFill="1"/>
    <xf numFmtId="0" fontId="3" fillId="7" borderId="0" xfId="0" applyFont="1" applyFill="1" applyAlignment="1">
      <alignment horizontal="center" vertical="center"/>
    </xf>
    <xf numFmtId="49" fontId="3" fillId="7" borderId="0" xfId="0" applyNumberFormat="1" applyFont="1" applyFill="1" applyAlignment="1">
      <alignment horizontal="center" vertical="center"/>
    </xf>
    <xf numFmtId="164" fontId="4" fillId="2" borderId="0" xfId="0" applyNumberFormat="1" applyFont="1" applyFill="1" applyAlignment="1">
      <alignment horizontal="center" vertical="center"/>
    </xf>
    <xf numFmtId="0" fontId="0" fillId="0" borderId="0" xfId="0" applyNumberFormat="1"/>
  </cellXfs>
  <cellStyles count="2">
    <cellStyle name="Normal" xfId="0" builtinId="0"/>
    <cellStyle name="Percent" xfId="1" builtinId="5"/>
  </cellStyles>
  <dxfs count="41">
    <dxf>
      <numFmt numFmtId="3" formatCode="#,##0"/>
    </dxf>
    <dxf>
      <numFmt numFmtId="3" formatCode="#,##0"/>
    </dxf>
    <dxf>
      <numFmt numFmtId="3" formatCode="#,##0"/>
    </dxf>
    <dxf>
      <numFmt numFmtId="3" formatCode="#,##0"/>
    </dxf>
    <dxf>
      <numFmt numFmtId="3" formatCode="#,##0"/>
    </dxf>
    <dxf>
      <numFmt numFmtId="3" formatCode="#,##0"/>
    </dxf>
    <dxf>
      <numFmt numFmtId="167" formatCode="#.0,,\ &quot;M&quot;"/>
    </dxf>
    <dxf>
      <numFmt numFmtId="167" formatCode="#.0,,\ &quot;M&quot;"/>
      <fill>
        <patternFill patternType="solid">
          <fgColor indexed="64"/>
          <bgColor rgb="FF92D050"/>
        </patternFill>
      </fill>
      <alignment horizontal="center"/>
    </dxf>
    <dxf>
      <numFmt numFmtId="3" formatCode="#,##0"/>
    </dxf>
    <dxf>
      <numFmt numFmtId="3" formatCode="#,##0"/>
    </dxf>
    <dxf>
      <numFmt numFmtId="169" formatCode="0.0%"/>
    </dxf>
    <dxf>
      <numFmt numFmtId="168" formatCode="#.00,,\ &quot;M&quot;"/>
    </dxf>
    <dxf>
      <numFmt numFmtId="167" formatCode="#.0,,\ &quot;M&quot;"/>
      <fill>
        <patternFill patternType="solid">
          <fgColor indexed="64"/>
          <bgColor rgb="FF92D050"/>
        </patternFill>
      </fill>
      <alignment horizontal="center"/>
    </dxf>
    <dxf>
      <numFmt numFmtId="168" formatCode="#.00,,\ &quot;M&quot;"/>
    </dxf>
    <dxf>
      <numFmt numFmtId="167" formatCode="#.0,,\ &quot;M&quot;"/>
      <fill>
        <patternFill patternType="solid">
          <fgColor indexed="64"/>
          <bgColor rgb="FF92D050"/>
        </patternFill>
      </fill>
      <alignment horizontal="center"/>
    </dxf>
    <dxf>
      <numFmt numFmtId="3" formatCode="#,##0"/>
    </dxf>
    <dxf>
      <numFmt numFmtId="3" formatCode="#,##0"/>
    </dxf>
    <dxf>
      <numFmt numFmtId="3" formatCode="#,##0"/>
    </dxf>
    <dxf>
      <numFmt numFmtId="3" formatCode="#,##0"/>
    </dxf>
    <dxf>
      <numFmt numFmtId="3" formatCode="#,##0"/>
    </dxf>
    <dxf>
      <font>
        <b/>
        <color theme="1"/>
      </font>
      <border>
        <bottom style="thin">
          <color theme="6"/>
        </bottom>
        <vertical/>
        <horizontal/>
      </border>
    </dxf>
    <dxf>
      <font>
        <color theme="1"/>
      </font>
      <fill>
        <patternFill>
          <bgColor rgb="FF27333D"/>
        </patternFill>
      </fill>
      <border diagonalUp="0" diagonalDown="0">
        <left/>
        <right/>
        <top/>
        <bottom/>
        <vertical/>
        <horizontal/>
      </border>
    </dxf>
    <dxf>
      <font>
        <b/>
        <color theme="1"/>
      </font>
      <border>
        <bottom style="thin">
          <color theme="6"/>
        </bottom>
        <vertical/>
        <horizontal/>
      </border>
    </dxf>
    <dxf>
      <font>
        <color theme="1"/>
      </font>
      <fill>
        <patternFill>
          <bgColor rgb="FF27333D"/>
        </patternFill>
      </fill>
      <border diagonalUp="0" diagonalDown="0">
        <left/>
        <right/>
        <top/>
        <bottom/>
        <vertical/>
        <horizontal/>
      </border>
    </dxf>
    <dxf>
      <font>
        <b/>
        <color theme="1"/>
      </font>
      <border>
        <bottom style="thin">
          <color theme="6"/>
        </bottom>
        <vertical/>
        <horizontal/>
      </border>
    </dxf>
    <dxf>
      <font>
        <color theme="1"/>
      </font>
      <fill>
        <patternFill>
          <bgColor rgb="FF27333D"/>
        </patternFill>
      </fill>
      <border diagonalUp="0" diagonalDown="0">
        <left/>
        <right/>
        <top/>
        <bottom/>
        <vertical/>
        <horizontal/>
      </border>
    </dxf>
    <dxf>
      <font>
        <b/>
        <color theme="1"/>
      </font>
      <border>
        <bottom style="thin">
          <color theme="6"/>
        </bottom>
        <vertical/>
        <horizontal/>
      </border>
    </dxf>
    <dxf>
      <font>
        <color theme="1"/>
      </font>
      <fill>
        <patternFill>
          <bgColor rgb="FF27333D"/>
        </patternFill>
      </fill>
      <border diagonalUp="0" diagonalDown="0">
        <left/>
        <right/>
        <top/>
        <bottom/>
        <vertical/>
        <horizontal/>
      </border>
    </dxf>
    <dxf>
      <font>
        <b/>
        <color theme="1"/>
      </font>
      <border>
        <bottom style="thin">
          <color theme="5"/>
        </bottom>
        <vertical/>
        <horizontal/>
      </border>
    </dxf>
    <dxf>
      <font>
        <color theme="1"/>
      </font>
      <fill>
        <patternFill>
          <bgColor rgb="FF002432"/>
        </patternFill>
      </fill>
      <border diagonalUp="0" diagonalDown="0">
        <left/>
        <right/>
        <top/>
        <bottom/>
        <vertical/>
        <horizontal/>
      </border>
    </dxf>
    <dxf>
      <font>
        <b/>
        <color theme="1"/>
      </font>
      <border>
        <bottom style="thin">
          <color theme="5"/>
        </bottom>
        <vertical/>
        <horizontal/>
      </border>
    </dxf>
    <dxf>
      <font>
        <color theme="1"/>
      </font>
      <fill>
        <patternFill>
          <bgColor rgb="FF002432"/>
        </patternFill>
      </fill>
      <border diagonalUp="0" diagonalDown="0">
        <left/>
        <right/>
        <top/>
        <bottom/>
        <vertical/>
        <horizontal/>
      </border>
    </dxf>
    <dxf>
      <font>
        <b/>
        <color theme="1"/>
      </font>
      <border>
        <bottom style="thin">
          <color theme="6"/>
        </bottom>
        <vertical/>
        <horizontal/>
      </border>
    </dxf>
    <dxf>
      <font>
        <color theme="1"/>
      </font>
      <fill>
        <patternFill>
          <bgColor rgb="FF27333D"/>
        </patternFill>
      </fill>
      <border diagonalUp="0" diagonalDown="0">
        <left/>
        <right/>
        <top/>
        <bottom/>
        <vertical/>
        <horizontal/>
      </border>
    </dxf>
    <dxf>
      <font>
        <b/>
        <color theme="1"/>
      </font>
      <border>
        <bottom style="thin">
          <color theme="6"/>
        </bottom>
        <vertical/>
        <horizontal/>
      </border>
    </dxf>
    <dxf>
      <font>
        <color theme="1"/>
      </font>
      <fill>
        <patternFill>
          <bgColor rgb="FF27333D"/>
        </patternFill>
      </fill>
      <border diagonalUp="0" diagonalDown="0">
        <left/>
        <right/>
        <top/>
        <bottom/>
        <vertical/>
        <horizontal/>
      </border>
    </dxf>
    <dxf>
      <font>
        <b/>
        <color theme="1"/>
      </font>
      <border>
        <bottom style="thin">
          <color theme="6"/>
        </bottom>
        <vertical/>
        <horizontal/>
      </border>
    </dxf>
    <dxf>
      <font>
        <color theme="1"/>
      </font>
      <fill>
        <patternFill>
          <bgColor rgb="FF27333D"/>
        </patternFill>
      </fill>
      <border diagonalUp="0" diagonalDown="0">
        <left/>
        <right/>
        <top/>
        <bottom/>
        <vertical/>
        <horizontal/>
      </border>
    </dxf>
    <dxf>
      <fill>
        <patternFill>
          <bgColor rgb="FF27333D"/>
        </patternFill>
      </fill>
    </dxf>
    <dxf>
      <border>
        <left style="thin">
          <color auto="1"/>
        </left>
        <right style="thin">
          <color auto="1"/>
        </right>
        <top style="thin">
          <color auto="1"/>
        </top>
        <bottom style="thin">
          <color auto="1"/>
        </bottom>
      </border>
    </dxf>
    <dxf>
      <fill>
        <patternFill>
          <bgColor rgb="FF27333D"/>
        </patternFill>
      </fill>
    </dxf>
  </dxfs>
  <tableStyles count="14" defaultTableStyle="TableStyleMedium2" defaultPivotStyle="PivotStyleLight16">
    <tableStyle name="Slicer Style 1" pivot="0" table="0" count="1" xr9:uid="{89103CEF-D449-4312-A286-FF315741E39E}">
      <tableStyleElement type="wholeTable" dxfId="40"/>
    </tableStyle>
    <tableStyle name="Slicer Style 2" pivot="0" table="0" count="1" xr9:uid="{ADCDF95A-04EF-46E8-9071-1ABB76D48901}">
      <tableStyleElement type="wholeTable" dxfId="39"/>
    </tableStyle>
    <tableStyle name="Slicer Style 3" pivot="0" table="0" count="1" xr9:uid="{24D6755D-41DF-4551-B0D0-147C86000AC9}">
      <tableStyleElement type="wholeTable" dxfId="38"/>
    </tableStyle>
    <tableStyle name="Slicer Style 4" pivot="0" table="0" count="1" xr9:uid="{99E36AC8-6100-4093-9133-85556CB801E2}"/>
    <tableStyle name="Slicer Style 7" pivot="0" table="0" count="1" xr9:uid="{B6C7A81C-66A7-46DC-9824-F83E9400D8EC}"/>
    <tableStyle name="SlicerStyleDark3 2" pivot="0" table="0" count="10" xr9:uid="{9A4179D5-14E1-4878-962C-112DB951AD1A}">
      <tableStyleElement type="wholeTable" dxfId="37"/>
      <tableStyleElement type="headerRow" dxfId="36"/>
    </tableStyle>
    <tableStyle name="SlicerStyleDark3 3" pivot="0" table="0" count="10" xr9:uid="{BBC36EA0-CE24-4513-A3B2-2410AFC08159}">
      <tableStyleElement type="wholeTable" dxfId="35"/>
      <tableStyleElement type="headerRow" dxfId="34"/>
    </tableStyle>
    <tableStyle name="SlicerStyleDark3 4" pivot="0" table="0" count="10" xr9:uid="{B203D471-D71D-407A-8B10-A484F0456FC6}">
      <tableStyleElement type="wholeTable" dxfId="33"/>
      <tableStyleElement type="headerRow" dxfId="32"/>
    </tableStyle>
    <tableStyle name="SlicerStyleLight2 2" pivot="0" table="0" count="10" xr9:uid="{54B500C8-06EA-4006-B10D-EE68DA782770}">
      <tableStyleElement type="wholeTable" dxfId="31"/>
      <tableStyleElement type="headerRow" dxfId="30"/>
    </tableStyle>
    <tableStyle name="SlicerStyleLight2 2 2" pivot="0" table="0" count="10" xr9:uid="{7383E77B-AD4D-49BC-8CB8-81B799929F0D}">
      <tableStyleElement type="wholeTable" dxfId="29"/>
      <tableStyleElement type="headerRow" dxfId="28"/>
    </tableStyle>
    <tableStyle name="SlicerStyleLight3 2" pivot="0" table="0" count="10" xr9:uid="{6E4E3564-FEAE-43F5-BA29-E86174922F9F}">
      <tableStyleElement type="wholeTable" dxfId="27"/>
      <tableStyleElement type="headerRow" dxfId="26"/>
    </tableStyle>
    <tableStyle name="SlicerStyleLight3 3" pivot="0" table="0" count="10" xr9:uid="{0B0C557E-3073-497C-BED3-F34C231DA3DE}">
      <tableStyleElement type="wholeTable" dxfId="25"/>
      <tableStyleElement type="headerRow" dxfId="24"/>
    </tableStyle>
    <tableStyle name="SlicerStyleLight3 4" pivot="0" table="0" count="10" xr9:uid="{132EABDC-AACF-49D6-890E-2FBBF1CBEEA6}">
      <tableStyleElement type="wholeTable" dxfId="23"/>
      <tableStyleElement type="headerRow" dxfId="22"/>
    </tableStyle>
    <tableStyle name="SlicerStyleLight3 5" pivot="0" table="0" count="10" xr9:uid="{274D6D2C-68A8-4496-8A7D-F238ADFA6185}">
      <tableStyleElement type="wholeTable" dxfId="21"/>
      <tableStyleElement type="headerRow" dxfId="20"/>
    </tableStyle>
  </tableStyles>
  <colors>
    <mruColors>
      <color rgb="FFFFFF99"/>
      <color rgb="FF27333D"/>
      <color rgb="FFD98E04"/>
      <color rgb="FF233454"/>
      <color rgb="FF528471"/>
      <color rgb="FF72A1A6"/>
      <color rgb="FF147350"/>
      <color rgb="FFF25D27"/>
      <color rgb="FF8C3A50"/>
      <color rgb="FF594E45"/>
    </mruColors>
  </colors>
  <extLst>
    <ext xmlns:x14="http://schemas.microsoft.com/office/spreadsheetml/2009/9/main" uri="{46F421CA-312F-682f-3DD2-61675219B42D}">
      <x14:dxfs count="7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fgColor rgb="FFFF414D"/>
              <bgColor rgb="FF00B0F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D9ECF2"/>
              <bgColor rgb="FFD9ECF2"/>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fgColor rgb="FFFF414D"/>
              <bgColor rgb="FFFF414D"/>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D9ECF2"/>
              <bgColor rgb="FFD9ECF2"/>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rgb="FF27333D"/>
            </patternFill>
          </fill>
        </dxf>
        <dxf>
          <fill>
            <patternFill>
              <bgColor rgb="FF27333D"/>
            </patternFill>
          </fill>
        </dxf>
      </x14:dxfs>
    </ext>
    <ext xmlns:x14="http://schemas.microsoft.com/office/spreadsheetml/2009/9/main" uri="{EB79DEF2-80B8-43e5-95BD-54CBDDF9020C}">
      <x14:slicerStyles defaultSlicerStyle="SlicerStyleDark3 4">
        <x14:slicerStyle name="Slicer Style 1"/>
        <x14:slicerStyle name="Slicer Style 2"/>
        <x14:slicerStyle name="Slicer Style 3"/>
        <x14:slicerStyle name="Slicer Style 4">
          <x14:slicerStyleElements>
            <x14:slicerStyleElement type="hoveredSelectedItemWithData" dxfId="73"/>
          </x14:slicerStyleElements>
        </x14:slicerStyle>
        <x14:slicerStyle name="Slicer Style 7">
          <x14:slicerStyleElements>
            <x14:slicerStyleElement type="unselectedItemWithData" dxfId="72"/>
          </x14:slicerStyleElements>
        </x14:slicerStyle>
        <x14:slicerStyle name="SlicerStyleDark3 2">
          <x14:slicerStyleElements>
            <x14:slicerStyleElement type="unselectedItemWithData" dxfId="71"/>
            <x14:slicerStyleElement type="unselectedItemWithNoData" dxfId="70"/>
            <x14:slicerStyleElement type="selectedItemWithData" dxfId="69"/>
            <x14:slicerStyleElement type="selectedItemWithNoData" dxfId="68"/>
            <x14:slicerStyleElement type="hoveredUnselectedItemWithData" dxfId="67"/>
            <x14:slicerStyleElement type="hoveredSelectedItemWithData" dxfId="66"/>
            <x14:slicerStyleElement type="hoveredUnselectedItemWithNoData" dxfId="65"/>
            <x14:slicerStyleElement type="hoveredSelectedItemWithNoData" dxfId="64"/>
          </x14:slicerStyleElements>
        </x14:slicerStyle>
        <x14:slicerStyle name="SlicerStyleDark3 3">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SlicerStyleDark3 4">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Light2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2 2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3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3 3">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3 4">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3 5">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C - Module 1 final project.xlsx]Data Analysis by Pivot!PivotTable23</c:name>
    <c:fmtId val="1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a:t>Top Import</a:t>
            </a:r>
            <a:r>
              <a:rPr lang="en-US" sz="1400" baseline="0"/>
              <a:t> </a:t>
            </a:r>
            <a:r>
              <a:rPr lang="en-US" sz="1400"/>
              <a:t>Countries</a:t>
            </a:r>
          </a:p>
        </c:rich>
      </c:tx>
      <c:layout>
        <c:manualLayout>
          <c:xMode val="edge"/>
          <c:yMode val="edge"/>
          <c:x val="8.5875264067601306E-2"/>
          <c:y val="3.966654488029419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noFill/>
          <a:ln w="9525" cap="flat" cmpd="sng" algn="ctr">
            <a:solidFill>
              <a:srgbClr val="FF3745"/>
            </a:solidFill>
            <a:miter lim="800000"/>
          </a:ln>
          <a:effectLst>
            <a:glow rad="76200">
              <a:srgbClr val="FF3745">
                <a:alpha val="25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spPr>
          <a:solidFill>
            <a:srgbClr val="D98E04"/>
          </a:solidFill>
          <a:ln w="9525" cap="flat" cmpd="sng" algn="ctr">
            <a:no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98E04"/>
          </a:solidFill>
          <a:ln w="9525" cap="flat" cmpd="sng" algn="ctr">
            <a:solidFill>
              <a:srgbClr val="D98E04"/>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 by Pivot'!$E$3</c:f>
              <c:strCache>
                <c:ptCount val="1"/>
                <c:pt idx="0">
                  <c:v>Total</c:v>
                </c:pt>
              </c:strCache>
            </c:strRef>
          </c:tx>
          <c:spPr>
            <a:solidFill>
              <a:srgbClr val="D98E04"/>
            </a:solidFill>
            <a:ln w="9525" cap="flat" cmpd="sng" algn="ctr">
              <a:solidFill>
                <a:srgbClr val="D98E04"/>
              </a:solidFill>
              <a:miter lim="800000"/>
            </a:ln>
            <a:effectLst>
              <a:glow rad="63500">
                <a:schemeClr val="accent1">
                  <a:satMod val="175000"/>
                  <a:alpha val="25000"/>
                </a:schemeClr>
              </a:glow>
            </a:effectLst>
          </c:spPr>
          <c:invertIfNegative val="0"/>
          <c:cat>
            <c:strRef>
              <c:f>'Data Analysis by Pivot'!$D$4:$D$11</c:f>
              <c:strCache>
                <c:ptCount val="7"/>
                <c:pt idx="0">
                  <c:v>Switzerland</c:v>
                </c:pt>
                <c:pt idx="1">
                  <c:v>Spain</c:v>
                </c:pt>
                <c:pt idx="2">
                  <c:v>Japan</c:v>
                </c:pt>
                <c:pt idx="3">
                  <c:v>England</c:v>
                </c:pt>
                <c:pt idx="4">
                  <c:v>Turkey</c:v>
                </c:pt>
                <c:pt idx="5">
                  <c:v>France</c:v>
                </c:pt>
                <c:pt idx="6">
                  <c:v>China</c:v>
                </c:pt>
              </c:strCache>
            </c:strRef>
          </c:cat>
          <c:val>
            <c:numRef>
              <c:f>'Data Analysis by Pivot'!$E$4:$E$11</c:f>
              <c:numCache>
                <c:formatCode>General</c:formatCode>
                <c:ptCount val="7"/>
                <c:pt idx="0">
                  <c:v>7830</c:v>
                </c:pt>
                <c:pt idx="1">
                  <c:v>16195</c:v>
                </c:pt>
                <c:pt idx="2">
                  <c:v>21905</c:v>
                </c:pt>
                <c:pt idx="3">
                  <c:v>22792</c:v>
                </c:pt>
                <c:pt idx="4">
                  <c:v>28335</c:v>
                </c:pt>
                <c:pt idx="5">
                  <c:v>29157</c:v>
                </c:pt>
                <c:pt idx="6">
                  <c:v>51984</c:v>
                </c:pt>
              </c:numCache>
            </c:numRef>
          </c:val>
          <c:extLst>
            <c:ext xmlns:c16="http://schemas.microsoft.com/office/drawing/2014/chart" uri="{C3380CC4-5D6E-409C-BE32-E72D297353CC}">
              <c16:uniqueId val="{00000000-4311-48BE-B523-93465F655D95}"/>
            </c:ext>
          </c:extLst>
        </c:ser>
        <c:dLbls>
          <c:showLegendKey val="0"/>
          <c:showVal val="0"/>
          <c:showCatName val="0"/>
          <c:showSerName val="0"/>
          <c:showPercent val="0"/>
          <c:showBubbleSize val="0"/>
        </c:dLbls>
        <c:gapWidth val="182"/>
        <c:overlap val="-50"/>
        <c:axId val="627144904"/>
        <c:axId val="627149944"/>
      </c:barChart>
      <c:catAx>
        <c:axId val="627144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D9ECF2"/>
                </a:solidFill>
                <a:latin typeface="+mn-lt"/>
                <a:ea typeface="+mn-ea"/>
                <a:cs typeface="+mn-cs"/>
              </a:defRPr>
            </a:pPr>
            <a:endParaRPr lang="en-US"/>
          </a:p>
        </c:txPr>
        <c:crossAx val="627149944"/>
        <c:crosses val="autoZero"/>
        <c:auto val="1"/>
        <c:lblAlgn val="ctr"/>
        <c:lblOffset val="100"/>
        <c:noMultiLvlLbl val="0"/>
      </c:catAx>
      <c:valAx>
        <c:axId val="627149944"/>
        <c:scaling>
          <c:orientation val="minMax"/>
        </c:scaling>
        <c:delete val="1"/>
        <c:axPos val="b"/>
        <c:numFmt formatCode="General" sourceLinked="1"/>
        <c:majorTickMark val="none"/>
        <c:minorTickMark val="none"/>
        <c:tickLblPos val="nextTo"/>
        <c:crossAx val="627144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C - Module 1 final project.xlsx]Data Analysis by Pivot!PivotTable11</c:name>
    <c:fmtId val="5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bg1"/>
                </a:solidFill>
              </a:rPr>
              <a:t>Sales</a:t>
            </a:r>
            <a:r>
              <a:rPr lang="en-US" sz="1600" baseline="0">
                <a:solidFill>
                  <a:schemeClr val="bg1"/>
                </a:solidFill>
              </a:rPr>
              <a:t> Per Quarter</a:t>
            </a:r>
            <a:endParaRPr lang="en-US" sz="1600">
              <a:solidFill>
                <a:schemeClr val="bg1"/>
              </a:solidFill>
            </a:endParaRPr>
          </a:p>
        </c:rich>
      </c:tx>
      <c:layout>
        <c:manualLayout>
          <c:xMode val="edge"/>
          <c:yMode val="edge"/>
          <c:x val="0.1062062148660538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D98E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52847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594E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285687990310675E-2"/>
          <c:y val="0.32668728752159615"/>
          <c:w val="0.87142862401937871"/>
          <c:h val="0.55491431679244807"/>
        </c:manualLayout>
      </c:layout>
      <c:barChart>
        <c:barDir val="col"/>
        <c:grouping val="clustered"/>
        <c:varyColors val="0"/>
        <c:ser>
          <c:idx val="0"/>
          <c:order val="0"/>
          <c:tx>
            <c:strRef>
              <c:f>'Data Analysis by Pivot'!$BJ$3:$BJ$4</c:f>
              <c:strCache>
                <c:ptCount val="1"/>
                <c:pt idx="0">
                  <c:v>Qtr1</c:v>
                </c:pt>
              </c:strCache>
            </c:strRef>
          </c:tx>
          <c:spPr>
            <a:solidFill>
              <a:schemeClr val="accent1"/>
            </a:solidFill>
            <a:ln>
              <a:noFill/>
            </a:ln>
            <a:effectLst/>
          </c:spPr>
          <c:invertIfNegative val="0"/>
          <c:cat>
            <c:strRef>
              <c:f>'Data Analysis by Pivot'!$BI$5:$BI$8</c:f>
              <c:strCache>
                <c:ptCount val="3"/>
                <c:pt idx="0">
                  <c:v>2016</c:v>
                </c:pt>
                <c:pt idx="1">
                  <c:v>2017</c:v>
                </c:pt>
                <c:pt idx="2">
                  <c:v>2018</c:v>
                </c:pt>
              </c:strCache>
            </c:strRef>
          </c:cat>
          <c:val>
            <c:numRef>
              <c:f>'Data Analysis by Pivot'!$BJ$5:$BJ$8</c:f>
              <c:numCache>
                <c:formatCode>#.00,,\ "M"</c:formatCode>
                <c:ptCount val="3"/>
                <c:pt idx="0">
                  <c:v>211080.97500000012</c:v>
                </c:pt>
                <c:pt idx="1">
                  <c:v>359079.00000000012</c:v>
                </c:pt>
                <c:pt idx="2">
                  <c:v>330592.95500000002</c:v>
                </c:pt>
              </c:numCache>
            </c:numRef>
          </c:val>
          <c:extLst>
            <c:ext xmlns:c16="http://schemas.microsoft.com/office/drawing/2014/chart" uri="{C3380CC4-5D6E-409C-BE32-E72D297353CC}">
              <c16:uniqueId val="{00000000-5D68-454F-9B8C-6BBF8F1D748E}"/>
            </c:ext>
          </c:extLst>
        </c:ser>
        <c:ser>
          <c:idx val="1"/>
          <c:order val="1"/>
          <c:tx>
            <c:strRef>
              <c:f>'Data Analysis by Pivot'!$BK$3:$BK$4</c:f>
              <c:strCache>
                <c:ptCount val="1"/>
                <c:pt idx="0">
                  <c:v>Qtr2</c:v>
                </c:pt>
              </c:strCache>
            </c:strRef>
          </c:tx>
          <c:spPr>
            <a:solidFill>
              <a:srgbClr val="D98E04"/>
            </a:solidFill>
            <a:ln>
              <a:noFill/>
            </a:ln>
            <a:effectLst/>
          </c:spPr>
          <c:invertIfNegative val="0"/>
          <c:cat>
            <c:strRef>
              <c:f>'Data Analysis by Pivot'!$BI$5:$BI$8</c:f>
              <c:strCache>
                <c:ptCount val="3"/>
                <c:pt idx="0">
                  <c:v>2016</c:v>
                </c:pt>
                <c:pt idx="1">
                  <c:v>2017</c:v>
                </c:pt>
                <c:pt idx="2">
                  <c:v>2018</c:v>
                </c:pt>
              </c:strCache>
            </c:strRef>
          </c:cat>
          <c:val>
            <c:numRef>
              <c:f>'Data Analysis by Pivot'!$BK$5:$BK$8</c:f>
              <c:numCache>
                <c:formatCode>#.00,,\ "M"</c:formatCode>
                <c:ptCount val="3"/>
                <c:pt idx="0">
                  <c:v>277077.77999999991</c:v>
                </c:pt>
                <c:pt idx="1">
                  <c:v>380103.14999999985</c:v>
                </c:pt>
                <c:pt idx="2">
                  <c:v>365199.03000000026</c:v>
                </c:pt>
              </c:numCache>
            </c:numRef>
          </c:val>
          <c:extLst>
            <c:ext xmlns:c16="http://schemas.microsoft.com/office/drawing/2014/chart" uri="{C3380CC4-5D6E-409C-BE32-E72D297353CC}">
              <c16:uniqueId val="{00000001-5D68-454F-9B8C-6BBF8F1D748E}"/>
            </c:ext>
          </c:extLst>
        </c:ser>
        <c:ser>
          <c:idx val="2"/>
          <c:order val="2"/>
          <c:tx>
            <c:strRef>
              <c:f>'Data Analysis by Pivot'!$BL$3:$BL$4</c:f>
              <c:strCache>
                <c:ptCount val="1"/>
                <c:pt idx="0">
                  <c:v>Qtr3</c:v>
                </c:pt>
              </c:strCache>
            </c:strRef>
          </c:tx>
          <c:spPr>
            <a:solidFill>
              <a:srgbClr val="528471"/>
            </a:solidFill>
            <a:ln>
              <a:noFill/>
            </a:ln>
            <a:effectLst/>
          </c:spPr>
          <c:invertIfNegative val="0"/>
          <c:cat>
            <c:strRef>
              <c:f>'Data Analysis by Pivot'!$BI$5:$BI$8</c:f>
              <c:strCache>
                <c:ptCount val="3"/>
                <c:pt idx="0">
                  <c:v>2016</c:v>
                </c:pt>
                <c:pt idx="1">
                  <c:v>2017</c:v>
                </c:pt>
                <c:pt idx="2">
                  <c:v>2018</c:v>
                </c:pt>
              </c:strCache>
            </c:strRef>
          </c:cat>
          <c:val>
            <c:numRef>
              <c:f>'Data Analysis by Pivot'!$BL$5:$BL$8</c:f>
              <c:numCache>
                <c:formatCode>#.00,,\ "M"</c:formatCode>
                <c:ptCount val="3"/>
                <c:pt idx="0">
                  <c:v>352189.5299999998</c:v>
                </c:pt>
                <c:pt idx="1">
                  <c:v>265095.49499999988</c:v>
                </c:pt>
                <c:pt idx="2">
                  <c:v>5339.3550000000087</c:v>
                </c:pt>
              </c:numCache>
            </c:numRef>
          </c:val>
          <c:extLst>
            <c:ext xmlns:c16="http://schemas.microsoft.com/office/drawing/2014/chart" uri="{C3380CC4-5D6E-409C-BE32-E72D297353CC}">
              <c16:uniqueId val="{00000002-5D68-454F-9B8C-6BBF8F1D748E}"/>
            </c:ext>
          </c:extLst>
        </c:ser>
        <c:ser>
          <c:idx val="3"/>
          <c:order val="3"/>
          <c:tx>
            <c:strRef>
              <c:f>'Data Analysis by Pivot'!$BM$3:$BM$4</c:f>
              <c:strCache>
                <c:ptCount val="1"/>
                <c:pt idx="0">
                  <c:v>Qtr4</c:v>
                </c:pt>
              </c:strCache>
            </c:strRef>
          </c:tx>
          <c:spPr>
            <a:solidFill>
              <a:srgbClr val="594E45"/>
            </a:solidFill>
            <a:ln>
              <a:noFill/>
            </a:ln>
            <a:effectLst/>
          </c:spPr>
          <c:invertIfNegative val="0"/>
          <c:cat>
            <c:strRef>
              <c:f>'Data Analysis by Pivot'!$BI$5:$BI$8</c:f>
              <c:strCache>
                <c:ptCount val="3"/>
                <c:pt idx="0">
                  <c:v>2016</c:v>
                </c:pt>
                <c:pt idx="1">
                  <c:v>2017</c:v>
                </c:pt>
                <c:pt idx="2">
                  <c:v>2018</c:v>
                </c:pt>
              </c:strCache>
            </c:strRef>
          </c:cat>
          <c:val>
            <c:numRef>
              <c:f>'Data Analysis by Pivot'!$BM$5:$BM$8</c:f>
              <c:numCache>
                <c:formatCode>#.00,,\ "M"</c:formatCode>
                <c:ptCount val="3"/>
                <c:pt idx="0">
                  <c:v>153472.83000000005</c:v>
                </c:pt>
                <c:pt idx="1">
                  <c:v>348473.68499999982</c:v>
                </c:pt>
              </c:numCache>
            </c:numRef>
          </c:val>
          <c:extLst>
            <c:ext xmlns:c16="http://schemas.microsoft.com/office/drawing/2014/chart" uri="{C3380CC4-5D6E-409C-BE32-E72D297353CC}">
              <c16:uniqueId val="{00000003-5D68-454F-9B8C-6BBF8F1D748E}"/>
            </c:ext>
          </c:extLst>
        </c:ser>
        <c:dLbls>
          <c:showLegendKey val="0"/>
          <c:showVal val="0"/>
          <c:showCatName val="0"/>
          <c:showSerName val="0"/>
          <c:showPercent val="0"/>
          <c:showBubbleSize val="0"/>
        </c:dLbls>
        <c:gapWidth val="219"/>
        <c:overlap val="-27"/>
        <c:axId val="545911304"/>
        <c:axId val="545911664"/>
      </c:barChart>
      <c:catAx>
        <c:axId val="545911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5911664"/>
        <c:crosses val="autoZero"/>
        <c:auto val="1"/>
        <c:lblAlgn val="ctr"/>
        <c:lblOffset val="100"/>
        <c:noMultiLvlLbl val="0"/>
      </c:catAx>
      <c:valAx>
        <c:axId val="545911664"/>
        <c:scaling>
          <c:orientation val="minMax"/>
        </c:scaling>
        <c:delete val="1"/>
        <c:axPos val="l"/>
        <c:numFmt formatCode="#.00,,\ &quot;M&quot;" sourceLinked="1"/>
        <c:majorTickMark val="none"/>
        <c:minorTickMark val="none"/>
        <c:tickLblPos val="nextTo"/>
        <c:crossAx val="545911304"/>
        <c:crosses val="autoZero"/>
        <c:crossBetween val="between"/>
      </c:valAx>
      <c:spPr>
        <a:noFill/>
        <a:ln>
          <a:noFill/>
        </a:ln>
        <a:effectLst/>
      </c:spPr>
    </c:plotArea>
    <c:legend>
      <c:legendPos val="t"/>
      <c:layout>
        <c:manualLayout>
          <c:xMode val="edge"/>
          <c:yMode val="edge"/>
          <c:x val="5.5985149407853811E-2"/>
          <c:y val="0.18903325302411678"/>
          <c:w val="0.74776955812677859"/>
          <c:h val="0.111810671978413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C - Module 1 final project.xlsx]Data Analysis by Pivot!PivotTable32</c:name>
    <c:fmtId val="4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a:t>
            </a:r>
            <a:r>
              <a:rPr lang="en-US" baseline="0"/>
              <a:t> Trans. Cost</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98E04"/>
          </a:solidFill>
          <a:ln w="9525" cap="flat" cmpd="sng" algn="ctr">
            <a:no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D9ECF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98E04"/>
          </a:solidFill>
          <a:ln w="9525" cap="flat" cmpd="sng" algn="ctr">
            <a:noFill/>
            <a:miter lim="800000"/>
          </a:ln>
          <a:effectLst>
            <a:glow rad="63500">
              <a:srgbClr val="00B0F0">
                <a:alpha val="25000"/>
              </a:srgbClr>
            </a:glow>
          </a:effectLst>
        </c:spPr>
      </c:pivotFmt>
      <c:pivotFmt>
        <c:idx val="4"/>
        <c:spPr>
          <a:solidFill>
            <a:srgbClr val="D98E04"/>
          </a:solidFill>
          <a:ln w="9525" cap="flat" cmpd="sng" algn="ctr">
            <a:noFill/>
            <a:miter lim="800000"/>
          </a:ln>
          <a:effectLst>
            <a:glow rad="76200">
              <a:srgbClr val="FF3745">
                <a:alpha val="25000"/>
              </a:srgbClr>
            </a:glow>
          </a:effectLst>
        </c:spPr>
      </c:pivotFmt>
      <c:pivotFmt>
        <c:idx val="5"/>
        <c:spPr>
          <a:solidFill>
            <a:srgbClr val="D98E04"/>
          </a:solidFill>
          <a:ln w="9525" cap="flat" cmpd="sng" algn="ctr">
            <a:noFill/>
            <a:miter lim="800000"/>
          </a:ln>
          <a:effectLst>
            <a:glow rad="63500">
              <a:srgbClr val="FFC000">
                <a:alpha val="25000"/>
              </a:srgbClr>
            </a:glow>
          </a:effectLst>
        </c:spPr>
        <c:dLbl>
          <c:idx val="0"/>
          <c:layout>
            <c:manualLayout>
              <c:x val="-1.1229450647024932E-16"/>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D9ECF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375676970067902E-2"/>
          <c:y val="0.23782285762214087"/>
          <c:w val="0.93874774343310696"/>
          <c:h val="0.63414097806525971"/>
        </c:manualLayout>
      </c:layout>
      <c:barChart>
        <c:barDir val="col"/>
        <c:grouping val="clustered"/>
        <c:varyColors val="0"/>
        <c:ser>
          <c:idx val="0"/>
          <c:order val="0"/>
          <c:tx>
            <c:strRef>
              <c:f>'Data Analysis by Pivot'!$U$3</c:f>
              <c:strCache>
                <c:ptCount val="1"/>
                <c:pt idx="0">
                  <c:v>Total</c:v>
                </c:pt>
              </c:strCache>
            </c:strRef>
          </c:tx>
          <c:spPr>
            <a:solidFill>
              <a:srgbClr val="D98E04"/>
            </a:solidFill>
            <a:ln w="9525" cap="flat" cmpd="sng" algn="ctr">
              <a:noFill/>
              <a:miter lim="800000"/>
            </a:ln>
            <a:effectLst>
              <a:glow rad="63500">
                <a:schemeClr val="accent1">
                  <a:satMod val="175000"/>
                  <a:alpha val="25000"/>
                </a:schemeClr>
              </a:glow>
            </a:effectLst>
          </c:spPr>
          <c:invertIfNegative val="0"/>
          <c:dPt>
            <c:idx val="0"/>
            <c:invertIfNegative val="0"/>
            <c:bubble3D val="0"/>
            <c:spPr>
              <a:solidFill>
                <a:srgbClr val="D98E04"/>
              </a:solidFill>
              <a:ln w="9525" cap="flat" cmpd="sng" algn="ctr">
                <a:noFill/>
                <a:miter lim="800000"/>
              </a:ln>
              <a:effectLst>
                <a:glow rad="63500">
                  <a:srgbClr val="00B0F0">
                    <a:alpha val="25000"/>
                  </a:srgbClr>
                </a:glow>
              </a:effectLst>
            </c:spPr>
            <c:extLst>
              <c:ext xmlns:c16="http://schemas.microsoft.com/office/drawing/2014/chart" uri="{C3380CC4-5D6E-409C-BE32-E72D297353CC}">
                <c16:uniqueId val="{00000001-3F95-42B7-8E77-BFAEF1B63319}"/>
              </c:ext>
            </c:extLst>
          </c:dPt>
          <c:dPt>
            <c:idx val="1"/>
            <c:invertIfNegative val="0"/>
            <c:bubble3D val="0"/>
            <c:spPr>
              <a:solidFill>
                <a:srgbClr val="D98E04"/>
              </a:solidFill>
              <a:ln w="9525" cap="flat" cmpd="sng" algn="ctr">
                <a:noFill/>
                <a:miter lim="800000"/>
              </a:ln>
              <a:effectLst>
                <a:glow rad="76200">
                  <a:srgbClr val="FF3745">
                    <a:alpha val="25000"/>
                  </a:srgbClr>
                </a:glow>
              </a:effectLst>
            </c:spPr>
            <c:extLst>
              <c:ext xmlns:c16="http://schemas.microsoft.com/office/drawing/2014/chart" uri="{C3380CC4-5D6E-409C-BE32-E72D297353CC}">
                <c16:uniqueId val="{00000002-3F95-42B7-8E77-BFAEF1B63319}"/>
              </c:ext>
            </c:extLst>
          </c:dPt>
          <c:dPt>
            <c:idx val="2"/>
            <c:invertIfNegative val="0"/>
            <c:bubble3D val="0"/>
            <c:spPr>
              <a:solidFill>
                <a:srgbClr val="D98E04"/>
              </a:solidFill>
              <a:ln w="9525" cap="flat" cmpd="sng" algn="ctr">
                <a:noFill/>
                <a:miter lim="800000"/>
              </a:ln>
              <a:effectLst>
                <a:glow rad="63500">
                  <a:srgbClr val="FFC000">
                    <a:alpha val="25000"/>
                  </a:srgbClr>
                </a:glow>
              </a:effectLst>
            </c:spPr>
            <c:extLst>
              <c:ext xmlns:c16="http://schemas.microsoft.com/office/drawing/2014/chart" uri="{C3380CC4-5D6E-409C-BE32-E72D297353CC}">
                <c16:uniqueId val="{00000003-3F95-42B7-8E77-BFAEF1B63319}"/>
              </c:ext>
            </c:extLst>
          </c:dPt>
          <c:dLbls>
            <c:dLbl>
              <c:idx val="2"/>
              <c:layout>
                <c:manualLayout>
                  <c:x val="-1.1229450647024932E-16"/>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F95-42B7-8E77-BFAEF1B6331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D9ECF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'Data Analysis by Pivot'!$T$4:$T$7</c:f>
              <c:strCache>
                <c:ptCount val="3"/>
                <c:pt idx="0">
                  <c:v>Electronics</c:v>
                </c:pt>
                <c:pt idx="1">
                  <c:v>Home tools </c:v>
                </c:pt>
                <c:pt idx="2">
                  <c:v>Office tools</c:v>
                </c:pt>
              </c:strCache>
            </c:strRef>
          </c:cat>
          <c:val>
            <c:numRef>
              <c:f>'Data Analysis by Pivot'!$U$4:$U$7</c:f>
              <c:numCache>
                <c:formatCode>#,##0</c:formatCode>
                <c:ptCount val="3"/>
                <c:pt idx="0">
                  <c:v>3864.3750443786967</c:v>
                </c:pt>
                <c:pt idx="1">
                  <c:v>4994.7742105263142</c:v>
                </c:pt>
                <c:pt idx="2">
                  <c:v>310.46188524590173</c:v>
                </c:pt>
              </c:numCache>
            </c:numRef>
          </c:val>
          <c:extLst>
            <c:ext xmlns:c16="http://schemas.microsoft.com/office/drawing/2014/chart" uri="{C3380CC4-5D6E-409C-BE32-E72D297353CC}">
              <c16:uniqueId val="{00000000-3F95-42B7-8E77-BFAEF1B63319}"/>
            </c:ext>
          </c:extLst>
        </c:ser>
        <c:dLbls>
          <c:showLegendKey val="0"/>
          <c:showVal val="1"/>
          <c:showCatName val="0"/>
          <c:showSerName val="0"/>
          <c:showPercent val="0"/>
          <c:showBubbleSize val="0"/>
        </c:dLbls>
        <c:gapWidth val="315"/>
        <c:overlap val="-40"/>
        <c:axId val="972526480"/>
        <c:axId val="972523960"/>
      </c:barChart>
      <c:catAx>
        <c:axId val="97252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D9ECF2"/>
                </a:solidFill>
                <a:latin typeface="+mn-lt"/>
                <a:ea typeface="+mn-ea"/>
                <a:cs typeface="+mn-cs"/>
              </a:defRPr>
            </a:pPr>
            <a:endParaRPr lang="en-US"/>
          </a:p>
        </c:txPr>
        <c:crossAx val="972523960"/>
        <c:crosses val="autoZero"/>
        <c:auto val="1"/>
        <c:lblAlgn val="ctr"/>
        <c:lblOffset val="100"/>
        <c:noMultiLvlLbl val="0"/>
      </c:catAx>
      <c:valAx>
        <c:axId val="972523960"/>
        <c:scaling>
          <c:orientation val="minMax"/>
        </c:scaling>
        <c:delete val="1"/>
        <c:axPos val="l"/>
        <c:numFmt formatCode="#,##0" sourceLinked="1"/>
        <c:majorTickMark val="none"/>
        <c:minorTickMark val="none"/>
        <c:tickLblPos val="nextTo"/>
        <c:crossAx val="97252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C - Module 1 final project.xlsx]Data Analysis by Pivot!PivotTable10</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Outside Cost </a:t>
            </a:r>
          </a:p>
        </c:rich>
      </c:tx>
      <c:layout>
        <c:manualLayout>
          <c:xMode val="edge"/>
          <c:yMode val="edge"/>
          <c:x val="0.33593415973410018"/>
          <c:y val="5.388066648315078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rgbClr val="FF3745"/>
            </a:solidFill>
            <a:miter lim="800000"/>
          </a:ln>
          <a:effectLst>
            <a:glow rad="139700">
              <a:srgbClr val="FF3745">
                <a:alpha val="14000"/>
              </a:srgbClr>
            </a:glow>
          </a:effectLst>
        </c:spPr>
        <c:marker>
          <c:symbol val="circle"/>
          <c:size val="4"/>
          <c:spPr>
            <a:solidFill>
              <a:schemeClr val="accent1">
                <a:lumMod val="60000"/>
                <a:lumOff val="40000"/>
              </a:schemeClr>
            </a:solidFill>
            <a:ln>
              <a:noFill/>
            </a:ln>
            <a:effectLst>
              <a:glow rad="139700">
                <a:srgbClr val="FF3745">
                  <a:alpha val="14000"/>
                </a:srgbClr>
              </a:glow>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D9ECF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0023998572815543"/>
              <c:y val="-2.2487895616645475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D9ECF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D9ECF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rgbClr val="FF3745"/>
            </a:solidFill>
            <a:miter lim="800000"/>
          </a:ln>
          <a:effectLst>
            <a:glow rad="127000">
              <a:srgbClr val="FF3745">
                <a:alpha val="25000"/>
              </a:srgbClr>
            </a:glow>
          </a:effectLst>
        </c:spPr>
        <c:marker>
          <c:spPr>
            <a:solidFill>
              <a:schemeClr val="accent1">
                <a:lumMod val="60000"/>
                <a:lumOff val="40000"/>
              </a:schemeClr>
            </a:solidFill>
            <a:ln>
              <a:noFill/>
            </a:ln>
            <a:effectLst>
              <a:glow rad="127000">
                <a:srgbClr val="FF3745">
                  <a:alpha val="25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D9ECF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rgbClr val="FF3745"/>
            </a:solidFill>
            <a:miter lim="800000"/>
          </a:ln>
          <a:effectLst>
            <a:glow rad="76200">
              <a:srgbClr val="FF3745">
                <a:alpha val="25000"/>
              </a:srgbClr>
            </a:glow>
          </a:effectLst>
        </c:spPr>
        <c:marker>
          <c:spPr>
            <a:solidFill>
              <a:schemeClr val="accent1">
                <a:lumMod val="60000"/>
                <a:lumOff val="40000"/>
              </a:schemeClr>
            </a:solidFill>
            <a:ln>
              <a:noFill/>
            </a:ln>
            <a:effectLst>
              <a:glow rad="76200">
                <a:srgbClr val="FF3745">
                  <a:alpha val="25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11665540037195667"/>
              <c:y val="-9.73544444294831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rgbClr val="D98E04"/>
            </a:solidFill>
          </a:ln>
          <a:effectLst>
            <a:glow rad="139700">
              <a:srgbClr val="FF3745">
                <a:alpha val="14000"/>
              </a:srgbClr>
            </a:glow>
          </a:effectLst>
        </c:spPr>
        <c:marker>
          <c:symbol val="circle"/>
          <c:size val="4"/>
          <c:spPr>
            <a:noFill/>
            <a:ln>
              <a:solidFill>
                <a:srgbClr val="D98E04"/>
              </a:solidFill>
            </a:ln>
            <a:effectLst>
              <a:glow rad="139700">
                <a:srgbClr val="FF3745">
                  <a:alpha val="14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a:solidFill>
              <a:srgbClr val="D98E04"/>
            </a:solidFill>
          </a:ln>
          <a:effectLst>
            <a:glow rad="139700">
              <a:srgbClr val="FF3745">
                <a:alpha val="14000"/>
              </a:srgbClr>
            </a:glow>
          </a:effectLst>
        </c:spPr>
        <c:marker>
          <c:symbol val="circle"/>
          <c:size val="4"/>
        </c:marker>
        <c:dLbl>
          <c:idx val="0"/>
          <c:layout>
            <c:manualLayout>
              <c:x val="-9.661724899397886E-2"/>
              <c:y val="-1.9507437679497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rgbClr val="D98E04"/>
            </a:solidFill>
          </a:ln>
          <a:effectLst>
            <a:glow rad="139700">
              <a:srgbClr val="FF3745">
                <a:alpha val="14000"/>
              </a:srgbClr>
            </a:glow>
          </a:effectLst>
        </c:spPr>
        <c:marker>
          <c:symbol val="circle"/>
          <c:size val="4"/>
        </c:marker>
        <c:dLbl>
          <c:idx val="0"/>
          <c:layout>
            <c:manualLayout>
              <c:x val="-9.390026500398857E-2"/>
              <c:y val="-6.83674038622456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2225" cap="rnd">
            <a:solidFill>
              <a:srgbClr val="D98E04"/>
            </a:solidFill>
          </a:ln>
          <a:effectLst>
            <a:glow rad="139700">
              <a:srgbClr val="FF3745">
                <a:alpha val="14000"/>
              </a:srgbClr>
            </a:glow>
          </a:effectLst>
        </c:spPr>
        <c:marker>
          <c:symbol val="circle"/>
          <c:size val="4"/>
          <c:spPr>
            <a:noFill/>
            <a:ln>
              <a:solidFill>
                <a:srgbClr val="D98E04"/>
              </a:solidFill>
            </a:ln>
            <a:effectLst>
              <a:glow rad="139700">
                <a:srgbClr val="FF3745">
                  <a:alpha val="14000"/>
                </a:srgbClr>
              </a:glow>
            </a:effectLst>
          </c:spPr>
        </c:marker>
      </c:pivotFmt>
      <c:pivotFmt>
        <c:idx val="16"/>
        <c:spPr>
          <a:noFill/>
          <a:ln w="22225" cap="rnd" cmpd="sng" algn="ctr">
            <a:solidFill>
              <a:srgbClr val="D98E04"/>
            </a:solidFill>
            <a:miter lim="800000"/>
          </a:ln>
          <a:effectLst>
            <a:glow rad="139700">
              <a:srgbClr val="FF3745">
                <a:alpha val="14000"/>
              </a:srgbClr>
            </a:glow>
          </a:effectLst>
        </c:spPr>
        <c:marker>
          <c:symbol val="circle"/>
          <c:size val="4"/>
          <c:spPr>
            <a:noFill/>
            <a:ln>
              <a:solidFill>
                <a:srgbClr val="D98E04"/>
              </a:solidFill>
            </a:ln>
            <a:effectLst>
              <a:glow rad="139700">
                <a:srgbClr val="FF3745">
                  <a:alpha val="14000"/>
                </a:srgbClr>
              </a:glow>
            </a:effectLst>
          </c:spPr>
        </c:marker>
      </c:pivotFmt>
      <c:pivotFmt>
        <c:idx val="17"/>
        <c:spPr>
          <a:noFill/>
          <a:ln w="22225" cap="rnd" cmpd="sng" algn="ctr">
            <a:solidFill>
              <a:srgbClr val="D98E04"/>
            </a:solidFill>
            <a:miter lim="800000"/>
          </a:ln>
          <a:effectLst>
            <a:glow rad="139700">
              <a:srgbClr val="FF3745">
                <a:alpha val="14000"/>
              </a:srgbClr>
            </a:glow>
          </a:effectLst>
        </c:spPr>
        <c:marker>
          <c:symbol val="circle"/>
          <c:size val="4"/>
          <c:spPr>
            <a:noFill/>
            <a:ln>
              <a:solidFill>
                <a:srgbClr val="D98E04"/>
              </a:solidFill>
            </a:ln>
            <a:effectLst>
              <a:glow rad="139700">
                <a:srgbClr val="FF3745">
                  <a:alpha val="14000"/>
                </a:srgbClr>
              </a:glow>
            </a:effectLst>
          </c:spPr>
        </c:marker>
      </c:pivotFmt>
      <c:pivotFmt>
        <c:idx val="18"/>
        <c:spPr>
          <a:ln w="22225" cap="rnd">
            <a:solidFill>
              <a:srgbClr val="D98E04"/>
            </a:solidFill>
          </a:ln>
          <a:effectLst>
            <a:glow rad="139700">
              <a:srgbClr val="FF3745">
                <a:alpha val="14000"/>
              </a:srgbClr>
            </a:glow>
          </a:effectLst>
        </c:spPr>
        <c:marker>
          <c:symbol val="circle"/>
          <c:size val="4"/>
          <c:spPr>
            <a:noFill/>
            <a:ln>
              <a:solidFill>
                <a:srgbClr val="D98E04"/>
              </a:solidFill>
            </a:ln>
            <a:effectLst>
              <a:glow rad="139700">
                <a:srgbClr val="FF3745">
                  <a:alpha val="14000"/>
                </a:srgbClr>
              </a:glow>
            </a:effectLst>
          </c:spPr>
        </c:marker>
      </c:pivotFmt>
    </c:pivotFmts>
    <c:plotArea>
      <c:layout>
        <c:manualLayout>
          <c:layoutTarget val="inner"/>
          <c:xMode val="edge"/>
          <c:yMode val="edge"/>
          <c:x val="6.2325150532654E-3"/>
          <c:y val="0.15364438749644943"/>
          <c:w val="0.98218450192579032"/>
          <c:h val="0.71404052262955009"/>
        </c:manualLayout>
      </c:layout>
      <c:lineChart>
        <c:grouping val="standard"/>
        <c:varyColors val="0"/>
        <c:ser>
          <c:idx val="0"/>
          <c:order val="0"/>
          <c:tx>
            <c:strRef>
              <c:f>'Data Analysis by Pivot'!$X$3</c:f>
              <c:strCache>
                <c:ptCount val="1"/>
                <c:pt idx="0">
                  <c:v>Total</c:v>
                </c:pt>
              </c:strCache>
            </c:strRef>
          </c:tx>
          <c:spPr>
            <a:ln w="22225" cap="rnd">
              <a:solidFill>
                <a:srgbClr val="D98E04"/>
              </a:solidFill>
            </a:ln>
            <a:effectLst>
              <a:glow rad="139700">
                <a:srgbClr val="FF3745">
                  <a:alpha val="14000"/>
                </a:srgbClr>
              </a:glow>
            </a:effectLst>
          </c:spPr>
          <c:marker>
            <c:symbol val="circle"/>
            <c:size val="4"/>
            <c:spPr>
              <a:noFill/>
              <a:ln>
                <a:solidFill>
                  <a:srgbClr val="D98E04"/>
                </a:solidFill>
              </a:ln>
              <a:effectLst>
                <a:glow rad="139700">
                  <a:srgbClr val="FF3745">
                    <a:alpha val="14000"/>
                  </a:srgbClr>
                </a:glow>
              </a:effectLst>
            </c:spPr>
          </c:marker>
          <c:dPt>
            <c:idx val="0"/>
            <c:marker>
              <c:symbol val="circle"/>
              <c:size val="4"/>
              <c:spPr>
                <a:noFill/>
                <a:ln>
                  <a:solidFill>
                    <a:srgbClr val="D98E04"/>
                  </a:solidFill>
                </a:ln>
                <a:effectLst>
                  <a:glow rad="139700">
                    <a:srgbClr val="FF3745">
                      <a:alpha val="14000"/>
                    </a:srgbClr>
                  </a:glow>
                </a:effectLst>
              </c:spPr>
            </c:marker>
            <c:bubble3D val="0"/>
            <c:spPr>
              <a:ln w="22225" cap="rnd">
                <a:solidFill>
                  <a:srgbClr val="D98E04"/>
                </a:solidFill>
              </a:ln>
              <a:effectLst>
                <a:glow rad="139700">
                  <a:srgbClr val="FF3745">
                    <a:alpha val="14000"/>
                  </a:srgbClr>
                </a:glow>
              </a:effectLst>
            </c:spPr>
            <c:extLst>
              <c:ext xmlns:c16="http://schemas.microsoft.com/office/drawing/2014/chart" uri="{C3380CC4-5D6E-409C-BE32-E72D297353CC}">
                <c16:uniqueId val="{00000004-1FF9-4AD6-A065-1D8872B5F898}"/>
              </c:ext>
            </c:extLst>
          </c:dPt>
          <c:dPt>
            <c:idx val="1"/>
            <c:marker>
              <c:symbol val="circle"/>
              <c:size val="4"/>
              <c:spPr>
                <a:noFill/>
                <a:ln>
                  <a:solidFill>
                    <a:srgbClr val="D98E04"/>
                  </a:solidFill>
                </a:ln>
                <a:effectLst>
                  <a:glow rad="139700">
                    <a:srgbClr val="FF3745">
                      <a:alpha val="14000"/>
                    </a:srgbClr>
                  </a:glow>
                </a:effectLst>
              </c:spPr>
            </c:marker>
            <c:bubble3D val="0"/>
            <c:extLst>
              <c:ext xmlns:c16="http://schemas.microsoft.com/office/drawing/2014/chart" uri="{C3380CC4-5D6E-409C-BE32-E72D297353CC}">
                <c16:uniqueId val="{00000003-7590-489F-AB2C-16A4D5196CFF}"/>
              </c:ext>
            </c:extLst>
          </c:dPt>
          <c:dPt>
            <c:idx val="5"/>
            <c:marker>
              <c:symbol val="circle"/>
              <c:size val="4"/>
              <c:spPr>
                <a:noFill/>
                <a:ln>
                  <a:solidFill>
                    <a:srgbClr val="D98E04"/>
                  </a:solidFill>
                </a:ln>
                <a:effectLst>
                  <a:glow rad="139700">
                    <a:srgbClr val="FF3745">
                      <a:alpha val="14000"/>
                    </a:srgbClr>
                  </a:glow>
                </a:effectLst>
              </c:spPr>
            </c:marker>
            <c:bubble3D val="0"/>
            <c:spPr>
              <a:ln w="22225" cap="rnd">
                <a:solidFill>
                  <a:srgbClr val="D98E04"/>
                </a:solidFill>
              </a:ln>
              <a:effectLst>
                <a:glow rad="139700">
                  <a:srgbClr val="FF3745">
                    <a:alpha val="14000"/>
                  </a:srgbClr>
                </a:glow>
              </a:effectLst>
            </c:spPr>
            <c:extLst>
              <c:ext xmlns:c16="http://schemas.microsoft.com/office/drawing/2014/chart" uri="{C3380CC4-5D6E-409C-BE32-E72D297353CC}">
                <c16:uniqueId val="{00000009-179F-48E8-A0B8-38290A192DB8}"/>
              </c:ext>
            </c:extLst>
          </c:dPt>
          <c:dPt>
            <c:idx val="6"/>
            <c:marker>
              <c:symbol val="circle"/>
              <c:size val="4"/>
              <c:spPr>
                <a:noFill/>
                <a:ln>
                  <a:solidFill>
                    <a:srgbClr val="D98E04"/>
                  </a:solidFill>
                </a:ln>
                <a:effectLst>
                  <a:glow rad="139700">
                    <a:srgbClr val="FF3745">
                      <a:alpha val="14000"/>
                    </a:srgbClr>
                  </a:glow>
                </a:effectLst>
              </c:spPr>
            </c:marker>
            <c:bubble3D val="0"/>
            <c:spPr>
              <a:ln w="22225" cap="rnd">
                <a:solidFill>
                  <a:srgbClr val="D98E04"/>
                </a:solidFill>
              </a:ln>
              <a:effectLst>
                <a:glow rad="139700">
                  <a:srgbClr val="FF3745">
                    <a:alpha val="14000"/>
                  </a:srgbClr>
                </a:glow>
              </a:effectLst>
            </c:spPr>
            <c:extLst>
              <c:ext xmlns:c16="http://schemas.microsoft.com/office/drawing/2014/chart" uri="{C3380CC4-5D6E-409C-BE32-E72D297353CC}">
                <c16:uniqueId val="{00000007-179F-48E8-A0B8-38290A192DB8}"/>
              </c:ext>
            </c:extLst>
          </c:dPt>
          <c:dPt>
            <c:idx val="10"/>
            <c:marker>
              <c:symbol val="circle"/>
              <c:size val="4"/>
              <c:spPr>
                <a:noFill/>
                <a:ln>
                  <a:solidFill>
                    <a:srgbClr val="D98E04"/>
                  </a:solidFill>
                </a:ln>
                <a:effectLst>
                  <a:glow rad="139700">
                    <a:srgbClr val="FF3745">
                      <a:alpha val="14000"/>
                    </a:srgbClr>
                  </a:glow>
                </a:effectLst>
              </c:spPr>
            </c:marker>
            <c:bubble3D val="0"/>
            <c:extLst>
              <c:ext xmlns:c16="http://schemas.microsoft.com/office/drawing/2014/chart" uri="{C3380CC4-5D6E-409C-BE32-E72D297353CC}">
                <c16:uniqueId val="{00000006-53FE-427D-B700-F95C536E7035}"/>
              </c:ext>
            </c:extLst>
          </c:dPt>
          <c:dPt>
            <c:idx val="11"/>
            <c:marker>
              <c:symbol val="circle"/>
              <c:size val="4"/>
              <c:spPr>
                <a:noFill/>
                <a:ln>
                  <a:solidFill>
                    <a:srgbClr val="D98E04"/>
                  </a:solidFill>
                </a:ln>
                <a:effectLst>
                  <a:glow rad="139700">
                    <a:srgbClr val="FF3745">
                      <a:alpha val="14000"/>
                    </a:srgbClr>
                  </a:glow>
                </a:effectLst>
              </c:spPr>
            </c:marker>
            <c:bubble3D val="0"/>
            <c:extLst>
              <c:ext xmlns:c16="http://schemas.microsoft.com/office/drawing/2014/chart" uri="{C3380CC4-5D6E-409C-BE32-E72D297353CC}">
                <c16:uniqueId val="{00000007-53FE-427D-B700-F95C536E7035}"/>
              </c:ext>
            </c:extLst>
          </c:dPt>
          <c:dLbls>
            <c:dLbl>
              <c:idx val="5"/>
              <c:layout>
                <c:manualLayout>
                  <c:x val="-9.390026500398857E-2"/>
                  <c:y val="-6.83674038622456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79F-48E8-A0B8-38290A192DB8}"/>
                </c:ext>
              </c:extLst>
            </c:dLbl>
            <c:dLbl>
              <c:idx val="6"/>
              <c:layout>
                <c:manualLayout>
                  <c:x val="-9.661724899397886E-2"/>
                  <c:y val="-1.95074376794978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79F-48E8-A0B8-38290A192D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'Data Analysis by Pivot'!$W$4:$W$11</c:f>
              <c:strCache>
                <c:ptCount val="7"/>
                <c:pt idx="0">
                  <c:v>Japan</c:v>
                </c:pt>
                <c:pt idx="1">
                  <c:v>Switzerland</c:v>
                </c:pt>
                <c:pt idx="2">
                  <c:v>Spain</c:v>
                </c:pt>
                <c:pt idx="3">
                  <c:v>France</c:v>
                </c:pt>
                <c:pt idx="4">
                  <c:v>Turkey</c:v>
                </c:pt>
                <c:pt idx="5">
                  <c:v>England</c:v>
                </c:pt>
                <c:pt idx="6">
                  <c:v>China</c:v>
                </c:pt>
              </c:strCache>
            </c:strRef>
          </c:cat>
          <c:val>
            <c:numRef>
              <c:f>'Data Analysis by Pivot'!$X$4:$X$11</c:f>
              <c:numCache>
                <c:formatCode>#,##0</c:formatCode>
                <c:ptCount val="7"/>
                <c:pt idx="0">
                  <c:v>13745.575000000001</c:v>
                </c:pt>
                <c:pt idx="1">
                  <c:v>21664.75</c:v>
                </c:pt>
                <c:pt idx="2">
                  <c:v>47715.946874999994</c:v>
                </c:pt>
                <c:pt idx="3">
                  <c:v>90539.916666666672</c:v>
                </c:pt>
                <c:pt idx="4">
                  <c:v>147457.18796296298</c:v>
                </c:pt>
                <c:pt idx="5">
                  <c:v>328347.21071428573</c:v>
                </c:pt>
                <c:pt idx="6">
                  <c:v>544814.27857142885</c:v>
                </c:pt>
              </c:numCache>
            </c:numRef>
          </c:val>
          <c:smooth val="0"/>
          <c:extLst>
            <c:ext xmlns:c16="http://schemas.microsoft.com/office/drawing/2014/chart" uri="{C3380CC4-5D6E-409C-BE32-E72D297353CC}">
              <c16:uniqueId val="{00000006-179F-48E8-A0B8-38290A192DB8}"/>
            </c:ext>
          </c:extLst>
        </c:ser>
        <c:dLbls>
          <c:dLblPos val="t"/>
          <c:showLegendKey val="0"/>
          <c:showVal val="1"/>
          <c:showCatName val="0"/>
          <c:showSerName val="0"/>
          <c:showPercent val="0"/>
          <c:showBubbleSize val="0"/>
        </c:dLbls>
        <c:marker val="1"/>
        <c:smooth val="0"/>
        <c:axId val="610179968"/>
        <c:axId val="610180688"/>
      </c:lineChart>
      <c:catAx>
        <c:axId val="610179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D9ECF2"/>
                </a:solidFill>
                <a:latin typeface="+mn-lt"/>
                <a:ea typeface="+mn-ea"/>
                <a:cs typeface="+mn-cs"/>
              </a:defRPr>
            </a:pPr>
            <a:endParaRPr lang="en-US"/>
          </a:p>
        </c:txPr>
        <c:crossAx val="610180688"/>
        <c:crosses val="autoZero"/>
        <c:auto val="1"/>
        <c:lblAlgn val="ctr"/>
        <c:lblOffset val="100"/>
        <c:noMultiLvlLbl val="0"/>
      </c:catAx>
      <c:valAx>
        <c:axId val="610180688"/>
        <c:scaling>
          <c:orientation val="minMax"/>
        </c:scaling>
        <c:delete val="1"/>
        <c:axPos val="l"/>
        <c:numFmt formatCode="#,##0" sourceLinked="1"/>
        <c:majorTickMark val="none"/>
        <c:minorTickMark val="none"/>
        <c:tickLblPos val="nextTo"/>
        <c:crossAx val="610179968"/>
        <c:crosses val="autoZero"/>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C - Module 1 final project.xlsx]Data Analysis by Pivot!PivotTable19</c:name>
    <c:fmtId val="1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a:t>
            </a:r>
            <a:r>
              <a:rPr lang="en-US"/>
              <a:t>Export Countries</a:t>
            </a:r>
          </a:p>
        </c:rich>
      </c:tx>
      <c:layout>
        <c:manualLayout>
          <c:xMode val="edge"/>
          <c:yMode val="edge"/>
          <c:x val="8.3764776562472387E-2"/>
          <c:y val="2.803738317757009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rgbClr val="00B050"/>
            </a:solidFill>
            <a:miter lim="800000"/>
          </a:ln>
          <a:effectLst>
            <a:glow rad="63500">
              <a:srgbClr val="00B050">
                <a:alpha val="25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98E04"/>
          </a:solidFill>
          <a:ln w="9525" cap="flat" cmpd="sng" algn="ctr">
            <a:no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98E04"/>
          </a:solidFill>
          <a:ln w="9525" cap="flat" cmpd="sng" algn="ctr">
            <a:solidFill>
              <a:srgbClr val="D98E04"/>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 by Pivot'!$H$3</c:f>
              <c:strCache>
                <c:ptCount val="1"/>
                <c:pt idx="0">
                  <c:v>Total</c:v>
                </c:pt>
              </c:strCache>
            </c:strRef>
          </c:tx>
          <c:spPr>
            <a:solidFill>
              <a:srgbClr val="D98E04"/>
            </a:solidFill>
            <a:ln w="9525" cap="flat" cmpd="sng" algn="ctr">
              <a:solidFill>
                <a:srgbClr val="D98E04"/>
              </a:solidFill>
              <a:miter lim="800000"/>
            </a:ln>
            <a:effectLst>
              <a:glow rad="63500">
                <a:schemeClr val="accent1">
                  <a:satMod val="175000"/>
                  <a:alpha val="25000"/>
                </a:schemeClr>
              </a:glow>
            </a:effectLst>
          </c:spPr>
          <c:invertIfNegative val="0"/>
          <c:cat>
            <c:strRef>
              <c:f>'Data Analysis by Pivot'!$G$4:$G$13</c:f>
              <c:strCache>
                <c:ptCount val="9"/>
                <c:pt idx="0">
                  <c:v>Saudi Arabia</c:v>
                </c:pt>
                <c:pt idx="1">
                  <c:v>Algeria</c:v>
                </c:pt>
                <c:pt idx="2">
                  <c:v>Oman</c:v>
                </c:pt>
                <c:pt idx="3">
                  <c:v>Morocco</c:v>
                </c:pt>
                <c:pt idx="4">
                  <c:v>UAE</c:v>
                </c:pt>
                <c:pt idx="5">
                  <c:v>Lebanon</c:v>
                </c:pt>
                <c:pt idx="6">
                  <c:v>Jordan</c:v>
                </c:pt>
                <c:pt idx="7">
                  <c:v>Syria</c:v>
                </c:pt>
                <c:pt idx="8">
                  <c:v>Egypt</c:v>
                </c:pt>
              </c:strCache>
            </c:strRef>
          </c:cat>
          <c:val>
            <c:numRef>
              <c:f>'Data Analysis by Pivot'!$H$4:$H$13</c:f>
              <c:numCache>
                <c:formatCode>General</c:formatCode>
                <c:ptCount val="9"/>
                <c:pt idx="0">
                  <c:v>8774</c:v>
                </c:pt>
                <c:pt idx="1">
                  <c:v>8855</c:v>
                </c:pt>
                <c:pt idx="2">
                  <c:v>9244</c:v>
                </c:pt>
                <c:pt idx="3">
                  <c:v>10154</c:v>
                </c:pt>
                <c:pt idx="4">
                  <c:v>16862</c:v>
                </c:pt>
                <c:pt idx="5">
                  <c:v>17606</c:v>
                </c:pt>
                <c:pt idx="6">
                  <c:v>23344</c:v>
                </c:pt>
                <c:pt idx="7">
                  <c:v>38980</c:v>
                </c:pt>
                <c:pt idx="8">
                  <c:v>44379</c:v>
                </c:pt>
              </c:numCache>
            </c:numRef>
          </c:val>
          <c:extLst>
            <c:ext xmlns:c16="http://schemas.microsoft.com/office/drawing/2014/chart" uri="{C3380CC4-5D6E-409C-BE32-E72D297353CC}">
              <c16:uniqueId val="{00000000-18AC-43EC-B10A-7CC83511F8BE}"/>
            </c:ext>
          </c:extLst>
        </c:ser>
        <c:dLbls>
          <c:showLegendKey val="0"/>
          <c:showVal val="0"/>
          <c:showCatName val="0"/>
          <c:showSerName val="0"/>
          <c:showPercent val="0"/>
          <c:showBubbleSize val="0"/>
        </c:dLbls>
        <c:gapWidth val="182"/>
        <c:overlap val="-50"/>
        <c:axId val="617236520"/>
        <c:axId val="617234000"/>
      </c:barChart>
      <c:catAx>
        <c:axId val="617236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D9ECF2"/>
                </a:solidFill>
                <a:latin typeface="+mn-lt"/>
                <a:ea typeface="+mn-ea"/>
                <a:cs typeface="+mn-cs"/>
              </a:defRPr>
            </a:pPr>
            <a:endParaRPr lang="en-US"/>
          </a:p>
        </c:txPr>
        <c:crossAx val="617234000"/>
        <c:crosses val="autoZero"/>
        <c:auto val="1"/>
        <c:lblAlgn val="ctr"/>
        <c:lblOffset val="100"/>
        <c:noMultiLvlLbl val="0"/>
      </c:catAx>
      <c:valAx>
        <c:axId val="617234000"/>
        <c:scaling>
          <c:orientation val="minMax"/>
        </c:scaling>
        <c:delete val="1"/>
        <c:axPos val="b"/>
        <c:numFmt formatCode="General" sourceLinked="1"/>
        <c:majorTickMark val="none"/>
        <c:minorTickMark val="none"/>
        <c:tickLblPos val="nextTo"/>
        <c:crossAx val="617236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C - Module 1 final project.xlsx]Data Analysis by Pivot!PivotTable9</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baseline="0"/>
              <a:t>Average Net Profit </a:t>
            </a:r>
            <a:endParaRPr lang="en-US"/>
          </a:p>
        </c:rich>
      </c:tx>
      <c:layout>
        <c:manualLayout>
          <c:xMode val="edge"/>
          <c:yMode val="edge"/>
          <c:x val="0.37499582174582619"/>
          <c:y val="4.022721364205544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rgbClr val="00B050"/>
            </a:solidFill>
            <a:miter lim="800000"/>
          </a:ln>
          <a:effectLst>
            <a:glow rad="139700">
              <a:srgbClr val="00B050">
                <a:alpha val="14000"/>
              </a:srgbClr>
            </a:glow>
          </a:effectLst>
        </c:spPr>
        <c:marker>
          <c:symbol val="circle"/>
          <c:size val="4"/>
          <c:spPr>
            <a:solidFill>
              <a:schemeClr val="accent1">
                <a:lumMod val="60000"/>
                <a:lumOff val="40000"/>
              </a:schemeClr>
            </a:solidFill>
            <a:ln>
              <a:noFill/>
            </a:ln>
            <a:effectLst>
              <a:glow rad="139700">
                <a:srgbClr val="00B050">
                  <a:alpha val="14000"/>
                </a:srgbClr>
              </a:glow>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D9ECF2"/>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rgbClr val="00B050"/>
            </a:solidFill>
            <a:miter lim="800000"/>
          </a:ln>
          <a:effectLst>
            <a:glow rad="127000">
              <a:srgbClr val="00B050">
                <a:alpha val="25000"/>
              </a:srgbClr>
            </a:glow>
          </a:effectLst>
        </c:spPr>
        <c:marker>
          <c:spPr>
            <a:solidFill>
              <a:schemeClr val="accent1">
                <a:lumMod val="60000"/>
                <a:lumOff val="40000"/>
              </a:schemeClr>
            </a:solidFill>
            <a:ln>
              <a:noFill/>
            </a:ln>
            <a:effectLst>
              <a:glow rad="127000">
                <a:srgbClr val="00B050">
                  <a:alpha val="25000"/>
                </a:srgbClr>
              </a:glow>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D9ECF2"/>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spPr>
          <a:noFill/>
          <a:ln w="22225" cap="rnd" cmpd="sng" algn="ctr">
            <a:solidFill>
              <a:srgbClr val="00B050"/>
            </a:solidFill>
            <a:miter lim="800000"/>
          </a:ln>
          <a:effectLst>
            <a:glow rad="139700">
              <a:srgbClr val="00B050">
                <a:alpha val="14000"/>
              </a:srgbClr>
            </a:glow>
          </a:effectLst>
        </c:spPr>
        <c:marker>
          <c:spPr>
            <a:solidFill>
              <a:schemeClr val="accent1">
                <a:lumMod val="60000"/>
                <a:lumOff val="40000"/>
              </a:schemeClr>
            </a:solidFill>
            <a:ln>
              <a:noFill/>
            </a:ln>
            <a:effectLst>
              <a:glow rad="139700">
                <a:srgbClr val="00B050">
                  <a:alpha val="14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rgbClr val="D98E04"/>
            </a:solidFill>
          </a:ln>
          <a:effectLst>
            <a:glow rad="139700">
              <a:schemeClr val="accent1">
                <a:satMod val="175000"/>
                <a:alpha val="14000"/>
              </a:schemeClr>
            </a:glow>
          </a:effectLst>
        </c:spPr>
        <c:marker>
          <c:symbol val="circle"/>
          <c:size val="4"/>
          <c:spPr>
            <a:solidFill>
              <a:srgbClr val="D98E04"/>
            </a:solidFill>
            <a:ln>
              <a:solidFill>
                <a:srgbClr val="D98E04"/>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471067767518E-2"/>
          <c:y val="0.16008828929338098"/>
          <c:w val="0.96144522516094166"/>
          <c:h val="0.66150429579019721"/>
        </c:manualLayout>
      </c:layout>
      <c:lineChart>
        <c:grouping val="standard"/>
        <c:varyColors val="0"/>
        <c:ser>
          <c:idx val="0"/>
          <c:order val="0"/>
          <c:tx>
            <c:strRef>
              <c:f>'Data Analysis by Pivot'!$AA$3</c:f>
              <c:strCache>
                <c:ptCount val="1"/>
                <c:pt idx="0">
                  <c:v>Total</c:v>
                </c:pt>
              </c:strCache>
            </c:strRef>
          </c:tx>
          <c:spPr>
            <a:ln w="22225" cap="rnd">
              <a:solidFill>
                <a:srgbClr val="D98E04"/>
              </a:solidFill>
            </a:ln>
            <a:effectLst>
              <a:glow rad="139700">
                <a:schemeClr val="accent1">
                  <a:satMod val="175000"/>
                  <a:alpha val="14000"/>
                </a:schemeClr>
              </a:glow>
            </a:effectLst>
          </c:spPr>
          <c:marker>
            <c:symbol val="circle"/>
            <c:size val="4"/>
            <c:spPr>
              <a:solidFill>
                <a:srgbClr val="D98E04"/>
              </a:solidFill>
              <a:ln>
                <a:solidFill>
                  <a:srgbClr val="D98E04"/>
                </a:solid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'Data Analysis by Pivot'!$Z$4:$Z$13</c:f>
              <c:strCache>
                <c:ptCount val="9"/>
                <c:pt idx="0">
                  <c:v>UAE</c:v>
                </c:pt>
                <c:pt idx="1">
                  <c:v>Jordan</c:v>
                </c:pt>
                <c:pt idx="2">
                  <c:v>Oman</c:v>
                </c:pt>
                <c:pt idx="3">
                  <c:v>Lebanon</c:v>
                </c:pt>
                <c:pt idx="4">
                  <c:v>Algeria</c:v>
                </c:pt>
                <c:pt idx="5">
                  <c:v>Egypt</c:v>
                </c:pt>
                <c:pt idx="6">
                  <c:v>Syria</c:v>
                </c:pt>
                <c:pt idx="7">
                  <c:v>Saudi Arabia</c:v>
                </c:pt>
                <c:pt idx="8">
                  <c:v>Morocco</c:v>
                </c:pt>
              </c:strCache>
            </c:strRef>
          </c:cat>
          <c:val>
            <c:numRef>
              <c:f>'Data Analysis by Pivot'!$AA$4:$AA$13</c:f>
              <c:numCache>
                <c:formatCode>#,##0</c:formatCode>
                <c:ptCount val="9"/>
                <c:pt idx="0">
                  <c:v>6143.7391891891975</c:v>
                </c:pt>
                <c:pt idx="1">
                  <c:v>7447.6285227272692</c:v>
                </c:pt>
                <c:pt idx="2">
                  <c:v>8198.4782352941093</c:v>
                </c:pt>
                <c:pt idx="3">
                  <c:v>8301.1651470588276</c:v>
                </c:pt>
                <c:pt idx="4">
                  <c:v>8430.0860000000048</c:v>
                </c:pt>
                <c:pt idx="5">
                  <c:v>9766.535574712645</c:v>
                </c:pt>
                <c:pt idx="6">
                  <c:v>10443.512999999999</c:v>
                </c:pt>
                <c:pt idx="7">
                  <c:v>10649.891874999998</c:v>
                </c:pt>
                <c:pt idx="8">
                  <c:v>10749.553888888884</c:v>
                </c:pt>
              </c:numCache>
            </c:numRef>
          </c:val>
          <c:smooth val="0"/>
          <c:extLst>
            <c:ext xmlns:c16="http://schemas.microsoft.com/office/drawing/2014/chart" uri="{C3380CC4-5D6E-409C-BE32-E72D297353CC}">
              <c16:uniqueId val="{00000006-4392-411D-A7D9-88562455F931}"/>
            </c:ext>
          </c:extLst>
        </c:ser>
        <c:dLbls>
          <c:dLblPos val="b"/>
          <c:showLegendKey val="0"/>
          <c:showVal val="1"/>
          <c:showCatName val="0"/>
          <c:showSerName val="0"/>
          <c:showPercent val="0"/>
          <c:showBubbleSize val="0"/>
        </c:dLbls>
        <c:marker val="1"/>
        <c:smooth val="0"/>
        <c:axId val="411348576"/>
        <c:axId val="411345336"/>
      </c:lineChart>
      <c:catAx>
        <c:axId val="411348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D9ECF2"/>
                </a:solidFill>
                <a:latin typeface="+mn-lt"/>
                <a:ea typeface="+mn-ea"/>
                <a:cs typeface="+mn-cs"/>
              </a:defRPr>
            </a:pPr>
            <a:endParaRPr lang="en-US"/>
          </a:p>
        </c:txPr>
        <c:crossAx val="411345336"/>
        <c:crosses val="autoZero"/>
        <c:auto val="1"/>
        <c:lblAlgn val="ctr"/>
        <c:lblOffset val="100"/>
        <c:noMultiLvlLbl val="0"/>
      </c:catAx>
      <c:valAx>
        <c:axId val="411345336"/>
        <c:scaling>
          <c:orientation val="minMax"/>
        </c:scaling>
        <c:delete val="1"/>
        <c:axPos val="l"/>
        <c:numFmt formatCode="#,##0" sourceLinked="1"/>
        <c:majorTickMark val="none"/>
        <c:minorTickMark val="none"/>
        <c:tickLblPos val="nextTo"/>
        <c:crossAx val="411348576"/>
        <c:crosses val="autoZero"/>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C - Module 1 final project.xlsx]Data Analysis by Pivot!PivotTable31</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rgbClr val="D9ECF2"/>
                </a:solidFill>
              </a:rPr>
              <a:t>Sales Per Category</a:t>
            </a:r>
            <a:endParaRPr lang="en-US" b="1">
              <a:solidFill>
                <a:srgbClr val="D9ECF2"/>
              </a:solidFill>
            </a:endParaRPr>
          </a:p>
        </c:rich>
      </c:tx>
      <c:layout>
        <c:manualLayout>
          <c:xMode val="edge"/>
          <c:yMode val="edge"/>
          <c:x val="0.15012404588792408"/>
          <c:y val="1.83340904366304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clip" horzOverflow="clip" vert="horz" wrap="none" lIns="38100" tIns="19050" rIns="38100" bIns="19050" anchor="ctr" anchorCtr="0">
              <a:noAutofit/>
            </a:bodyPr>
            <a:lstStyle/>
            <a:p>
              <a:pPr>
                <a:defRPr sz="1050" b="1" i="0" u="none" strike="noStrike" kern="1200" baseline="0">
                  <a:solidFill>
                    <a:srgbClr val="D9ECF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3">
              <a:lumMod val="75000"/>
            </a:schemeClr>
          </a:solidFill>
          <a:ln w="19050">
            <a:noFill/>
          </a:ln>
          <a:effectLst/>
        </c:spPr>
        <c:dLbl>
          <c:idx val="0"/>
          <c:layout>
            <c:manualLayout>
              <c:x val="0.10087116001834029"/>
              <c:y val="-5.639096075100327E-2"/>
            </c:manualLayout>
          </c:layout>
          <c:spPr>
            <a:noFill/>
            <a:ln>
              <a:noFill/>
            </a:ln>
            <a:effectLst/>
          </c:spPr>
          <c:txPr>
            <a:bodyPr rot="0" spcFirstLastPara="1" vertOverflow="clip" horzOverflow="clip" vert="horz" wrap="none" lIns="38100" tIns="19050" rIns="38100" bIns="19050" anchor="ctr" anchorCtr="0">
              <a:noAutofit/>
            </a:bodyPr>
            <a:lstStyle/>
            <a:p>
              <a:pPr>
                <a:defRPr sz="1050" b="1" i="0" u="none" strike="noStrike" kern="1200" baseline="0">
                  <a:solidFill>
                    <a:srgbClr val="D9ECF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9.9796019307765341E-2"/>
                  <c:h val="6.5377661125692627E-2"/>
                </c:manualLayout>
              </c15:layout>
            </c:ext>
          </c:extLst>
        </c:dLbl>
      </c:pivotFmt>
      <c:pivotFmt>
        <c:idx val="7"/>
        <c:spPr>
          <a:solidFill>
            <a:srgbClr val="D98E04"/>
          </a:solidFill>
          <a:ln w="19050">
            <a:noFill/>
          </a:ln>
          <a:effectLst/>
        </c:spPr>
        <c:dLbl>
          <c:idx val="0"/>
          <c:layout>
            <c:manualLayout>
              <c:x val="-9.170105456212746E-2"/>
              <c:y val="4.5112768600802614E-2"/>
            </c:manualLayout>
          </c:layout>
          <c:spPr>
            <a:noFill/>
            <a:ln>
              <a:noFill/>
            </a:ln>
            <a:effectLst/>
          </c:spPr>
          <c:txPr>
            <a:bodyPr rot="0" spcFirstLastPara="1" vertOverflow="clip" horzOverflow="clip" vert="horz" wrap="none" lIns="38100" tIns="19050" rIns="38100" bIns="19050" anchor="ctr" anchorCtr="0">
              <a:noAutofit/>
            </a:bodyPr>
            <a:lstStyle/>
            <a:p>
              <a:pPr>
                <a:defRPr sz="1050" b="1" i="0" u="none" strike="noStrike" kern="1200" baseline="0">
                  <a:solidFill>
                    <a:srgbClr val="D9ECF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9.9796019307765341E-2"/>
                  <c:h val="6.5377661125692627E-2"/>
                </c:manualLayout>
              </c15:layout>
            </c:ext>
          </c:extLst>
        </c:dLbl>
      </c:pivotFmt>
      <c:pivotFmt>
        <c:idx val="8"/>
        <c:spPr>
          <a:solidFill>
            <a:srgbClr val="528471"/>
          </a:solidFill>
          <a:ln w="19050">
            <a:noFill/>
          </a:ln>
          <a:effectLst/>
        </c:spPr>
        <c:dLbl>
          <c:idx val="0"/>
          <c:layout>
            <c:manualLayout>
              <c:x val="-0.21549747822099957"/>
              <c:y val="-9.4585031168526908E-3"/>
            </c:manualLayout>
          </c:layout>
          <c:spPr>
            <a:noFill/>
            <a:ln>
              <a:noFill/>
            </a:ln>
            <a:effectLst/>
          </c:spPr>
          <c:txPr>
            <a:bodyPr rot="0" spcFirstLastPara="1" vertOverflow="clip" horzOverflow="clip" vert="horz" wrap="none" lIns="38100" tIns="19050" rIns="38100" bIns="19050" anchor="ctr" anchorCtr="0">
              <a:noAutofit/>
            </a:bodyPr>
            <a:lstStyle/>
            <a:p>
              <a:pPr>
                <a:defRPr sz="1050" b="1" i="0" u="none" strike="noStrike" kern="1200" baseline="0">
                  <a:solidFill>
                    <a:srgbClr val="D9ECF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8684198175365636E-2"/>
                  <c:h val="6.5377661125692627E-2"/>
                </c:manualLayout>
              </c15:layout>
            </c:ext>
          </c:extLst>
        </c:dLbl>
      </c:pivotFmt>
    </c:pivotFmts>
    <c:plotArea>
      <c:layout>
        <c:manualLayout>
          <c:layoutTarget val="inner"/>
          <c:xMode val="edge"/>
          <c:yMode val="edge"/>
          <c:x val="0.23791333167260553"/>
          <c:y val="0.21492282430796744"/>
          <c:w val="0.52417369768256261"/>
          <c:h val="0.64467433998154633"/>
        </c:manualLayout>
      </c:layout>
      <c:doughnutChart>
        <c:varyColors val="1"/>
        <c:ser>
          <c:idx val="0"/>
          <c:order val="0"/>
          <c:tx>
            <c:strRef>
              <c:f>'Data Analysis by Pivot'!$R$3</c:f>
              <c:strCache>
                <c:ptCount val="1"/>
                <c:pt idx="0">
                  <c:v>Total</c:v>
                </c:pt>
              </c:strCache>
            </c:strRef>
          </c:tx>
          <c:spPr>
            <a:ln>
              <a:noFill/>
            </a:ln>
          </c:spPr>
          <c:dPt>
            <c:idx val="0"/>
            <c:bubble3D val="0"/>
            <c:spPr>
              <a:solidFill>
                <a:schemeClr val="accent3">
                  <a:lumMod val="75000"/>
                </a:schemeClr>
              </a:solidFill>
              <a:ln w="19050">
                <a:noFill/>
              </a:ln>
              <a:effectLst/>
            </c:spPr>
            <c:extLst>
              <c:ext xmlns:c16="http://schemas.microsoft.com/office/drawing/2014/chart" uri="{C3380CC4-5D6E-409C-BE32-E72D297353CC}">
                <c16:uniqueId val="{00000001-A119-4B9B-86D9-EED86359DACF}"/>
              </c:ext>
            </c:extLst>
          </c:dPt>
          <c:dPt>
            <c:idx val="1"/>
            <c:bubble3D val="0"/>
            <c:spPr>
              <a:solidFill>
                <a:srgbClr val="D98E04"/>
              </a:solidFill>
              <a:ln w="19050">
                <a:noFill/>
              </a:ln>
              <a:effectLst/>
            </c:spPr>
            <c:extLst>
              <c:ext xmlns:c16="http://schemas.microsoft.com/office/drawing/2014/chart" uri="{C3380CC4-5D6E-409C-BE32-E72D297353CC}">
                <c16:uniqueId val="{00000003-A119-4B9B-86D9-EED86359DACF}"/>
              </c:ext>
            </c:extLst>
          </c:dPt>
          <c:dPt>
            <c:idx val="2"/>
            <c:bubble3D val="0"/>
            <c:spPr>
              <a:solidFill>
                <a:srgbClr val="528471"/>
              </a:solidFill>
              <a:ln w="19050">
                <a:noFill/>
              </a:ln>
              <a:effectLst/>
            </c:spPr>
            <c:extLst>
              <c:ext xmlns:c16="http://schemas.microsoft.com/office/drawing/2014/chart" uri="{C3380CC4-5D6E-409C-BE32-E72D297353CC}">
                <c16:uniqueId val="{00000005-A119-4B9B-86D9-EED86359DACF}"/>
              </c:ext>
            </c:extLst>
          </c:dPt>
          <c:dLbls>
            <c:dLbl>
              <c:idx val="0"/>
              <c:layout>
                <c:manualLayout>
                  <c:x val="0.10087116001834029"/>
                  <c:y val="-5.639096075100327E-2"/>
                </c:manualLayout>
              </c:layout>
              <c:showLegendKey val="0"/>
              <c:showVal val="0"/>
              <c:showCatName val="0"/>
              <c:showSerName val="0"/>
              <c:showPercent val="1"/>
              <c:showBubbleSize val="0"/>
              <c:extLst>
                <c:ext xmlns:c15="http://schemas.microsoft.com/office/drawing/2012/chart" uri="{CE6537A1-D6FC-4f65-9D91-7224C49458BB}">
                  <c15:layout>
                    <c:manualLayout>
                      <c:w val="9.9796019307765341E-2"/>
                      <c:h val="6.5377661125692627E-2"/>
                    </c:manualLayout>
                  </c15:layout>
                </c:ext>
                <c:ext xmlns:c16="http://schemas.microsoft.com/office/drawing/2014/chart" uri="{C3380CC4-5D6E-409C-BE32-E72D297353CC}">
                  <c16:uniqueId val="{00000001-A119-4B9B-86D9-EED86359DACF}"/>
                </c:ext>
              </c:extLst>
            </c:dLbl>
            <c:dLbl>
              <c:idx val="1"/>
              <c:layout>
                <c:manualLayout>
                  <c:x val="-9.170105456212746E-2"/>
                  <c:y val="4.5112768600802614E-2"/>
                </c:manualLayout>
              </c:layout>
              <c:showLegendKey val="0"/>
              <c:showVal val="0"/>
              <c:showCatName val="0"/>
              <c:showSerName val="0"/>
              <c:showPercent val="1"/>
              <c:showBubbleSize val="0"/>
              <c:extLst>
                <c:ext xmlns:c15="http://schemas.microsoft.com/office/drawing/2012/chart" uri="{CE6537A1-D6FC-4f65-9D91-7224C49458BB}">
                  <c15:layout>
                    <c:manualLayout>
                      <c:w val="9.9796019307765341E-2"/>
                      <c:h val="6.5377661125692627E-2"/>
                    </c:manualLayout>
                  </c15:layout>
                </c:ext>
                <c:ext xmlns:c16="http://schemas.microsoft.com/office/drawing/2014/chart" uri="{C3380CC4-5D6E-409C-BE32-E72D297353CC}">
                  <c16:uniqueId val="{00000003-A119-4B9B-86D9-EED86359DACF}"/>
                </c:ext>
              </c:extLst>
            </c:dLbl>
            <c:dLbl>
              <c:idx val="2"/>
              <c:layout>
                <c:manualLayout>
                  <c:x val="-0.21549747822099957"/>
                  <c:y val="-9.4585031168526908E-3"/>
                </c:manualLayout>
              </c:layout>
              <c:showLegendKey val="0"/>
              <c:showVal val="0"/>
              <c:showCatName val="0"/>
              <c:showSerName val="0"/>
              <c:showPercent val="1"/>
              <c:showBubbleSize val="0"/>
              <c:extLst>
                <c:ext xmlns:c15="http://schemas.microsoft.com/office/drawing/2012/chart" uri="{CE6537A1-D6FC-4f65-9D91-7224C49458BB}">
                  <c15:layout>
                    <c:manualLayout>
                      <c:w val="7.8684198175365636E-2"/>
                      <c:h val="6.5377661125692627E-2"/>
                    </c:manualLayout>
                  </c15:layout>
                </c:ext>
                <c:ext xmlns:c16="http://schemas.microsoft.com/office/drawing/2014/chart" uri="{C3380CC4-5D6E-409C-BE32-E72D297353CC}">
                  <c16:uniqueId val="{00000005-A119-4B9B-86D9-EED86359DACF}"/>
                </c:ext>
              </c:extLst>
            </c:dLbl>
            <c:spPr>
              <a:noFill/>
              <a:ln>
                <a:noFill/>
              </a:ln>
              <a:effectLst/>
            </c:spPr>
            <c:txPr>
              <a:bodyPr rot="0" spcFirstLastPara="1" vertOverflow="clip" horzOverflow="clip" vert="horz" wrap="none" lIns="38100" tIns="19050" rIns="38100" bIns="19050" anchor="ctr" anchorCtr="0">
                <a:noAutofit/>
              </a:bodyPr>
              <a:lstStyle/>
              <a:p>
                <a:pPr>
                  <a:defRPr sz="1050" b="1" i="0" u="none" strike="noStrike" kern="1200" baseline="0">
                    <a:solidFill>
                      <a:srgbClr val="D9ECF2"/>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'Data Analysis by Pivot'!$Q$4:$Q$7</c:f>
              <c:strCache>
                <c:ptCount val="3"/>
                <c:pt idx="0">
                  <c:v>Electronics</c:v>
                </c:pt>
                <c:pt idx="1">
                  <c:v>Home tools </c:v>
                </c:pt>
                <c:pt idx="2">
                  <c:v>Office tools</c:v>
                </c:pt>
              </c:strCache>
            </c:strRef>
          </c:cat>
          <c:val>
            <c:numRef>
              <c:f>'Data Analysis by Pivot'!$R$4:$R$7</c:f>
              <c:numCache>
                <c:formatCode>#,##0</c:formatCode>
                <c:ptCount val="3"/>
                <c:pt idx="0">
                  <c:v>3047703.7850000011</c:v>
                </c:pt>
                <c:pt idx="1">
                  <c:v>6200179.7199999997</c:v>
                </c:pt>
                <c:pt idx="2">
                  <c:v>88378.149999999921</c:v>
                </c:pt>
              </c:numCache>
            </c:numRef>
          </c:val>
          <c:extLst>
            <c:ext xmlns:c16="http://schemas.microsoft.com/office/drawing/2014/chart" uri="{C3380CC4-5D6E-409C-BE32-E72D297353CC}">
              <c16:uniqueId val="{00000006-A119-4B9B-86D9-EED86359DAC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3.2692449214885157E-2"/>
          <c:y val="0.84825111706577094"/>
          <c:w val="0.92884587254819129"/>
          <c:h val="0.11361305778944644"/>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D9ECF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C - Module 1 final project.xlsx]Data Analysis by Pivot!PivotTable1</c:name>
    <c:fmtId val="3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 per Year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1"/>
          <c:showPercent val="0"/>
          <c:showBubbleSize val="0"/>
          <c:extLst>
            <c:ext xmlns:c15="http://schemas.microsoft.com/office/drawing/2012/chart" uri="{CE6537A1-D6FC-4f65-9D91-7224C49458BB}"/>
          </c:extLst>
        </c:dLbl>
      </c:pivotFmt>
      <c:pivotFmt>
        <c:idx val="9"/>
        <c:dLbl>
          <c:idx val="0"/>
          <c:showLegendKey val="0"/>
          <c:showVal val="0"/>
          <c:showCatName val="0"/>
          <c:showSerName val="1"/>
          <c:showPercent val="0"/>
          <c:showBubbleSize val="0"/>
          <c:extLst>
            <c:ext xmlns:c15="http://schemas.microsoft.com/office/drawing/2012/chart" uri="{CE6537A1-D6FC-4f65-9D91-7224C49458BB}"/>
          </c:extLst>
        </c:dLbl>
      </c:pivotFmt>
      <c:pivotFmt>
        <c:idx val="10"/>
        <c:dLbl>
          <c:idx val="0"/>
          <c:showLegendKey val="0"/>
          <c:showVal val="0"/>
          <c:showCatName val="0"/>
          <c:showSerName val="1"/>
          <c:showPercent val="0"/>
          <c:showBubbleSize val="0"/>
          <c:extLst>
            <c:ext xmlns:c15="http://schemas.microsoft.com/office/drawing/2012/chart" uri="{CE6537A1-D6FC-4f65-9D91-7224C49458BB}"/>
          </c:extLst>
        </c:dLbl>
      </c:pivotFmt>
      <c:pivotFmt>
        <c:idx val="11"/>
        <c:dLbl>
          <c:idx val="0"/>
          <c:showLegendKey val="0"/>
          <c:showVal val="0"/>
          <c:showCatName val="0"/>
          <c:showSerName val="1"/>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D98E04"/>
          </a:solidFill>
          <a:ln w="9525" cap="flat" cmpd="sng" algn="ctr">
            <a:noFill/>
            <a:miter lim="800000"/>
          </a:ln>
          <a:effectLst>
            <a:glow rad="88900">
              <a:srgbClr val="00B050">
                <a:alpha val="25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3185605922003666"/>
          <c:w val="1"/>
          <c:h val="0.66109525757075382"/>
        </c:manualLayout>
      </c:layout>
      <c:barChart>
        <c:barDir val="col"/>
        <c:grouping val="clustered"/>
        <c:varyColors val="0"/>
        <c:ser>
          <c:idx val="0"/>
          <c:order val="0"/>
          <c:tx>
            <c:strRef>
              <c:f>'Data Analysis by Pivot'!$K$3</c:f>
              <c:strCache>
                <c:ptCount val="1"/>
                <c:pt idx="0">
                  <c:v>Total</c:v>
                </c:pt>
              </c:strCache>
            </c:strRef>
          </c:tx>
          <c:spPr>
            <a:solidFill>
              <a:srgbClr val="D98E04"/>
            </a:solidFill>
            <a:ln w="9525" cap="flat" cmpd="sng" algn="ctr">
              <a:noFill/>
              <a:miter lim="800000"/>
            </a:ln>
            <a:effectLst>
              <a:glow rad="88900">
                <a:srgbClr val="00B050">
                  <a:alpha val="25000"/>
                </a:srgb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'Data Analysis by Pivot'!$J$4:$J$7</c:f>
              <c:strCache>
                <c:ptCount val="3"/>
                <c:pt idx="0">
                  <c:v>2016</c:v>
                </c:pt>
                <c:pt idx="1">
                  <c:v>2017</c:v>
                </c:pt>
                <c:pt idx="2">
                  <c:v>2018</c:v>
                </c:pt>
              </c:strCache>
            </c:strRef>
          </c:cat>
          <c:val>
            <c:numRef>
              <c:f>'Data Analysis by Pivot'!$K$4:$K$7</c:f>
              <c:numCache>
                <c:formatCode>#.00,,\ "M"</c:formatCode>
                <c:ptCount val="3"/>
                <c:pt idx="0">
                  <c:v>993821.11500000022</c:v>
                </c:pt>
                <c:pt idx="1">
                  <c:v>1352751.3299999996</c:v>
                </c:pt>
                <c:pt idx="2">
                  <c:v>701131.34000000032</c:v>
                </c:pt>
              </c:numCache>
            </c:numRef>
          </c:val>
          <c:extLst>
            <c:ext xmlns:c16="http://schemas.microsoft.com/office/drawing/2014/chart" uri="{C3380CC4-5D6E-409C-BE32-E72D297353CC}">
              <c16:uniqueId val="{00000011-AD30-4900-AEEF-BD66B3490DF5}"/>
            </c:ext>
          </c:extLst>
        </c:ser>
        <c:dLbls>
          <c:showLegendKey val="0"/>
          <c:showVal val="1"/>
          <c:showCatName val="0"/>
          <c:showSerName val="0"/>
          <c:showPercent val="0"/>
          <c:showBubbleSize val="0"/>
        </c:dLbls>
        <c:gapWidth val="315"/>
        <c:axId val="627134824"/>
        <c:axId val="627138784"/>
      </c:barChart>
      <c:catAx>
        <c:axId val="627134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D9ECF2"/>
                </a:solidFill>
                <a:latin typeface="+mn-lt"/>
                <a:ea typeface="+mn-ea"/>
                <a:cs typeface="+mn-cs"/>
              </a:defRPr>
            </a:pPr>
            <a:endParaRPr lang="en-US"/>
          </a:p>
        </c:txPr>
        <c:crossAx val="627138784"/>
        <c:crosses val="autoZero"/>
        <c:auto val="1"/>
        <c:lblAlgn val="ctr"/>
        <c:lblOffset val="100"/>
        <c:noMultiLvlLbl val="0"/>
      </c:catAx>
      <c:valAx>
        <c:axId val="627138784"/>
        <c:scaling>
          <c:orientation val="minMax"/>
        </c:scaling>
        <c:delete val="1"/>
        <c:axPos val="l"/>
        <c:numFmt formatCode="#.00,,\ &quot;M&quot;" sourceLinked="1"/>
        <c:majorTickMark val="none"/>
        <c:minorTickMark val="none"/>
        <c:tickLblPos val="nextTo"/>
        <c:crossAx val="627134824"/>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C - Module 1 final project.xlsx]Data Analysis by Pivot!PivotTable34</c:name>
    <c:fmtId val="5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per Year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D98E04"/>
            </a:solidFill>
          </a:ln>
          <a:effectLst>
            <a:glow rad="88900">
              <a:srgbClr val="00B050">
                <a:alpha val="25000"/>
              </a:srgbClr>
            </a:glow>
          </a:effectLst>
        </c:spPr>
        <c:marker>
          <c:symbol val="circle"/>
          <c:size val="4"/>
          <c:spPr>
            <a:noFill/>
            <a:ln>
              <a:solidFill>
                <a:srgbClr val="D98E04"/>
              </a:solidFill>
            </a:ln>
            <a:effectLst>
              <a:glow rad="88900">
                <a:srgbClr val="00B050">
                  <a:alpha val="25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D9ECF2"/>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rgbClr val="D98E04"/>
            </a:solidFill>
          </a:ln>
          <a:effectLst>
            <a:glow rad="88900">
              <a:srgbClr val="00B050">
                <a:alpha val="25000"/>
              </a:srgbClr>
            </a:glow>
          </a:effectLst>
        </c:spPr>
        <c:marker>
          <c:symbol val="circle"/>
          <c:size val="4"/>
          <c:spPr>
            <a:noFill/>
            <a:ln>
              <a:solidFill>
                <a:srgbClr val="D98E04"/>
              </a:solidFill>
            </a:ln>
            <a:effectLst>
              <a:glow rad="88900">
                <a:srgbClr val="00B050">
                  <a:alpha val="25000"/>
                </a:srgbClr>
              </a:glow>
            </a:effectLst>
          </c:spPr>
        </c:marker>
      </c:pivotFmt>
      <c:pivotFmt>
        <c:idx val="4"/>
        <c:spPr>
          <a:ln w="22225" cap="rnd">
            <a:solidFill>
              <a:srgbClr val="D98E04"/>
            </a:solidFill>
          </a:ln>
          <a:effectLst>
            <a:glow rad="88900">
              <a:srgbClr val="00B050">
                <a:alpha val="25000"/>
              </a:srgbClr>
            </a:glow>
          </a:effectLst>
        </c:spPr>
        <c:marker>
          <c:symbol val="circle"/>
          <c:size val="4"/>
          <c:spPr>
            <a:noFill/>
            <a:ln>
              <a:solidFill>
                <a:srgbClr val="D98E04"/>
              </a:solidFill>
            </a:ln>
            <a:effectLst>
              <a:glow rad="88900">
                <a:srgbClr val="00B050">
                  <a:alpha val="25000"/>
                </a:srgbClr>
              </a:glow>
            </a:effectLst>
          </c:spPr>
        </c:marker>
      </c:pivotFmt>
    </c:pivotFmts>
    <c:plotArea>
      <c:layout>
        <c:manualLayout>
          <c:layoutTarget val="inner"/>
          <c:xMode val="edge"/>
          <c:yMode val="edge"/>
          <c:x val="6.9587729059658779E-2"/>
          <c:y val="0.24520773102830895"/>
          <c:w val="0.89175255535200815"/>
          <c:h val="0.60998955786735376"/>
        </c:manualLayout>
      </c:layout>
      <c:lineChart>
        <c:grouping val="standard"/>
        <c:varyColors val="0"/>
        <c:ser>
          <c:idx val="0"/>
          <c:order val="0"/>
          <c:tx>
            <c:strRef>
              <c:f>'Data Analysis by Pivot'!$O$3</c:f>
              <c:strCache>
                <c:ptCount val="1"/>
                <c:pt idx="0">
                  <c:v>Total</c:v>
                </c:pt>
              </c:strCache>
            </c:strRef>
          </c:tx>
          <c:spPr>
            <a:ln w="22225" cap="rnd">
              <a:solidFill>
                <a:srgbClr val="D98E04"/>
              </a:solidFill>
            </a:ln>
            <a:effectLst>
              <a:glow rad="88900">
                <a:srgbClr val="00B050">
                  <a:alpha val="25000"/>
                </a:srgbClr>
              </a:glow>
            </a:effectLst>
          </c:spPr>
          <c:marker>
            <c:symbol val="circle"/>
            <c:size val="4"/>
            <c:spPr>
              <a:noFill/>
              <a:ln>
                <a:solidFill>
                  <a:srgbClr val="D98E04"/>
                </a:solidFill>
              </a:ln>
              <a:effectLst>
                <a:glow rad="88900">
                  <a:srgbClr val="00B050">
                    <a:alpha val="25000"/>
                  </a:srgb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D9ECF2"/>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'Data Analysis by Pivot'!$N$4:$N$7</c:f>
              <c:strCache>
                <c:ptCount val="3"/>
                <c:pt idx="0">
                  <c:v>2016</c:v>
                </c:pt>
                <c:pt idx="1">
                  <c:v>2017</c:v>
                </c:pt>
                <c:pt idx="2">
                  <c:v>2018</c:v>
                </c:pt>
              </c:strCache>
            </c:strRef>
          </c:cat>
          <c:val>
            <c:numRef>
              <c:f>'Data Analysis by Pivot'!$O$4:$O$7</c:f>
              <c:numCache>
                <c:formatCode>#.0,,\ "M"</c:formatCode>
                <c:ptCount val="3"/>
                <c:pt idx="0">
                  <c:v>28394889</c:v>
                </c:pt>
                <c:pt idx="1">
                  <c:v>38650038</c:v>
                </c:pt>
                <c:pt idx="2">
                  <c:v>20032324</c:v>
                </c:pt>
              </c:numCache>
            </c:numRef>
          </c:val>
          <c:smooth val="0"/>
          <c:extLst>
            <c:ext xmlns:c16="http://schemas.microsoft.com/office/drawing/2014/chart" uri="{C3380CC4-5D6E-409C-BE32-E72D297353CC}">
              <c16:uniqueId val="{00000000-F6F0-43E1-9334-C20FA2992AC3}"/>
            </c:ext>
          </c:extLst>
        </c:ser>
        <c:dLbls>
          <c:showLegendKey val="0"/>
          <c:showVal val="1"/>
          <c:showCatName val="0"/>
          <c:showSerName val="0"/>
          <c:showPercent val="0"/>
          <c:showBubbleSize val="0"/>
        </c:dLbls>
        <c:marker val="1"/>
        <c:smooth val="0"/>
        <c:axId val="972500200"/>
        <c:axId val="972498760"/>
      </c:lineChart>
      <c:catAx>
        <c:axId val="972500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D9ECF2"/>
                </a:solidFill>
                <a:latin typeface="+mn-lt"/>
                <a:ea typeface="+mn-ea"/>
                <a:cs typeface="+mn-cs"/>
              </a:defRPr>
            </a:pPr>
            <a:endParaRPr lang="en-US"/>
          </a:p>
        </c:txPr>
        <c:crossAx val="972498760"/>
        <c:crosses val="autoZero"/>
        <c:auto val="1"/>
        <c:lblAlgn val="ctr"/>
        <c:lblOffset val="100"/>
        <c:noMultiLvlLbl val="0"/>
      </c:catAx>
      <c:valAx>
        <c:axId val="972498760"/>
        <c:scaling>
          <c:orientation val="minMax"/>
        </c:scaling>
        <c:delete val="1"/>
        <c:axPos val="l"/>
        <c:numFmt formatCode="#.0,,\ &quot;M&quot;" sourceLinked="1"/>
        <c:majorTickMark val="none"/>
        <c:minorTickMark val="none"/>
        <c:tickLblPos val="nextTo"/>
        <c:crossAx val="972500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C - Module 1 final project.xlsx]Data Analysis by Pivot!PivotTable7</c:name>
    <c:fmtId val="10"/>
  </c:pivotSource>
  <c:chart>
    <c:title>
      <c:tx>
        <c:rich>
          <a:bodyPr rot="0" spcFirstLastPara="1" vertOverflow="ellipsis" vert="horz" wrap="square" anchor="ctr" anchorCtr="1"/>
          <a:lstStyle/>
          <a:p>
            <a:pPr>
              <a:defRPr sz="1400" b="1" i="0" u="none" strike="noStrike" kern="1200" spc="0" baseline="0">
                <a:solidFill>
                  <a:srgbClr val="D9ECF2"/>
                </a:solidFill>
                <a:latin typeface="+mn-lt"/>
                <a:ea typeface="+mn-ea"/>
                <a:cs typeface="+mn-cs"/>
              </a:defRPr>
            </a:pPr>
            <a:r>
              <a:rPr lang="en-US" b="1">
                <a:solidFill>
                  <a:srgbClr val="D9ECF2"/>
                </a:solidFill>
              </a:rPr>
              <a:t>Fast Shipping Category</a:t>
            </a:r>
          </a:p>
        </c:rich>
      </c:tx>
      <c:layout>
        <c:manualLayout>
          <c:xMode val="edge"/>
          <c:yMode val="edge"/>
          <c:x val="0.17340491504806121"/>
          <c:y val="6.06741326107219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D9ECF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D98E04"/>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 by Pivot'!$BP$3</c:f>
              <c:strCache>
                <c:ptCount val="1"/>
                <c:pt idx="0">
                  <c:v>Total</c:v>
                </c:pt>
              </c:strCache>
            </c:strRef>
          </c:tx>
          <c:spPr>
            <a:solidFill>
              <a:srgbClr val="D98E04"/>
            </a:solidFill>
            <a:ln w="19050">
              <a:noFill/>
            </a:ln>
            <a:effectLst/>
          </c:spPr>
          <c:invertIfNegative val="0"/>
          <c:cat>
            <c:strRef>
              <c:f>'Data Analysis by Pivot'!$BO$4:$BO$7</c:f>
              <c:strCache>
                <c:ptCount val="3"/>
                <c:pt idx="0">
                  <c:v>Electronics</c:v>
                </c:pt>
                <c:pt idx="1">
                  <c:v>Home tools </c:v>
                </c:pt>
                <c:pt idx="2">
                  <c:v>Office tools</c:v>
                </c:pt>
              </c:strCache>
            </c:strRef>
          </c:cat>
          <c:val>
            <c:numRef>
              <c:f>'Data Analysis by Pivot'!$BP$4:$BP$7</c:f>
              <c:numCache>
                <c:formatCode>#,##0</c:formatCode>
                <c:ptCount val="3"/>
                <c:pt idx="0">
                  <c:v>21.967455621301774</c:v>
                </c:pt>
                <c:pt idx="1">
                  <c:v>22.520676691729324</c:v>
                </c:pt>
                <c:pt idx="2">
                  <c:v>22.83606557377049</c:v>
                </c:pt>
              </c:numCache>
            </c:numRef>
          </c:val>
          <c:extLst>
            <c:ext xmlns:c16="http://schemas.microsoft.com/office/drawing/2014/chart" uri="{C3380CC4-5D6E-409C-BE32-E72D297353CC}">
              <c16:uniqueId val="{00000000-BA4D-4EE2-8D91-ADD7C1BEEFE6}"/>
            </c:ext>
          </c:extLst>
        </c:ser>
        <c:dLbls>
          <c:showLegendKey val="0"/>
          <c:showVal val="0"/>
          <c:showCatName val="0"/>
          <c:showSerName val="0"/>
          <c:showPercent val="0"/>
          <c:showBubbleSize val="0"/>
        </c:dLbls>
        <c:gapWidth val="150"/>
        <c:axId val="670834232"/>
        <c:axId val="511986376"/>
      </c:barChart>
      <c:catAx>
        <c:axId val="670834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1986376"/>
        <c:crosses val="autoZero"/>
        <c:auto val="1"/>
        <c:lblAlgn val="ctr"/>
        <c:lblOffset val="100"/>
        <c:noMultiLvlLbl val="0"/>
      </c:catAx>
      <c:valAx>
        <c:axId val="511986376"/>
        <c:scaling>
          <c:orientation val="minMax"/>
        </c:scaling>
        <c:delete val="1"/>
        <c:axPos val="l"/>
        <c:numFmt formatCode="#,##0" sourceLinked="1"/>
        <c:majorTickMark val="out"/>
        <c:minorTickMark val="none"/>
        <c:tickLblPos val="nextTo"/>
        <c:crossAx val="670834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C - Module 1 final project.xlsx]Data Analysis by Pivot!PivotTable5</c:name>
    <c:fmtId val="3"/>
  </c:pivotSource>
  <c:chart>
    <c:title>
      <c:tx>
        <c:rich>
          <a:bodyPr rot="0" spcFirstLastPara="1" vertOverflow="ellipsis" vert="horz" wrap="square" anchor="ctr" anchorCtr="1"/>
          <a:lstStyle/>
          <a:p>
            <a:pPr>
              <a:defRPr sz="1400" b="1" i="0" u="none" strike="noStrike" kern="1200" spc="0" baseline="0">
                <a:solidFill>
                  <a:srgbClr val="D9ECF2"/>
                </a:solidFill>
                <a:latin typeface="+mn-lt"/>
                <a:ea typeface="+mn-ea"/>
                <a:cs typeface="+mn-cs"/>
              </a:defRPr>
            </a:pPr>
            <a:r>
              <a:rPr lang="en-US" b="1">
                <a:solidFill>
                  <a:srgbClr val="D9ECF2"/>
                </a:solidFill>
              </a:rPr>
              <a:t>Fast Shipping</a:t>
            </a:r>
            <a:r>
              <a:rPr lang="en-US" b="1" baseline="0">
                <a:solidFill>
                  <a:srgbClr val="D9ECF2"/>
                </a:solidFill>
              </a:rPr>
              <a:t> Countries</a:t>
            </a:r>
            <a:endParaRPr lang="en-US" b="1">
              <a:solidFill>
                <a:srgbClr val="D9ECF2"/>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D9ECF2"/>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 by Pivot'!$BG$3</c:f>
              <c:strCache>
                <c:ptCount val="1"/>
                <c:pt idx="0">
                  <c:v>Total</c:v>
                </c:pt>
              </c:strCache>
            </c:strRef>
          </c:tx>
          <c:spPr>
            <a:solidFill>
              <a:schemeClr val="accent1"/>
            </a:solidFill>
            <a:ln>
              <a:noFill/>
            </a:ln>
            <a:effectLst/>
          </c:spPr>
          <c:invertIfNegative val="0"/>
          <c:cat>
            <c:strRef>
              <c:f>'Data Analysis by Pivot'!$BF$4:$BF$13</c:f>
              <c:strCache>
                <c:ptCount val="9"/>
                <c:pt idx="0">
                  <c:v>Jordan</c:v>
                </c:pt>
                <c:pt idx="1">
                  <c:v>Lebanon</c:v>
                </c:pt>
                <c:pt idx="2">
                  <c:v>Morocco</c:v>
                </c:pt>
                <c:pt idx="3">
                  <c:v>UAE</c:v>
                </c:pt>
                <c:pt idx="4">
                  <c:v>Syria</c:v>
                </c:pt>
                <c:pt idx="5">
                  <c:v>Egypt</c:v>
                </c:pt>
                <c:pt idx="6">
                  <c:v>Saudi Arabia</c:v>
                </c:pt>
                <c:pt idx="7">
                  <c:v>Oman</c:v>
                </c:pt>
                <c:pt idx="8">
                  <c:v>Algeria</c:v>
                </c:pt>
              </c:strCache>
            </c:strRef>
          </c:cat>
          <c:val>
            <c:numRef>
              <c:f>'Data Analysis by Pivot'!$BG$4:$BG$13</c:f>
              <c:numCache>
                <c:formatCode>#,##0</c:formatCode>
                <c:ptCount val="9"/>
                <c:pt idx="0">
                  <c:v>24.454545454545453</c:v>
                </c:pt>
                <c:pt idx="1">
                  <c:v>23.176470588235293</c:v>
                </c:pt>
                <c:pt idx="2">
                  <c:v>22.888888888888889</c:v>
                </c:pt>
                <c:pt idx="3">
                  <c:v>21.945945945945947</c:v>
                </c:pt>
                <c:pt idx="4">
                  <c:v>21.757142857142856</c:v>
                </c:pt>
                <c:pt idx="5">
                  <c:v>21.528735632183906</c:v>
                </c:pt>
                <c:pt idx="6">
                  <c:v>21</c:v>
                </c:pt>
                <c:pt idx="7">
                  <c:v>19.235294117647058</c:v>
                </c:pt>
                <c:pt idx="8">
                  <c:v>18.533333333333335</c:v>
                </c:pt>
              </c:numCache>
            </c:numRef>
          </c:val>
          <c:extLst>
            <c:ext xmlns:c16="http://schemas.microsoft.com/office/drawing/2014/chart" uri="{C3380CC4-5D6E-409C-BE32-E72D297353CC}">
              <c16:uniqueId val="{00000000-4899-4F29-B107-1F65F2C4FCA8}"/>
            </c:ext>
          </c:extLst>
        </c:ser>
        <c:dLbls>
          <c:showLegendKey val="0"/>
          <c:showVal val="0"/>
          <c:showCatName val="0"/>
          <c:showSerName val="0"/>
          <c:showPercent val="0"/>
          <c:showBubbleSize val="0"/>
        </c:dLbls>
        <c:gapWidth val="182"/>
        <c:axId val="336225440"/>
        <c:axId val="336226160"/>
      </c:barChart>
      <c:catAx>
        <c:axId val="33622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D9ECF2"/>
                </a:solidFill>
                <a:latin typeface="+mn-lt"/>
                <a:ea typeface="+mn-ea"/>
                <a:cs typeface="+mn-cs"/>
              </a:defRPr>
            </a:pPr>
            <a:endParaRPr lang="en-US"/>
          </a:p>
        </c:txPr>
        <c:crossAx val="336226160"/>
        <c:crosses val="autoZero"/>
        <c:auto val="1"/>
        <c:lblAlgn val="ctr"/>
        <c:lblOffset val="100"/>
        <c:noMultiLvlLbl val="0"/>
      </c:catAx>
      <c:valAx>
        <c:axId val="336226160"/>
        <c:scaling>
          <c:orientation val="minMax"/>
        </c:scaling>
        <c:delete val="1"/>
        <c:axPos val="b"/>
        <c:numFmt formatCode="#,##0" sourceLinked="1"/>
        <c:majorTickMark val="none"/>
        <c:minorTickMark val="none"/>
        <c:tickLblPos val="nextTo"/>
        <c:crossAx val="33622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13" Type="http://schemas.microsoft.com/office/2007/relationships/hdphoto" Target="../media/hdphoto2.wdp"/><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9.xml"/><Relationship Id="rId5" Type="http://schemas.openxmlformats.org/officeDocument/2006/relationships/chart" Target="../charts/chart5.xml"/><Relationship Id="rId15" Type="http://schemas.openxmlformats.org/officeDocument/2006/relationships/chart" Target="../charts/chart11.xml"/><Relationship Id="rId10" Type="http://schemas.openxmlformats.org/officeDocument/2006/relationships/chart" Target="../charts/chart8.xml"/><Relationship Id="rId4" Type="http://schemas.openxmlformats.org/officeDocument/2006/relationships/chart" Target="../charts/chart4.xml"/><Relationship Id="rId9" Type="http://schemas.microsoft.com/office/2007/relationships/hdphoto" Target="../media/hdphoto1.wdp"/><Relationship Id="rId1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371476</xdr:colOff>
      <xdr:row>7</xdr:row>
      <xdr:rowOff>175261</xdr:rowOff>
    </xdr:from>
    <xdr:to>
      <xdr:col>2</xdr:col>
      <xdr:colOff>361951</xdr:colOff>
      <xdr:row>14</xdr:row>
      <xdr:rowOff>76201</xdr:rowOff>
    </xdr:to>
    <mc:AlternateContent xmlns:mc="http://schemas.openxmlformats.org/markup-compatibility/2006">
      <mc:Choice xmlns:a14="http://schemas.microsoft.com/office/drawing/2010/main" Requires="a14">
        <xdr:graphicFrame macro="">
          <xdr:nvGraphicFramePr>
            <xdr:cNvPr id="4" name="Category ">
              <a:extLst>
                <a:ext uri="{FF2B5EF4-FFF2-40B4-BE49-F238E27FC236}">
                  <a16:creationId xmlns:a16="http://schemas.microsoft.com/office/drawing/2014/main" id="{784931CA-118E-A21D-6933-57D09B68FFF6}"/>
                </a:ext>
              </a:extLst>
            </xdr:cNvPr>
            <xdr:cNvGraphicFramePr/>
          </xdr:nvGraphicFramePr>
          <xdr:xfrm>
            <a:off x="0" y="0"/>
            <a:ext cx="0" cy="0"/>
          </xdr:xfrm>
          <a:graphic>
            <a:graphicData uri="http://schemas.microsoft.com/office/drawing/2010/slicer">
              <sle:slicer xmlns:sle="http://schemas.microsoft.com/office/drawing/2010/slicer" name="Category "/>
            </a:graphicData>
          </a:graphic>
        </xdr:graphicFrame>
      </mc:Choice>
      <mc:Fallback>
        <xdr:sp macro="" textlink="">
          <xdr:nvSpPr>
            <xdr:cNvPr id="0" name=""/>
            <xdr:cNvSpPr>
              <a:spLocks noTextEdit="1"/>
            </xdr:cNvSpPr>
          </xdr:nvSpPr>
          <xdr:spPr>
            <a:xfrm>
              <a:off x="371476" y="1508761"/>
              <a:ext cx="1238250"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409575</xdr:colOff>
      <xdr:row>0</xdr:row>
      <xdr:rowOff>129541</xdr:rowOff>
    </xdr:from>
    <xdr:to>
      <xdr:col>2</xdr:col>
      <xdr:colOff>333375</xdr:colOff>
      <xdr:row>7</xdr:row>
      <xdr:rowOff>45721</xdr:rowOff>
    </xdr:to>
    <mc:AlternateContent xmlns:mc="http://schemas.openxmlformats.org/markup-compatibility/2006">
      <mc:Choice xmlns:a14="http://schemas.microsoft.com/office/drawing/2010/main" Requires="a14">
        <xdr:graphicFrame macro="">
          <xdr:nvGraphicFramePr>
            <xdr:cNvPr id="15" name="Year 2">
              <a:extLst>
                <a:ext uri="{FF2B5EF4-FFF2-40B4-BE49-F238E27FC236}">
                  <a16:creationId xmlns:a16="http://schemas.microsoft.com/office/drawing/2014/main" id="{C412DD44-91FE-E6A1-EFBE-093ADB2FA161}"/>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409575" y="129541"/>
              <a:ext cx="1171575" cy="1249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321732</xdr:colOff>
      <xdr:row>31</xdr:row>
      <xdr:rowOff>76200</xdr:rowOff>
    </xdr:to>
    <xdr:sp macro="" textlink="">
      <xdr:nvSpPr>
        <xdr:cNvPr id="2" name="Rectangle: Rounded Corners 1">
          <a:extLst>
            <a:ext uri="{FF2B5EF4-FFF2-40B4-BE49-F238E27FC236}">
              <a16:creationId xmlns:a16="http://schemas.microsoft.com/office/drawing/2014/main" id="{79AA1CC1-4D77-462B-9D17-9C053EB4971C}"/>
            </a:ext>
          </a:extLst>
        </xdr:cNvPr>
        <xdr:cNvSpPr/>
      </xdr:nvSpPr>
      <xdr:spPr>
        <a:xfrm>
          <a:off x="0" y="0"/>
          <a:ext cx="15561732" cy="5850467"/>
        </a:xfrm>
        <a:prstGeom prst="roundRect">
          <a:avLst>
            <a:gd name="adj" fmla="val 1573"/>
          </a:avLst>
        </a:prstGeom>
        <a:solidFill>
          <a:srgbClr val="21213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458612</xdr:colOff>
      <xdr:row>0</xdr:row>
      <xdr:rowOff>150519</xdr:rowOff>
    </xdr:from>
    <xdr:to>
      <xdr:col>3</xdr:col>
      <xdr:colOff>601135</xdr:colOff>
      <xdr:row>6</xdr:row>
      <xdr:rowOff>108186</xdr:rowOff>
    </xdr:to>
    <xdr:sp macro="" textlink="">
      <xdr:nvSpPr>
        <xdr:cNvPr id="4" name="Rectangle: Rounded Corners 3">
          <a:extLst>
            <a:ext uri="{FF2B5EF4-FFF2-40B4-BE49-F238E27FC236}">
              <a16:creationId xmlns:a16="http://schemas.microsoft.com/office/drawing/2014/main" id="{0C3AAF9F-9F9E-4A02-B6C8-290274B2DD48}"/>
            </a:ext>
          </a:extLst>
        </xdr:cNvPr>
        <xdr:cNvSpPr/>
      </xdr:nvSpPr>
      <xdr:spPr>
        <a:xfrm>
          <a:off x="1681575" y="150519"/>
          <a:ext cx="754004" cy="1086556"/>
        </a:xfrm>
        <a:prstGeom prst="roundRect">
          <a:avLst>
            <a:gd name="adj" fmla="val 4523"/>
          </a:avLst>
        </a:prstGeom>
        <a:solidFill>
          <a:srgbClr val="27333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600" b="1">
            <a:solidFill>
              <a:srgbClr val="D0309B"/>
            </a:solidFill>
            <a:latin typeface="+mn-lt"/>
            <a:ea typeface="+mn-ea"/>
            <a:cs typeface="+mn-cs"/>
          </a:endParaRPr>
        </a:p>
      </xdr:txBody>
    </xdr:sp>
    <xdr:clientData/>
  </xdr:twoCellAnchor>
  <xdr:oneCellAnchor>
    <xdr:from>
      <xdr:col>2</xdr:col>
      <xdr:colOff>574225</xdr:colOff>
      <xdr:row>1</xdr:row>
      <xdr:rowOff>42330</xdr:rowOff>
    </xdr:from>
    <xdr:ext cx="583429" cy="436786"/>
    <xdr:sp macro="" textlink="">
      <xdr:nvSpPr>
        <xdr:cNvPr id="7" name="TextBox 6">
          <a:extLst>
            <a:ext uri="{FF2B5EF4-FFF2-40B4-BE49-F238E27FC236}">
              <a16:creationId xmlns:a16="http://schemas.microsoft.com/office/drawing/2014/main" id="{86DC5344-0C72-4681-91DF-482688526918}"/>
            </a:ext>
          </a:extLst>
        </xdr:cNvPr>
        <xdr:cNvSpPr txBox="1"/>
      </xdr:nvSpPr>
      <xdr:spPr>
        <a:xfrm>
          <a:off x="1797188" y="230478"/>
          <a:ext cx="5834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100" b="1" baseline="0">
              <a:solidFill>
                <a:schemeClr val="bg1"/>
              </a:solidFill>
              <a:latin typeface="+mn-lt"/>
              <a:ea typeface="+mn-ea"/>
              <a:cs typeface="+mn-cs"/>
            </a:rPr>
            <a:t>Total </a:t>
          </a:r>
          <a:br>
            <a:rPr lang="en-US" sz="1100" b="1" baseline="0">
              <a:solidFill>
                <a:schemeClr val="bg1"/>
              </a:solidFill>
              <a:latin typeface="+mn-lt"/>
              <a:ea typeface="+mn-ea"/>
              <a:cs typeface="+mn-cs"/>
            </a:rPr>
          </a:br>
          <a:r>
            <a:rPr lang="en-US" sz="1100" b="1" baseline="0">
              <a:solidFill>
                <a:schemeClr val="bg1"/>
              </a:solidFill>
              <a:latin typeface="+mn-lt"/>
              <a:ea typeface="+mn-ea"/>
              <a:cs typeface="+mn-cs"/>
            </a:rPr>
            <a:t>Orders</a:t>
          </a:r>
        </a:p>
      </xdr:txBody>
    </xdr:sp>
    <xdr:clientData/>
  </xdr:oneCellAnchor>
  <xdr:twoCellAnchor>
    <xdr:from>
      <xdr:col>0</xdr:col>
      <xdr:colOff>146756</xdr:colOff>
      <xdr:row>24</xdr:row>
      <xdr:rowOff>169333</xdr:rowOff>
    </xdr:from>
    <xdr:to>
      <xdr:col>2</xdr:col>
      <xdr:colOff>317501</xdr:colOff>
      <xdr:row>30</xdr:row>
      <xdr:rowOff>152400</xdr:rowOff>
    </xdr:to>
    <xdr:sp macro="" textlink="">
      <xdr:nvSpPr>
        <xdr:cNvPr id="9" name="Rectangle: Rounded Corners 8">
          <a:extLst>
            <a:ext uri="{FF2B5EF4-FFF2-40B4-BE49-F238E27FC236}">
              <a16:creationId xmlns:a16="http://schemas.microsoft.com/office/drawing/2014/main" id="{0BCA6393-F763-4A53-B16E-26B21463EF00}"/>
            </a:ext>
          </a:extLst>
        </xdr:cNvPr>
        <xdr:cNvSpPr/>
      </xdr:nvSpPr>
      <xdr:spPr>
        <a:xfrm>
          <a:off x="146756" y="4684889"/>
          <a:ext cx="1393708" cy="1111955"/>
        </a:xfrm>
        <a:prstGeom prst="roundRect">
          <a:avLst>
            <a:gd name="adj" fmla="val 7193"/>
          </a:avLst>
        </a:prstGeom>
        <a:solidFill>
          <a:srgbClr val="27333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600" b="1">
            <a:solidFill>
              <a:srgbClr val="D0309B"/>
            </a:solidFill>
            <a:latin typeface="+mn-lt"/>
            <a:ea typeface="+mn-ea"/>
            <a:cs typeface="+mn-cs"/>
          </a:endParaRPr>
        </a:p>
      </xdr:txBody>
    </xdr:sp>
    <xdr:clientData/>
  </xdr:twoCellAnchor>
  <xdr:twoCellAnchor>
    <xdr:from>
      <xdr:col>2</xdr:col>
      <xdr:colOff>446852</xdr:colOff>
      <xdr:row>7</xdr:row>
      <xdr:rowOff>25400</xdr:rowOff>
    </xdr:from>
    <xdr:to>
      <xdr:col>6</xdr:col>
      <xdr:colOff>76199</xdr:colOff>
      <xdr:row>18</xdr:row>
      <xdr:rowOff>59267</xdr:rowOff>
    </xdr:to>
    <xdr:sp macro="" textlink="">
      <xdr:nvSpPr>
        <xdr:cNvPr id="11" name="Rectangle: Rounded Corners 10">
          <a:extLst>
            <a:ext uri="{FF2B5EF4-FFF2-40B4-BE49-F238E27FC236}">
              <a16:creationId xmlns:a16="http://schemas.microsoft.com/office/drawing/2014/main" id="{3E597084-5DFF-4F38-B75C-879A4E9C6B42}"/>
            </a:ext>
          </a:extLst>
        </xdr:cNvPr>
        <xdr:cNvSpPr/>
      </xdr:nvSpPr>
      <xdr:spPr>
        <a:xfrm>
          <a:off x="1669815" y="1342437"/>
          <a:ext cx="2075273" cy="2103497"/>
        </a:xfrm>
        <a:prstGeom prst="roundRect">
          <a:avLst>
            <a:gd name="adj" fmla="val 3454"/>
          </a:avLst>
        </a:prstGeom>
        <a:solidFill>
          <a:srgbClr val="27333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600" b="1">
            <a:solidFill>
              <a:srgbClr val="D0309B"/>
            </a:solidFill>
            <a:latin typeface="+mn-lt"/>
            <a:ea typeface="+mn-ea"/>
            <a:cs typeface="+mn-cs"/>
          </a:endParaRPr>
        </a:p>
      </xdr:txBody>
    </xdr:sp>
    <xdr:clientData/>
  </xdr:twoCellAnchor>
  <xdr:twoCellAnchor>
    <xdr:from>
      <xdr:col>14</xdr:col>
      <xdr:colOff>229068</xdr:colOff>
      <xdr:row>0</xdr:row>
      <xdr:rowOff>150519</xdr:rowOff>
    </xdr:from>
    <xdr:to>
      <xdr:col>21</xdr:col>
      <xdr:colOff>587962</xdr:colOff>
      <xdr:row>15</xdr:row>
      <xdr:rowOff>87487</xdr:rowOff>
    </xdr:to>
    <xdr:sp macro="" textlink="">
      <xdr:nvSpPr>
        <xdr:cNvPr id="12" name="Rectangle: Rounded Corners 11">
          <a:extLst>
            <a:ext uri="{FF2B5EF4-FFF2-40B4-BE49-F238E27FC236}">
              <a16:creationId xmlns:a16="http://schemas.microsoft.com/office/drawing/2014/main" id="{96FFB30B-53A0-4F49-80A6-8AD11330E95C}"/>
            </a:ext>
          </a:extLst>
        </xdr:cNvPr>
        <xdr:cNvSpPr/>
      </xdr:nvSpPr>
      <xdr:spPr>
        <a:xfrm>
          <a:off x="8789809" y="150519"/>
          <a:ext cx="4639264" cy="2759190"/>
        </a:xfrm>
        <a:prstGeom prst="roundRect">
          <a:avLst>
            <a:gd name="adj" fmla="val 3299"/>
          </a:avLst>
        </a:prstGeom>
        <a:solidFill>
          <a:srgbClr val="27333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600" b="1">
            <a:solidFill>
              <a:srgbClr val="D0309B"/>
            </a:solidFill>
            <a:latin typeface="+mn-lt"/>
            <a:ea typeface="+mn-ea"/>
            <a:cs typeface="+mn-cs"/>
          </a:endParaRPr>
        </a:p>
      </xdr:txBody>
    </xdr:sp>
    <xdr:clientData/>
  </xdr:twoCellAnchor>
  <xdr:twoCellAnchor>
    <xdr:from>
      <xdr:col>22</xdr:col>
      <xdr:colOff>50799</xdr:colOff>
      <xdr:row>0</xdr:row>
      <xdr:rowOff>150519</xdr:rowOff>
    </xdr:from>
    <xdr:to>
      <xdr:col>25</xdr:col>
      <xdr:colOff>186264</xdr:colOff>
      <xdr:row>15</xdr:row>
      <xdr:rowOff>99247</xdr:rowOff>
    </xdr:to>
    <xdr:sp macro="" textlink="">
      <xdr:nvSpPr>
        <xdr:cNvPr id="13" name="Rectangle: Rounded Corners 12">
          <a:extLst>
            <a:ext uri="{FF2B5EF4-FFF2-40B4-BE49-F238E27FC236}">
              <a16:creationId xmlns:a16="http://schemas.microsoft.com/office/drawing/2014/main" id="{71A5502B-7558-49FE-A5CC-8066D11A8B17}"/>
            </a:ext>
          </a:extLst>
        </xdr:cNvPr>
        <xdr:cNvSpPr/>
      </xdr:nvSpPr>
      <xdr:spPr>
        <a:xfrm>
          <a:off x="13503392" y="150519"/>
          <a:ext cx="1969909" cy="2770950"/>
        </a:xfrm>
        <a:prstGeom prst="roundRect">
          <a:avLst>
            <a:gd name="adj" fmla="val 4491"/>
          </a:avLst>
        </a:prstGeom>
        <a:solidFill>
          <a:srgbClr val="27333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600" b="1">
            <a:solidFill>
              <a:srgbClr val="D0309B"/>
            </a:solidFill>
            <a:latin typeface="+mn-lt"/>
            <a:ea typeface="+mn-ea"/>
            <a:cs typeface="+mn-cs"/>
          </a:endParaRPr>
        </a:p>
      </xdr:txBody>
    </xdr:sp>
    <xdr:clientData/>
  </xdr:twoCellAnchor>
  <xdr:oneCellAnchor>
    <xdr:from>
      <xdr:col>3</xdr:col>
      <xdr:colOff>13640</xdr:colOff>
      <xdr:row>4</xdr:row>
      <xdr:rowOff>4767</xdr:rowOff>
    </xdr:from>
    <xdr:ext cx="499536" cy="342786"/>
    <xdr:sp macro="" textlink="'Data Analysis by Pivot'!$AN$4">
      <xdr:nvSpPr>
        <xdr:cNvPr id="16" name="TextBox 15">
          <a:extLst>
            <a:ext uri="{FF2B5EF4-FFF2-40B4-BE49-F238E27FC236}">
              <a16:creationId xmlns:a16="http://schemas.microsoft.com/office/drawing/2014/main" id="{848B08CE-548F-488B-967F-8CE60BE62748}"/>
            </a:ext>
          </a:extLst>
        </xdr:cNvPr>
        <xdr:cNvSpPr txBox="1"/>
      </xdr:nvSpPr>
      <xdr:spPr>
        <a:xfrm>
          <a:off x="1848084" y="757360"/>
          <a:ext cx="499536"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B4830C6D-C446-4BA3-BDC6-FF40F65F94CB}" type="TxLink">
            <a:rPr lang="en-US" sz="1600" b="1" i="0" u="none" strike="noStrike">
              <a:solidFill>
                <a:srgbClr val="00B0F0"/>
              </a:solidFill>
              <a:latin typeface="Calibri"/>
              <a:ea typeface="+mn-ea"/>
              <a:cs typeface="Calibri"/>
            </a:rPr>
            <a:pPr marL="0" indent="0"/>
            <a:t>338</a:t>
          </a:fld>
          <a:endParaRPr lang="en-US" sz="1600" b="1" i="0" u="none" strike="noStrike">
            <a:solidFill>
              <a:srgbClr val="00B0F0"/>
            </a:solidFill>
            <a:latin typeface="Calibri"/>
            <a:ea typeface="+mn-ea"/>
            <a:cs typeface="Calibri"/>
          </a:endParaRPr>
        </a:p>
      </xdr:txBody>
    </xdr:sp>
    <xdr:clientData/>
  </xdr:oneCellAnchor>
  <xdr:twoCellAnchor>
    <xdr:from>
      <xdr:col>0</xdr:col>
      <xdr:colOff>118532</xdr:colOff>
      <xdr:row>7</xdr:row>
      <xdr:rowOff>16932</xdr:rowOff>
    </xdr:from>
    <xdr:to>
      <xdr:col>2</xdr:col>
      <xdr:colOff>352778</xdr:colOff>
      <xdr:row>18</xdr:row>
      <xdr:rowOff>42332</xdr:rowOff>
    </xdr:to>
    <xdr:sp macro="" textlink="">
      <xdr:nvSpPr>
        <xdr:cNvPr id="21" name="Rectangle: Rounded Corners 20">
          <a:extLst>
            <a:ext uri="{FF2B5EF4-FFF2-40B4-BE49-F238E27FC236}">
              <a16:creationId xmlns:a16="http://schemas.microsoft.com/office/drawing/2014/main" id="{CE4AB887-8E78-4440-8B47-B6256F327D4A}"/>
            </a:ext>
          </a:extLst>
        </xdr:cNvPr>
        <xdr:cNvSpPr/>
      </xdr:nvSpPr>
      <xdr:spPr>
        <a:xfrm>
          <a:off x="118532" y="1333969"/>
          <a:ext cx="1457209" cy="2095030"/>
        </a:xfrm>
        <a:prstGeom prst="roundRect">
          <a:avLst>
            <a:gd name="adj" fmla="val 7193"/>
          </a:avLst>
        </a:prstGeom>
        <a:solidFill>
          <a:srgbClr val="27333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600" b="1">
            <a:solidFill>
              <a:srgbClr val="D0309B"/>
            </a:solidFill>
            <a:latin typeface="+mn-lt"/>
            <a:ea typeface="+mn-ea"/>
            <a:cs typeface="+mn-cs"/>
          </a:endParaRPr>
        </a:p>
      </xdr:txBody>
    </xdr:sp>
    <xdr:clientData/>
  </xdr:twoCellAnchor>
  <xdr:twoCellAnchor>
    <xdr:from>
      <xdr:col>2</xdr:col>
      <xdr:colOff>423334</xdr:colOff>
      <xdr:row>18</xdr:row>
      <xdr:rowOff>143934</xdr:rowOff>
    </xdr:from>
    <xdr:to>
      <xdr:col>6</xdr:col>
      <xdr:colOff>70555</xdr:colOff>
      <xdr:row>30</xdr:row>
      <xdr:rowOff>160866</xdr:rowOff>
    </xdr:to>
    <xdr:sp macro="" textlink="">
      <xdr:nvSpPr>
        <xdr:cNvPr id="28" name="Rectangle: Rounded Corners 27">
          <a:extLst>
            <a:ext uri="{FF2B5EF4-FFF2-40B4-BE49-F238E27FC236}">
              <a16:creationId xmlns:a16="http://schemas.microsoft.com/office/drawing/2014/main" id="{9D1FEFB8-BD62-4834-845E-86C93F61784F}"/>
            </a:ext>
          </a:extLst>
        </xdr:cNvPr>
        <xdr:cNvSpPr/>
      </xdr:nvSpPr>
      <xdr:spPr>
        <a:xfrm>
          <a:off x="1646297" y="3530601"/>
          <a:ext cx="2093147" cy="2274709"/>
        </a:xfrm>
        <a:prstGeom prst="roundRect">
          <a:avLst>
            <a:gd name="adj" fmla="val 3454"/>
          </a:avLst>
        </a:prstGeom>
        <a:solidFill>
          <a:srgbClr val="27333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600" b="1">
            <a:solidFill>
              <a:srgbClr val="D0309B"/>
            </a:solidFill>
            <a:latin typeface="+mn-lt"/>
            <a:ea typeface="+mn-ea"/>
            <a:cs typeface="+mn-cs"/>
          </a:endParaRPr>
        </a:p>
      </xdr:txBody>
    </xdr:sp>
    <xdr:clientData/>
  </xdr:twoCellAnchor>
  <xdr:twoCellAnchor editAs="oneCell">
    <xdr:from>
      <xdr:col>0</xdr:col>
      <xdr:colOff>280812</xdr:colOff>
      <xdr:row>25</xdr:row>
      <xdr:rowOff>92428</xdr:rowOff>
    </xdr:from>
    <xdr:to>
      <xdr:col>2</xdr:col>
      <xdr:colOff>263879</xdr:colOff>
      <xdr:row>30</xdr:row>
      <xdr:rowOff>145345</xdr:rowOff>
    </xdr:to>
    <mc:AlternateContent xmlns:mc="http://schemas.openxmlformats.org/markup-compatibility/2006" xmlns:a14="http://schemas.microsoft.com/office/drawing/2010/main">
      <mc:Choice Requires="a14">
        <xdr:graphicFrame macro="">
          <xdr:nvGraphicFramePr>
            <xdr:cNvPr id="32" name="Category  1">
              <a:extLst>
                <a:ext uri="{FF2B5EF4-FFF2-40B4-BE49-F238E27FC236}">
                  <a16:creationId xmlns:a16="http://schemas.microsoft.com/office/drawing/2014/main" id="{7501F00A-6CFE-4E48-AC68-80700E1B0267}"/>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80812" y="4796132"/>
              <a:ext cx="1206030" cy="993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101600</xdr:colOff>
      <xdr:row>0</xdr:row>
      <xdr:rowOff>84665</xdr:rowOff>
    </xdr:from>
    <xdr:to>
      <xdr:col>25</xdr:col>
      <xdr:colOff>355600</xdr:colOff>
      <xdr:row>15</xdr:row>
      <xdr:rowOff>101598</xdr:rowOff>
    </xdr:to>
    <xdr:graphicFrame macro="">
      <xdr:nvGraphicFramePr>
        <xdr:cNvPr id="34" name="Chart 33">
          <a:extLst>
            <a:ext uri="{FF2B5EF4-FFF2-40B4-BE49-F238E27FC236}">
              <a16:creationId xmlns:a16="http://schemas.microsoft.com/office/drawing/2014/main" id="{2997D7F8-7DF8-43BF-9110-7B07D6994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160866</xdr:colOff>
      <xdr:row>7</xdr:row>
      <xdr:rowOff>8467</xdr:rowOff>
    </xdr:from>
    <xdr:to>
      <xdr:col>9</xdr:col>
      <xdr:colOff>423332</xdr:colOff>
      <xdr:row>18</xdr:row>
      <xdr:rowOff>59267</xdr:rowOff>
    </xdr:to>
    <xdr:sp macro="" textlink="">
      <xdr:nvSpPr>
        <xdr:cNvPr id="40" name="Rectangle: Rounded Corners 39">
          <a:extLst>
            <a:ext uri="{FF2B5EF4-FFF2-40B4-BE49-F238E27FC236}">
              <a16:creationId xmlns:a16="http://schemas.microsoft.com/office/drawing/2014/main" id="{BAEAD93C-CDD7-434C-8AF8-D528770B8B8A}"/>
            </a:ext>
          </a:extLst>
        </xdr:cNvPr>
        <xdr:cNvSpPr/>
      </xdr:nvSpPr>
      <xdr:spPr>
        <a:xfrm>
          <a:off x="3829755" y="1325504"/>
          <a:ext cx="2096910" cy="2120430"/>
        </a:xfrm>
        <a:prstGeom prst="roundRect">
          <a:avLst>
            <a:gd name="adj" fmla="val 3454"/>
          </a:avLst>
        </a:prstGeom>
        <a:solidFill>
          <a:srgbClr val="27333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600" b="1">
            <a:solidFill>
              <a:srgbClr val="D0309B"/>
            </a:solidFill>
            <a:latin typeface="+mn-lt"/>
            <a:ea typeface="+mn-ea"/>
            <a:cs typeface="+mn-cs"/>
          </a:endParaRPr>
        </a:p>
      </xdr:txBody>
    </xdr:sp>
    <xdr:clientData/>
  </xdr:twoCellAnchor>
  <xdr:twoCellAnchor>
    <xdr:from>
      <xdr:col>14</xdr:col>
      <xdr:colOff>223426</xdr:colOff>
      <xdr:row>0</xdr:row>
      <xdr:rowOff>84664</xdr:rowOff>
    </xdr:from>
    <xdr:to>
      <xdr:col>21</xdr:col>
      <xdr:colOff>524933</xdr:colOff>
      <xdr:row>15</xdr:row>
      <xdr:rowOff>70555</xdr:rowOff>
    </xdr:to>
    <xdr:graphicFrame macro="">
      <xdr:nvGraphicFramePr>
        <xdr:cNvPr id="51" name="Chart 50">
          <a:extLst>
            <a:ext uri="{FF2B5EF4-FFF2-40B4-BE49-F238E27FC236}">
              <a16:creationId xmlns:a16="http://schemas.microsoft.com/office/drawing/2014/main" id="{B3774808-2915-4925-BC7D-57EF94296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252586</xdr:colOff>
      <xdr:row>16</xdr:row>
      <xdr:rowOff>52208</xdr:rowOff>
    </xdr:from>
    <xdr:to>
      <xdr:col>22</xdr:col>
      <xdr:colOff>11757</xdr:colOff>
      <xdr:row>31</xdr:row>
      <xdr:rowOff>16460</xdr:rowOff>
    </xdr:to>
    <xdr:sp macro="" textlink="">
      <xdr:nvSpPr>
        <xdr:cNvPr id="54" name="Rectangle: Rounded Corners 53">
          <a:extLst>
            <a:ext uri="{FF2B5EF4-FFF2-40B4-BE49-F238E27FC236}">
              <a16:creationId xmlns:a16="http://schemas.microsoft.com/office/drawing/2014/main" id="{BA9C63E2-C55F-4987-9F49-032BD604208A}"/>
            </a:ext>
          </a:extLst>
        </xdr:cNvPr>
        <xdr:cNvSpPr/>
      </xdr:nvSpPr>
      <xdr:spPr>
        <a:xfrm>
          <a:off x="8813327" y="3062578"/>
          <a:ext cx="4651023" cy="2786475"/>
        </a:xfrm>
        <a:prstGeom prst="roundRect">
          <a:avLst>
            <a:gd name="adj" fmla="val 3299"/>
          </a:avLst>
        </a:prstGeom>
        <a:solidFill>
          <a:srgbClr val="27333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600" b="1">
            <a:solidFill>
              <a:srgbClr val="D0309B"/>
            </a:solidFill>
            <a:latin typeface="+mn-lt"/>
            <a:ea typeface="+mn-ea"/>
            <a:cs typeface="+mn-cs"/>
          </a:endParaRPr>
        </a:p>
      </xdr:txBody>
    </xdr:sp>
    <xdr:clientData/>
  </xdr:twoCellAnchor>
  <xdr:twoCellAnchor>
    <xdr:from>
      <xdr:col>22</xdr:col>
      <xdr:colOff>59267</xdr:colOff>
      <xdr:row>16</xdr:row>
      <xdr:rowOff>8465</xdr:rowOff>
    </xdr:from>
    <xdr:to>
      <xdr:col>25</xdr:col>
      <xdr:colOff>194733</xdr:colOff>
      <xdr:row>30</xdr:row>
      <xdr:rowOff>169331</xdr:rowOff>
    </xdr:to>
    <xdr:sp macro="" textlink="">
      <xdr:nvSpPr>
        <xdr:cNvPr id="55" name="Rectangle: Rounded Corners 54">
          <a:extLst>
            <a:ext uri="{FF2B5EF4-FFF2-40B4-BE49-F238E27FC236}">
              <a16:creationId xmlns:a16="http://schemas.microsoft.com/office/drawing/2014/main" id="{514C851D-53FE-4BD4-9C4A-FA3B086F9161}"/>
            </a:ext>
          </a:extLst>
        </xdr:cNvPr>
        <xdr:cNvSpPr/>
      </xdr:nvSpPr>
      <xdr:spPr>
        <a:xfrm>
          <a:off x="13511860" y="3018835"/>
          <a:ext cx="1969910" cy="2794940"/>
        </a:xfrm>
        <a:prstGeom prst="roundRect">
          <a:avLst>
            <a:gd name="adj" fmla="val 4491"/>
          </a:avLst>
        </a:prstGeom>
        <a:solidFill>
          <a:srgbClr val="27333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600" b="1">
            <a:solidFill>
              <a:srgbClr val="D0309B"/>
            </a:solidFill>
            <a:latin typeface="+mn-lt"/>
            <a:ea typeface="+mn-ea"/>
            <a:cs typeface="+mn-cs"/>
          </a:endParaRPr>
        </a:p>
      </xdr:txBody>
    </xdr:sp>
    <xdr:clientData/>
  </xdr:twoCellAnchor>
  <xdr:twoCellAnchor>
    <xdr:from>
      <xdr:col>22</xdr:col>
      <xdr:colOff>50799</xdr:colOff>
      <xdr:row>16</xdr:row>
      <xdr:rowOff>76199</xdr:rowOff>
    </xdr:from>
    <xdr:to>
      <xdr:col>25</xdr:col>
      <xdr:colOff>372533</xdr:colOff>
      <xdr:row>30</xdr:row>
      <xdr:rowOff>186266</xdr:rowOff>
    </xdr:to>
    <xdr:graphicFrame macro="">
      <xdr:nvGraphicFramePr>
        <xdr:cNvPr id="35" name="Chart 34">
          <a:extLst>
            <a:ext uri="{FF2B5EF4-FFF2-40B4-BE49-F238E27FC236}">
              <a16:creationId xmlns:a16="http://schemas.microsoft.com/office/drawing/2014/main" id="{B798796A-ADF7-4ACF-9DBF-1D8CC8FE0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229069</xdr:colOff>
      <xdr:row>16</xdr:row>
      <xdr:rowOff>35278</xdr:rowOff>
    </xdr:from>
    <xdr:to>
      <xdr:col>21</xdr:col>
      <xdr:colOff>466136</xdr:colOff>
      <xdr:row>31</xdr:row>
      <xdr:rowOff>23518</xdr:rowOff>
    </xdr:to>
    <xdr:graphicFrame macro="">
      <xdr:nvGraphicFramePr>
        <xdr:cNvPr id="56" name="Chart 55">
          <a:extLst>
            <a:ext uri="{FF2B5EF4-FFF2-40B4-BE49-F238E27FC236}">
              <a16:creationId xmlns:a16="http://schemas.microsoft.com/office/drawing/2014/main" id="{18074AC8-044A-4E86-9427-FA5BCB3F2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76828</xdr:colOff>
      <xdr:row>0</xdr:row>
      <xdr:rowOff>150519</xdr:rowOff>
    </xdr:from>
    <xdr:to>
      <xdr:col>5</xdr:col>
      <xdr:colOff>161494</xdr:colOff>
      <xdr:row>6</xdr:row>
      <xdr:rowOff>108186</xdr:rowOff>
    </xdr:to>
    <xdr:sp macro="" textlink="">
      <xdr:nvSpPr>
        <xdr:cNvPr id="84" name="Rectangle: Rounded Corners 83">
          <a:extLst>
            <a:ext uri="{FF2B5EF4-FFF2-40B4-BE49-F238E27FC236}">
              <a16:creationId xmlns:a16="http://schemas.microsoft.com/office/drawing/2014/main" id="{3AA0CD84-D60C-4936-92F0-9E777DD254C5}"/>
            </a:ext>
          </a:extLst>
        </xdr:cNvPr>
        <xdr:cNvSpPr/>
      </xdr:nvSpPr>
      <xdr:spPr>
        <a:xfrm>
          <a:off x="2522754" y="150519"/>
          <a:ext cx="696147" cy="1086556"/>
        </a:xfrm>
        <a:prstGeom prst="roundRect">
          <a:avLst>
            <a:gd name="adj" fmla="val 4523"/>
          </a:avLst>
        </a:prstGeom>
        <a:solidFill>
          <a:srgbClr val="27333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600" b="1">
            <a:solidFill>
              <a:srgbClr val="D0309B"/>
            </a:solidFill>
            <a:latin typeface="+mn-lt"/>
            <a:ea typeface="+mn-ea"/>
            <a:cs typeface="+mn-cs"/>
          </a:endParaRPr>
        </a:p>
      </xdr:txBody>
    </xdr:sp>
    <xdr:clientData/>
  </xdr:twoCellAnchor>
  <xdr:twoCellAnchor>
    <xdr:from>
      <xdr:col>5</xdr:col>
      <xdr:colOff>248669</xdr:colOff>
      <xdr:row>0</xdr:row>
      <xdr:rowOff>150519</xdr:rowOff>
    </xdr:from>
    <xdr:to>
      <xdr:col>6</xdr:col>
      <xdr:colOff>378021</xdr:colOff>
      <xdr:row>6</xdr:row>
      <xdr:rowOff>108186</xdr:rowOff>
    </xdr:to>
    <xdr:sp macro="" textlink="">
      <xdr:nvSpPr>
        <xdr:cNvPr id="85" name="Rectangle: Rounded Corners 84">
          <a:extLst>
            <a:ext uri="{FF2B5EF4-FFF2-40B4-BE49-F238E27FC236}">
              <a16:creationId xmlns:a16="http://schemas.microsoft.com/office/drawing/2014/main" id="{008B7E6A-AE89-48E0-84C9-1603959E6AE1}"/>
            </a:ext>
          </a:extLst>
        </xdr:cNvPr>
        <xdr:cNvSpPr/>
      </xdr:nvSpPr>
      <xdr:spPr>
        <a:xfrm>
          <a:off x="3306076" y="150519"/>
          <a:ext cx="740834" cy="1086556"/>
        </a:xfrm>
        <a:prstGeom prst="roundRect">
          <a:avLst>
            <a:gd name="adj" fmla="val 4523"/>
          </a:avLst>
        </a:prstGeom>
        <a:solidFill>
          <a:srgbClr val="27333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1">
            <a:solidFill>
              <a:srgbClr val="D0309B"/>
            </a:solidFill>
            <a:latin typeface="+mn-lt"/>
            <a:ea typeface="+mn-ea"/>
            <a:cs typeface="+mn-cs"/>
          </a:endParaRPr>
        </a:p>
      </xdr:txBody>
    </xdr:sp>
    <xdr:clientData/>
  </xdr:twoCellAnchor>
  <xdr:twoCellAnchor>
    <xdr:from>
      <xdr:col>6</xdr:col>
      <xdr:colOff>465196</xdr:colOff>
      <xdr:row>0</xdr:row>
      <xdr:rowOff>150519</xdr:rowOff>
    </xdr:from>
    <xdr:to>
      <xdr:col>7</xdr:col>
      <xdr:colOff>544688</xdr:colOff>
      <xdr:row>6</xdr:row>
      <xdr:rowOff>141113</xdr:rowOff>
    </xdr:to>
    <xdr:sp macro="" textlink="">
      <xdr:nvSpPr>
        <xdr:cNvPr id="86" name="Rectangle: Rounded Corners 85">
          <a:extLst>
            <a:ext uri="{FF2B5EF4-FFF2-40B4-BE49-F238E27FC236}">
              <a16:creationId xmlns:a16="http://schemas.microsoft.com/office/drawing/2014/main" id="{86D7D9B6-2D9D-42E3-924E-7DC8F9C7F7A1}"/>
            </a:ext>
          </a:extLst>
        </xdr:cNvPr>
        <xdr:cNvSpPr/>
      </xdr:nvSpPr>
      <xdr:spPr>
        <a:xfrm>
          <a:off x="4134085" y="150519"/>
          <a:ext cx="690973" cy="1119483"/>
        </a:xfrm>
        <a:prstGeom prst="roundRect">
          <a:avLst>
            <a:gd name="adj" fmla="val 4523"/>
          </a:avLst>
        </a:prstGeom>
        <a:solidFill>
          <a:srgbClr val="27333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200" b="1">
            <a:solidFill>
              <a:schemeClr val="bg1"/>
            </a:solidFill>
            <a:latin typeface="+mn-lt"/>
            <a:ea typeface="+mn-ea"/>
            <a:cs typeface="+mn-cs"/>
          </a:endParaRPr>
        </a:p>
      </xdr:txBody>
    </xdr:sp>
    <xdr:clientData/>
  </xdr:twoCellAnchor>
  <xdr:twoCellAnchor>
    <xdr:from>
      <xdr:col>0</xdr:col>
      <xdr:colOff>134996</xdr:colOff>
      <xdr:row>18</xdr:row>
      <xdr:rowOff>118533</xdr:rowOff>
    </xdr:from>
    <xdr:to>
      <xdr:col>2</xdr:col>
      <xdr:colOff>317500</xdr:colOff>
      <xdr:row>24</xdr:row>
      <xdr:rowOff>101600</xdr:rowOff>
    </xdr:to>
    <xdr:sp macro="" textlink="">
      <xdr:nvSpPr>
        <xdr:cNvPr id="89" name="Rectangle: Rounded Corners 88">
          <a:extLst>
            <a:ext uri="{FF2B5EF4-FFF2-40B4-BE49-F238E27FC236}">
              <a16:creationId xmlns:a16="http://schemas.microsoft.com/office/drawing/2014/main" id="{CA582929-6848-4ED7-B641-90D9BE3BF849}"/>
            </a:ext>
          </a:extLst>
        </xdr:cNvPr>
        <xdr:cNvSpPr/>
      </xdr:nvSpPr>
      <xdr:spPr>
        <a:xfrm>
          <a:off x="134996" y="3505200"/>
          <a:ext cx="1405467" cy="1111956"/>
        </a:xfrm>
        <a:prstGeom prst="roundRect">
          <a:avLst>
            <a:gd name="adj" fmla="val 7193"/>
          </a:avLst>
        </a:prstGeom>
        <a:solidFill>
          <a:srgbClr val="27333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600" b="1">
            <a:solidFill>
              <a:srgbClr val="D0309B"/>
            </a:solidFill>
            <a:latin typeface="+mn-lt"/>
            <a:ea typeface="+mn-ea"/>
            <a:cs typeface="+mn-cs"/>
          </a:endParaRPr>
        </a:p>
      </xdr:txBody>
    </xdr:sp>
    <xdr:clientData/>
  </xdr:twoCellAnchor>
  <xdr:twoCellAnchor editAs="oneCell">
    <xdr:from>
      <xdr:col>0</xdr:col>
      <xdr:colOff>245534</xdr:colOff>
      <xdr:row>19</xdr:row>
      <xdr:rowOff>42333</xdr:rowOff>
    </xdr:from>
    <xdr:to>
      <xdr:col>2</xdr:col>
      <xdr:colOff>262467</xdr:colOff>
      <xdr:row>24</xdr:row>
      <xdr:rowOff>67733</xdr:rowOff>
    </xdr:to>
    <mc:AlternateContent xmlns:mc="http://schemas.openxmlformats.org/markup-compatibility/2006" xmlns:a14="http://schemas.microsoft.com/office/drawing/2010/main">
      <mc:Choice Requires="a14">
        <xdr:graphicFrame macro="">
          <xdr:nvGraphicFramePr>
            <xdr:cNvPr id="88" name="Year 3">
              <a:extLst>
                <a:ext uri="{FF2B5EF4-FFF2-40B4-BE49-F238E27FC236}">
                  <a16:creationId xmlns:a16="http://schemas.microsoft.com/office/drawing/2014/main" id="{32C34E71-78F6-4F2F-A014-FB139892414B}"/>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245534" y="3617148"/>
              <a:ext cx="1239896" cy="9661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347133</xdr:colOff>
      <xdr:row>7</xdr:row>
      <xdr:rowOff>42333</xdr:rowOff>
    </xdr:from>
    <xdr:to>
      <xdr:col>6</xdr:col>
      <xdr:colOff>110067</xdr:colOff>
      <xdr:row>18</xdr:row>
      <xdr:rowOff>50799</xdr:rowOff>
    </xdr:to>
    <xdr:graphicFrame macro="">
      <xdr:nvGraphicFramePr>
        <xdr:cNvPr id="91" name="Chart 90">
          <a:extLst>
            <a:ext uri="{FF2B5EF4-FFF2-40B4-BE49-F238E27FC236}">
              <a16:creationId xmlns:a16="http://schemas.microsoft.com/office/drawing/2014/main" id="{0D6C8DBC-30D4-42C5-950B-56DDA3CFE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152871</xdr:colOff>
      <xdr:row>18</xdr:row>
      <xdr:rowOff>143934</xdr:rowOff>
    </xdr:from>
    <xdr:to>
      <xdr:col>9</xdr:col>
      <xdr:colOff>428273</xdr:colOff>
      <xdr:row>30</xdr:row>
      <xdr:rowOff>160866</xdr:rowOff>
    </xdr:to>
    <xdr:sp macro="" textlink="">
      <xdr:nvSpPr>
        <xdr:cNvPr id="93" name="Rectangle: Rounded Corners 92">
          <a:extLst>
            <a:ext uri="{FF2B5EF4-FFF2-40B4-BE49-F238E27FC236}">
              <a16:creationId xmlns:a16="http://schemas.microsoft.com/office/drawing/2014/main" id="{79CA199E-2AD2-46B4-B6CB-64BA1ADB1BAA}"/>
            </a:ext>
          </a:extLst>
        </xdr:cNvPr>
        <xdr:cNvSpPr/>
      </xdr:nvSpPr>
      <xdr:spPr>
        <a:xfrm>
          <a:off x="3821760" y="3530601"/>
          <a:ext cx="2109846" cy="2274709"/>
        </a:xfrm>
        <a:prstGeom prst="roundRect">
          <a:avLst>
            <a:gd name="adj" fmla="val 3454"/>
          </a:avLst>
        </a:prstGeom>
        <a:solidFill>
          <a:srgbClr val="27333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600" b="1">
            <a:solidFill>
              <a:srgbClr val="D0309B"/>
            </a:solidFill>
            <a:latin typeface="+mn-lt"/>
            <a:ea typeface="+mn-ea"/>
            <a:cs typeface="+mn-cs"/>
          </a:endParaRPr>
        </a:p>
      </xdr:txBody>
    </xdr:sp>
    <xdr:clientData/>
  </xdr:twoCellAnchor>
  <xdr:twoCellAnchor>
    <xdr:from>
      <xdr:col>2</xdr:col>
      <xdr:colOff>399814</xdr:colOff>
      <xdr:row>18</xdr:row>
      <xdr:rowOff>152871</xdr:rowOff>
    </xdr:from>
    <xdr:to>
      <xdr:col>6</xdr:col>
      <xdr:colOff>38569</xdr:colOff>
      <xdr:row>30</xdr:row>
      <xdr:rowOff>54093</xdr:rowOff>
    </xdr:to>
    <xdr:graphicFrame macro="">
      <xdr:nvGraphicFramePr>
        <xdr:cNvPr id="37" name="Chart 36">
          <a:extLst>
            <a:ext uri="{FF2B5EF4-FFF2-40B4-BE49-F238E27FC236}">
              <a16:creationId xmlns:a16="http://schemas.microsoft.com/office/drawing/2014/main" id="{ED3C7AF0-F59C-45A9-9FE3-A9C068384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6</xdr:row>
      <xdr:rowOff>177800</xdr:rowOff>
    </xdr:from>
    <xdr:to>
      <xdr:col>2</xdr:col>
      <xdr:colOff>423333</xdr:colOff>
      <xdr:row>17</xdr:row>
      <xdr:rowOff>152400</xdr:rowOff>
    </xdr:to>
    <xdr:graphicFrame macro="">
      <xdr:nvGraphicFramePr>
        <xdr:cNvPr id="95" name="Chart 94">
          <a:extLst>
            <a:ext uri="{FF2B5EF4-FFF2-40B4-BE49-F238E27FC236}">
              <a16:creationId xmlns:a16="http://schemas.microsoft.com/office/drawing/2014/main" id="{CFC47D38-60D7-42D6-A504-B65F85BF2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372533</xdr:colOff>
      <xdr:row>0</xdr:row>
      <xdr:rowOff>150519</xdr:rowOff>
    </xdr:from>
    <xdr:to>
      <xdr:col>14</xdr:col>
      <xdr:colOff>152870</xdr:colOff>
      <xdr:row>6</xdr:row>
      <xdr:rowOff>117592</xdr:rowOff>
    </xdr:to>
    <xdr:sp macro="" textlink="">
      <xdr:nvSpPr>
        <xdr:cNvPr id="3" name="Rectangle: Rounded Corners 2">
          <a:extLst>
            <a:ext uri="{FF2B5EF4-FFF2-40B4-BE49-F238E27FC236}">
              <a16:creationId xmlns:a16="http://schemas.microsoft.com/office/drawing/2014/main" id="{38B7C3CA-008C-4D11-9EDC-264A66068241}"/>
            </a:ext>
          </a:extLst>
        </xdr:cNvPr>
        <xdr:cNvSpPr/>
      </xdr:nvSpPr>
      <xdr:spPr>
        <a:xfrm>
          <a:off x="6487348" y="150519"/>
          <a:ext cx="2226263" cy="1095962"/>
        </a:xfrm>
        <a:prstGeom prst="roundRect">
          <a:avLst>
            <a:gd name="adj" fmla="val 4523"/>
          </a:avLst>
        </a:prstGeom>
        <a:solidFill>
          <a:srgbClr val="27333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600" b="1">
            <a:solidFill>
              <a:srgbClr val="D0309B"/>
            </a:solidFill>
            <a:latin typeface="+mn-lt"/>
            <a:ea typeface="+mn-ea"/>
            <a:cs typeface="+mn-cs"/>
          </a:endParaRPr>
        </a:p>
      </xdr:txBody>
    </xdr:sp>
    <xdr:clientData/>
  </xdr:twoCellAnchor>
  <xdr:oneCellAnchor>
    <xdr:from>
      <xdr:col>11</xdr:col>
      <xdr:colOff>436259</xdr:colOff>
      <xdr:row>0</xdr:row>
      <xdr:rowOff>90592</xdr:rowOff>
    </xdr:from>
    <xdr:ext cx="1163396" cy="374141"/>
    <xdr:sp macro="" textlink="">
      <xdr:nvSpPr>
        <xdr:cNvPr id="5" name="TextBox 4">
          <a:extLst>
            <a:ext uri="{FF2B5EF4-FFF2-40B4-BE49-F238E27FC236}">
              <a16:creationId xmlns:a16="http://schemas.microsoft.com/office/drawing/2014/main" id="{9B503081-C7B7-44FB-BE12-39298C5C39C3}"/>
            </a:ext>
          </a:extLst>
        </xdr:cNvPr>
        <xdr:cNvSpPr txBox="1"/>
      </xdr:nvSpPr>
      <xdr:spPr>
        <a:xfrm>
          <a:off x="7141859" y="90592"/>
          <a:ext cx="1163396"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ctr"/>
          <a:r>
            <a:rPr lang="en-US" sz="1800" b="1" baseline="0">
              <a:solidFill>
                <a:schemeClr val="bg1"/>
              </a:solidFill>
              <a:latin typeface="+mn-lt"/>
              <a:ea typeface="+mn-ea"/>
              <a:cs typeface="+mn-cs"/>
            </a:rPr>
            <a:t>Lead Time</a:t>
          </a:r>
        </a:p>
      </xdr:txBody>
    </xdr:sp>
    <xdr:clientData/>
  </xdr:oneCellAnchor>
  <xdr:twoCellAnchor editAs="oneCell">
    <xdr:from>
      <xdr:col>10</xdr:col>
      <xdr:colOff>165762</xdr:colOff>
      <xdr:row>0</xdr:row>
      <xdr:rowOff>69526</xdr:rowOff>
    </xdr:from>
    <xdr:to>
      <xdr:col>11</xdr:col>
      <xdr:colOff>578856</xdr:colOff>
      <xdr:row>3</xdr:row>
      <xdr:rowOff>101616</xdr:rowOff>
    </xdr:to>
    <xdr:pic>
      <xdr:nvPicPr>
        <xdr:cNvPr id="15" name="Picture 14">
          <a:extLst>
            <a:ext uri="{FF2B5EF4-FFF2-40B4-BE49-F238E27FC236}">
              <a16:creationId xmlns:a16="http://schemas.microsoft.com/office/drawing/2014/main" id="{2AECDF04-90BE-3D92-1750-0361E0752550}"/>
            </a:ext>
          </a:extLst>
        </xdr:cNvPr>
        <xdr:cNvPicPr>
          <a:picLocks noChangeAspect="1"/>
        </xdr:cNvPicPr>
      </xdr:nvPicPr>
      <xdr:blipFill>
        <a:blip xmlns:r="http://schemas.openxmlformats.org/officeDocument/2006/relationships" r:embed="rId8" cstate="print">
          <a:extLst>
            <a:ext uri="{BEBA8EAE-BF5A-486C-A8C5-ECC9F3942E4B}">
              <a14:imgProps xmlns:a14="http://schemas.microsoft.com/office/drawing/2010/main">
                <a14:imgLayer r:embed="rId9">
                  <a14:imgEffect>
                    <a14:backgroundRemoval t="10000" b="90000" l="10000" r="90000">
                      <a14:foregroundMark x1="39444" y1="32115" x2="39444" y2="32115"/>
                    </a14:backgroundRemoval>
                  </a14:imgEffect>
                </a14:imgLayer>
              </a14:imgProps>
            </a:ext>
            <a:ext uri="{28A0092B-C50C-407E-A947-70E740481C1C}">
              <a14:useLocalDpi xmlns:a14="http://schemas.microsoft.com/office/drawing/2010/main" val="0"/>
            </a:ext>
          </a:extLst>
        </a:blip>
        <a:stretch>
          <a:fillRect/>
        </a:stretch>
      </xdr:blipFill>
      <xdr:spPr>
        <a:xfrm>
          <a:off x="6261762" y="69526"/>
          <a:ext cx="1022694" cy="590890"/>
        </a:xfrm>
        <a:prstGeom prst="rect">
          <a:avLst/>
        </a:prstGeom>
      </xdr:spPr>
    </xdr:pic>
    <xdr:clientData/>
  </xdr:twoCellAnchor>
  <xdr:oneCellAnchor>
    <xdr:from>
      <xdr:col>11</xdr:col>
      <xdr:colOff>23394</xdr:colOff>
      <xdr:row>2</xdr:row>
      <xdr:rowOff>62647</xdr:rowOff>
    </xdr:from>
    <xdr:ext cx="482055" cy="311496"/>
    <xdr:sp macro="" textlink="">
      <xdr:nvSpPr>
        <xdr:cNvPr id="20" name="TextBox 19">
          <a:extLst>
            <a:ext uri="{FF2B5EF4-FFF2-40B4-BE49-F238E27FC236}">
              <a16:creationId xmlns:a16="http://schemas.microsoft.com/office/drawing/2014/main" id="{026C1AF3-1CE6-47DA-94D1-E1E0B6271AC6}"/>
            </a:ext>
          </a:extLst>
        </xdr:cNvPr>
        <xdr:cNvSpPr txBox="1"/>
      </xdr:nvSpPr>
      <xdr:spPr>
        <a:xfrm>
          <a:off x="6728994" y="435180"/>
          <a:ext cx="48205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ctr"/>
          <a:r>
            <a:rPr lang="en-US" sz="1400" b="1" baseline="0">
              <a:solidFill>
                <a:schemeClr val="bg1"/>
              </a:solidFill>
              <a:latin typeface="+mn-lt"/>
              <a:ea typeface="+mn-ea"/>
              <a:cs typeface="+mn-cs"/>
            </a:rPr>
            <a:t>Min</a:t>
          </a:r>
          <a:endParaRPr lang="en-US" sz="1800" b="1" baseline="0">
            <a:solidFill>
              <a:schemeClr val="bg1"/>
            </a:solidFill>
            <a:latin typeface="+mn-lt"/>
            <a:ea typeface="+mn-ea"/>
            <a:cs typeface="+mn-cs"/>
          </a:endParaRPr>
        </a:p>
      </xdr:txBody>
    </xdr:sp>
    <xdr:clientData/>
  </xdr:oneCellAnchor>
  <xdr:oneCellAnchor>
    <xdr:from>
      <xdr:col>13</xdr:col>
      <xdr:colOff>109671</xdr:colOff>
      <xdr:row>2</xdr:row>
      <xdr:rowOff>71113</xdr:rowOff>
    </xdr:from>
    <xdr:ext cx="512704" cy="311496"/>
    <xdr:sp macro="" textlink="">
      <xdr:nvSpPr>
        <xdr:cNvPr id="24" name="TextBox 23">
          <a:extLst>
            <a:ext uri="{FF2B5EF4-FFF2-40B4-BE49-F238E27FC236}">
              <a16:creationId xmlns:a16="http://schemas.microsoft.com/office/drawing/2014/main" id="{379D5443-36B2-4FE5-B9DF-181BC667CB8E}"/>
            </a:ext>
          </a:extLst>
        </xdr:cNvPr>
        <xdr:cNvSpPr txBox="1"/>
      </xdr:nvSpPr>
      <xdr:spPr>
        <a:xfrm>
          <a:off x="8034471" y="443646"/>
          <a:ext cx="51270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ctr"/>
          <a:r>
            <a:rPr lang="en-US" sz="1400" b="1" baseline="0">
              <a:solidFill>
                <a:schemeClr val="bg1"/>
              </a:solidFill>
              <a:latin typeface="+mn-lt"/>
              <a:ea typeface="+mn-ea"/>
              <a:cs typeface="+mn-cs"/>
            </a:rPr>
            <a:t>Max</a:t>
          </a:r>
          <a:endParaRPr lang="en-US" sz="1800" b="1" baseline="0">
            <a:solidFill>
              <a:schemeClr val="bg1"/>
            </a:solidFill>
            <a:latin typeface="+mn-lt"/>
            <a:ea typeface="+mn-ea"/>
            <a:cs typeface="+mn-cs"/>
          </a:endParaRPr>
        </a:p>
      </xdr:txBody>
    </xdr:sp>
    <xdr:clientData/>
  </xdr:oneCellAnchor>
  <xdr:oneCellAnchor>
    <xdr:from>
      <xdr:col>12</xdr:col>
      <xdr:colOff>93315</xdr:colOff>
      <xdr:row>2</xdr:row>
      <xdr:rowOff>62647</xdr:rowOff>
    </xdr:from>
    <xdr:ext cx="511550" cy="311496"/>
    <xdr:sp macro="" textlink="">
      <xdr:nvSpPr>
        <xdr:cNvPr id="25" name="TextBox 24">
          <a:extLst>
            <a:ext uri="{FF2B5EF4-FFF2-40B4-BE49-F238E27FC236}">
              <a16:creationId xmlns:a16="http://schemas.microsoft.com/office/drawing/2014/main" id="{0D3A6E56-C80F-4B19-B0C9-2F9D42EB84C1}"/>
            </a:ext>
          </a:extLst>
        </xdr:cNvPr>
        <xdr:cNvSpPr txBox="1"/>
      </xdr:nvSpPr>
      <xdr:spPr>
        <a:xfrm>
          <a:off x="7408515" y="435180"/>
          <a:ext cx="5115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ctr"/>
          <a:r>
            <a:rPr lang="en-US" sz="1400" b="1" baseline="0">
              <a:solidFill>
                <a:schemeClr val="bg1"/>
              </a:solidFill>
              <a:latin typeface="+mn-lt"/>
              <a:ea typeface="+mn-ea"/>
              <a:cs typeface="+mn-cs"/>
            </a:rPr>
            <a:t>Avg</a:t>
          </a:r>
          <a:r>
            <a:rPr lang="en-US" sz="1400" b="1" baseline="0">
              <a:solidFill>
                <a:srgbClr val="002432"/>
              </a:solidFill>
              <a:latin typeface="+mn-lt"/>
              <a:ea typeface="+mn-ea"/>
              <a:cs typeface="+mn-cs"/>
            </a:rPr>
            <a:t>.</a:t>
          </a:r>
          <a:endParaRPr lang="en-US" sz="1800" b="1" baseline="0">
            <a:solidFill>
              <a:srgbClr val="002432"/>
            </a:solidFill>
            <a:latin typeface="+mn-lt"/>
            <a:ea typeface="+mn-ea"/>
            <a:cs typeface="+mn-cs"/>
          </a:endParaRPr>
        </a:p>
      </xdr:txBody>
    </xdr:sp>
    <xdr:clientData/>
  </xdr:oneCellAnchor>
  <xdr:oneCellAnchor>
    <xdr:from>
      <xdr:col>11</xdr:col>
      <xdr:colOff>84666</xdr:colOff>
      <xdr:row>3</xdr:row>
      <xdr:rowOff>84669</xdr:rowOff>
    </xdr:from>
    <xdr:ext cx="423334" cy="342786"/>
    <xdr:sp macro="" textlink="'Data Analysis by Pivot'!AW4">
      <xdr:nvSpPr>
        <xdr:cNvPr id="26" name="TextBox 25">
          <a:extLst>
            <a:ext uri="{FF2B5EF4-FFF2-40B4-BE49-F238E27FC236}">
              <a16:creationId xmlns:a16="http://schemas.microsoft.com/office/drawing/2014/main" id="{E167D223-FBD8-4984-BEBD-4B568794C0C9}"/>
            </a:ext>
          </a:extLst>
        </xdr:cNvPr>
        <xdr:cNvSpPr txBox="1"/>
      </xdr:nvSpPr>
      <xdr:spPr>
        <a:xfrm>
          <a:off x="6790266" y="643469"/>
          <a:ext cx="42333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55362CDC-5249-4662-B8B2-CAF9FCA10E6D}" type="TxLink">
            <a:rPr lang="en-US" sz="1600" b="1" i="0" u="none" strike="noStrike">
              <a:solidFill>
                <a:srgbClr val="00B0F0"/>
              </a:solidFill>
              <a:latin typeface="Calibri"/>
              <a:ea typeface="+mn-ea"/>
              <a:cs typeface="Calibri"/>
            </a:rPr>
            <a:pPr marL="0" indent="0"/>
            <a:t>10</a:t>
          </a:fld>
          <a:endParaRPr lang="en-US" sz="1600" b="1" i="0" u="none" strike="noStrike">
            <a:solidFill>
              <a:srgbClr val="00B0F0"/>
            </a:solidFill>
            <a:latin typeface="Calibri"/>
            <a:ea typeface="+mn-ea"/>
            <a:cs typeface="Calibri"/>
          </a:endParaRPr>
        </a:p>
      </xdr:txBody>
    </xdr:sp>
    <xdr:clientData/>
  </xdr:oneCellAnchor>
  <xdr:oneCellAnchor>
    <xdr:from>
      <xdr:col>12</xdr:col>
      <xdr:colOff>59266</xdr:colOff>
      <xdr:row>3</xdr:row>
      <xdr:rowOff>84668</xdr:rowOff>
    </xdr:from>
    <xdr:ext cx="575734" cy="342786"/>
    <xdr:sp macro="" textlink="'Data Analysis by Pivot'!AX4">
      <xdr:nvSpPr>
        <xdr:cNvPr id="27" name="TextBox 26">
          <a:extLst>
            <a:ext uri="{FF2B5EF4-FFF2-40B4-BE49-F238E27FC236}">
              <a16:creationId xmlns:a16="http://schemas.microsoft.com/office/drawing/2014/main" id="{053448F5-E820-469D-AD79-88F9CDADD0AD}"/>
            </a:ext>
          </a:extLst>
        </xdr:cNvPr>
        <xdr:cNvSpPr txBox="1"/>
      </xdr:nvSpPr>
      <xdr:spPr>
        <a:xfrm>
          <a:off x="7374466" y="643468"/>
          <a:ext cx="57573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074C1D91-0D2A-45E3-90A6-6250ACF8EE9C}" type="TxLink">
            <a:rPr lang="en-US" sz="1600" b="1" i="0" u="none" strike="noStrike">
              <a:solidFill>
                <a:srgbClr val="00B0F0"/>
              </a:solidFill>
              <a:latin typeface="Calibri"/>
              <a:ea typeface="+mn-ea"/>
              <a:cs typeface="Calibri"/>
            </a:rPr>
            <a:pPr marL="0" indent="0"/>
            <a:t>22.5</a:t>
          </a:fld>
          <a:endParaRPr lang="en-US" sz="1600" b="1" i="0" u="none" strike="noStrike">
            <a:solidFill>
              <a:srgbClr val="00B0F0"/>
            </a:solidFill>
            <a:latin typeface="Calibri"/>
            <a:ea typeface="+mn-ea"/>
            <a:cs typeface="Calibri"/>
          </a:endParaRPr>
        </a:p>
      </xdr:txBody>
    </xdr:sp>
    <xdr:clientData/>
  </xdr:oneCellAnchor>
  <xdr:oneCellAnchor>
    <xdr:from>
      <xdr:col>13</xdr:col>
      <xdr:colOff>169331</xdr:colOff>
      <xdr:row>3</xdr:row>
      <xdr:rowOff>93134</xdr:rowOff>
    </xdr:from>
    <xdr:ext cx="423334" cy="342786"/>
    <xdr:sp macro="" textlink="'Data Analysis by Pivot'!AV4">
      <xdr:nvSpPr>
        <xdr:cNvPr id="29" name="TextBox 28">
          <a:extLst>
            <a:ext uri="{FF2B5EF4-FFF2-40B4-BE49-F238E27FC236}">
              <a16:creationId xmlns:a16="http://schemas.microsoft.com/office/drawing/2014/main" id="{FEEDE87B-4A5C-4853-9F51-51CD22761F1C}"/>
            </a:ext>
          </a:extLst>
        </xdr:cNvPr>
        <xdr:cNvSpPr txBox="1"/>
      </xdr:nvSpPr>
      <xdr:spPr>
        <a:xfrm>
          <a:off x="8094131" y="651934"/>
          <a:ext cx="42333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B3C62796-74FE-40B5-81BF-0C92BF3BEF1D}" type="TxLink">
            <a:rPr lang="en-US" sz="1600" b="1" i="0" u="none" strike="noStrike">
              <a:solidFill>
                <a:srgbClr val="00B0F0"/>
              </a:solidFill>
              <a:latin typeface="Calibri"/>
              <a:ea typeface="+mn-ea"/>
              <a:cs typeface="Calibri"/>
            </a:rPr>
            <a:pPr marL="0" indent="0"/>
            <a:t>35</a:t>
          </a:fld>
          <a:endParaRPr lang="en-US" sz="1600" b="1" i="0" u="none" strike="noStrike">
            <a:solidFill>
              <a:srgbClr val="00B0F0"/>
            </a:solidFill>
            <a:latin typeface="Calibri"/>
            <a:ea typeface="+mn-ea"/>
            <a:cs typeface="Calibri"/>
          </a:endParaRPr>
        </a:p>
      </xdr:txBody>
    </xdr:sp>
    <xdr:clientData/>
  </xdr:oneCellAnchor>
  <xdr:oneCellAnchor>
    <xdr:from>
      <xdr:col>11</xdr:col>
      <xdr:colOff>9809</xdr:colOff>
      <xdr:row>4</xdr:row>
      <xdr:rowOff>104981</xdr:rowOff>
    </xdr:from>
    <xdr:ext cx="543097" cy="311496"/>
    <xdr:sp macro="" textlink="">
      <xdr:nvSpPr>
        <xdr:cNvPr id="31" name="TextBox 30">
          <a:extLst>
            <a:ext uri="{FF2B5EF4-FFF2-40B4-BE49-F238E27FC236}">
              <a16:creationId xmlns:a16="http://schemas.microsoft.com/office/drawing/2014/main" id="{0E0AAE30-5548-4569-A377-30C73DF2388F}"/>
            </a:ext>
          </a:extLst>
        </xdr:cNvPr>
        <xdr:cNvSpPr txBox="1"/>
      </xdr:nvSpPr>
      <xdr:spPr>
        <a:xfrm>
          <a:off x="6715409" y="850048"/>
          <a:ext cx="54309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ctr"/>
          <a:r>
            <a:rPr lang="en-US" sz="1400" b="1" baseline="0">
              <a:solidFill>
                <a:schemeClr val="bg1"/>
              </a:solidFill>
              <a:latin typeface="+mn-lt"/>
              <a:ea typeface="+mn-ea"/>
              <a:cs typeface="+mn-cs"/>
            </a:rPr>
            <a:t>Days</a:t>
          </a:r>
          <a:endParaRPr lang="en-US" sz="1800" b="1" baseline="0">
            <a:solidFill>
              <a:schemeClr val="bg1"/>
            </a:solidFill>
            <a:latin typeface="+mn-lt"/>
            <a:ea typeface="+mn-ea"/>
            <a:cs typeface="+mn-cs"/>
          </a:endParaRPr>
        </a:p>
      </xdr:txBody>
    </xdr:sp>
    <xdr:clientData/>
  </xdr:oneCellAnchor>
  <xdr:oneCellAnchor>
    <xdr:from>
      <xdr:col>12</xdr:col>
      <xdr:colOff>69075</xdr:colOff>
      <xdr:row>4</xdr:row>
      <xdr:rowOff>113446</xdr:rowOff>
    </xdr:from>
    <xdr:ext cx="543097" cy="311496"/>
    <xdr:sp macro="" textlink="">
      <xdr:nvSpPr>
        <xdr:cNvPr id="33" name="TextBox 32">
          <a:extLst>
            <a:ext uri="{FF2B5EF4-FFF2-40B4-BE49-F238E27FC236}">
              <a16:creationId xmlns:a16="http://schemas.microsoft.com/office/drawing/2014/main" id="{119CFAED-FA7F-4AC9-BB16-6241DEBED3CE}"/>
            </a:ext>
          </a:extLst>
        </xdr:cNvPr>
        <xdr:cNvSpPr txBox="1"/>
      </xdr:nvSpPr>
      <xdr:spPr>
        <a:xfrm>
          <a:off x="7384275" y="858513"/>
          <a:ext cx="54309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ctr"/>
          <a:r>
            <a:rPr lang="en-US" sz="1400" b="1" baseline="0">
              <a:solidFill>
                <a:schemeClr val="bg1"/>
              </a:solidFill>
              <a:latin typeface="+mn-lt"/>
              <a:ea typeface="+mn-ea"/>
              <a:cs typeface="+mn-cs"/>
            </a:rPr>
            <a:t>Days</a:t>
          </a:r>
          <a:endParaRPr lang="en-US" sz="1800" b="1" baseline="0">
            <a:solidFill>
              <a:schemeClr val="bg1"/>
            </a:solidFill>
            <a:latin typeface="+mn-lt"/>
            <a:ea typeface="+mn-ea"/>
            <a:cs typeface="+mn-cs"/>
          </a:endParaRPr>
        </a:p>
      </xdr:txBody>
    </xdr:sp>
    <xdr:clientData/>
  </xdr:oneCellAnchor>
  <xdr:oneCellAnchor>
    <xdr:from>
      <xdr:col>13</xdr:col>
      <xdr:colOff>108116</xdr:colOff>
      <xdr:row>4</xdr:row>
      <xdr:rowOff>131791</xdr:rowOff>
    </xdr:from>
    <xdr:ext cx="543097" cy="311496"/>
    <xdr:sp macro="" textlink="">
      <xdr:nvSpPr>
        <xdr:cNvPr id="36" name="TextBox 35">
          <a:extLst>
            <a:ext uri="{FF2B5EF4-FFF2-40B4-BE49-F238E27FC236}">
              <a16:creationId xmlns:a16="http://schemas.microsoft.com/office/drawing/2014/main" id="{2C34FAE6-BB21-4650-92BE-1E0DEB5B8A62}"/>
            </a:ext>
          </a:extLst>
        </xdr:cNvPr>
        <xdr:cNvSpPr txBox="1"/>
      </xdr:nvSpPr>
      <xdr:spPr>
        <a:xfrm>
          <a:off x="8057375" y="884384"/>
          <a:ext cx="54309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ctr"/>
          <a:r>
            <a:rPr lang="en-US" sz="1400" b="1" baseline="0">
              <a:solidFill>
                <a:schemeClr val="bg1"/>
              </a:solidFill>
              <a:latin typeface="+mn-lt"/>
              <a:ea typeface="+mn-ea"/>
              <a:cs typeface="+mn-cs"/>
            </a:rPr>
            <a:t>Days</a:t>
          </a:r>
          <a:endParaRPr lang="en-US" sz="1800" b="1" baseline="0">
            <a:solidFill>
              <a:schemeClr val="bg1"/>
            </a:solidFill>
            <a:latin typeface="+mn-lt"/>
            <a:ea typeface="+mn-ea"/>
            <a:cs typeface="+mn-cs"/>
          </a:endParaRPr>
        </a:p>
      </xdr:txBody>
    </xdr:sp>
    <xdr:clientData/>
  </xdr:oneCellAnchor>
  <xdr:twoCellAnchor>
    <xdr:from>
      <xdr:col>8</xdr:col>
      <xdr:colOff>20381</xdr:colOff>
      <xdr:row>0</xdr:row>
      <xdr:rowOff>150519</xdr:rowOff>
    </xdr:from>
    <xdr:to>
      <xdr:col>9</xdr:col>
      <xdr:colOff>105047</xdr:colOff>
      <xdr:row>6</xdr:row>
      <xdr:rowOff>108186</xdr:rowOff>
    </xdr:to>
    <xdr:sp macro="" textlink="">
      <xdr:nvSpPr>
        <xdr:cNvPr id="38" name="Rectangle: Rounded Corners 37">
          <a:extLst>
            <a:ext uri="{FF2B5EF4-FFF2-40B4-BE49-F238E27FC236}">
              <a16:creationId xmlns:a16="http://schemas.microsoft.com/office/drawing/2014/main" id="{9A1C811C-22E7-45D4-AC36-132A631EE3B1}"/>
            </a:ext>
          </a:extLst>
        </xdr:cNvPr>
        <xdr:cNvSpPr/>
      </xdr:nvSpPr>
      <xdr:spPr>
        <a:xfrm>
          <a:off x="4912233" y="150519"/>
          <a:ext cx="696147" cy="1086556"/>
        </a:xfrm>
        <a:prstGeom prst="roundRect">
          <a:avLst>
            <a:gd name="adj" fmla="val 4523"/>
          </a:avLst>
        </a:prstGeom>
        <a:solidFill>
          <a:srgbClr val="27333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200" b="1">
              <a:solidFill>
                <a:schemeClr val="bg1"/>
              </a:solidFill>
              <a:latin typeface="+mn-lt"/>
              <a:ea typeface="+mn-ea"/>
              <a:cs typeface="+mn-cs"/>
            </a:rPr>
            <a:t> Total</a:t>
          </a:r>
          <a:r>
            <a:rPr lang="en-US" sz="1400" b="1">
              <a:solidFill>
                <a:schemeClr val="bg1"/>
              </a:solidFill>
              <a:latin typeface="+mn-lt"/>
              <a:ea typeface="+mn-ea"/>
              <a:cs typeface="+mn-cs"/>
            </a:rPr>
            <a:t> Profit</a:t>
          </a:r>
        </a:p>
        <a:p>
          <a:pPr marL="0" indent="0" algn="l"/>
          <a:endParaRPr lang="en-US" sz="1400" b="1">
            <a:solidFill>
              <a:schemeClr val="bg1"/>
            </a:solidFill>
            <a:latin typeface="+mn-lt"/>
            <a:ea typeface="+mn-ea"/>
            <a:cs typeface="+mn-cs"/>
          </a:endParaRPr>
        </a:p>
        <a:p>
          <a:pPr marL="0" indent="0" algn="l"/>
          <a:endParaRPr lang="en-US" sz="1400" b="1">
            <a:solidFill>
              <a:schemeClr val="bg1"/>
            </a:solidFill>
            <a:latin typeface="+mn-lt"/>
            <a:ea typeface="+mn-ea"/>
            <a:cs typeface="+mn-cs"/>
          </a:endParaRPr>
        </a:p>
      </xdr:txBody>
    </xdr:sp>
    <xdr:clientData/>
  </xdr:twoCellAnchor>
  <xdr:oneCellAnchor>
    <xdr:from>
      <xdr:col>5</xdr:col>
      <xdr:colOff>293983</xdr:colOff>
      <xdr:row>1</xdr:row>
      <xdr:rowOff>27973</xdr:rowOff>
    </xdr:from>
    <xdr:ext cx="707440" cy="499367"/>
    <xdr:sp macro="" textlink="">
      <xdr:nvSpPr>
        <xdr:cNvPr id="39" name="TextBox 38">
          <a:extLst>
            <a:ext uri="{FF2B5EF4-FFF2-40B4-BE49-F238E27FC236}">
              <a16:creationId xmlns:a16="http://schemas.microsoft.com/office/drawing/2014/main" id="{F373FA75-82B3-43B8-889B-DD9C1B13C05D}"/>
            </a:ext>
          </a:extLst>
        </xdr:cNvPr>
        <xdr:cNvSpPr txBox="1"/>
      </xdr:nvSpPr>
      <xdr:spPr>
        <a:xfrm>
          <a:off x="3351390" y="216121"/>
          <a:ext cx="707440" cy="499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r>
            <a:rPr lang="en-US" sz="1200" b="1" baseline="0">
              <a:solidFill>
                <a:schemeClr val="bg1"/>
              </a:solidFill>
              <a:latin typeface="+mn-lt"/>
              <a:ea typeface="+mn-ea"/>
              <a:cs typeface="+mn-cs"/>
            </a:rPr>
            <a:t>Total</a:t>
          </a:r>
          <a:br>
            <a:rPr lang="en-US" sz="1000" b="1" baseline="0">
              <a:solidFill>
                <a:schemeClr val="bg1"/>
              </a:solidFill>
              <a:latin typeface="+mn-lt"/>
              <a:ea typeface="+mn-ea"/>
              <a:cs typeface="+mn-cs"/>
            </a:rPr>
          </a:br>
          <a:r>
            <a:rPr lang="en-US" sz="1400" b="1" baseline="0">
              <a:solidFill>
                <a:schemeClr val="bg1"/>
              </a:solidFill>
              <a:latin typeface="+mn-lt"/>
              <a:ea typeface="+mn-ea"/>
              <a:cs typeface="+mn-cs"/>
            </a:rPr>
            <a:t>Cost</a:t>
          </a:r>
          <a:endParaRPr lang="en-US" sz="1000" b="1" baseline="0">
            <a:solidFill>
              <a:schemeClr val="bg1"/>
            </a:solidFill>
            <a:latin typeface="+mn-lt"/>
            <a:ea typeface="+mn-ea"/>
            <a:cs typeface="+mn-cs"/>
          </a:endParaRPr>
        </a:p>
      </xdr:txBody>
    </xdr:sp>
    <xdr:clientData/>
  </xdr:oneCellAnchor>
  <xdr:oneCellAnchor>
    <xdr:from>
      <xdr:col>5</xdr:col>
      <xdr:colOff>411575</xdr:colOff>
      <xdr:row>4</xdr:row>
      <xdr:rowOff>35280</xdr:rowOff>
    </xdr:from>
    <xdr:ext cx="682037" cy="329258"/>
    <xdr:sp macro="" textlink="'Data Analysis by Pivot'!$BA$4">
      <xdr:nvSpPr>
        <xdr:cNvPr id="41" name="TextBox 40">
          <a:extLst>
            <a:ext uri="{FF2B5EF4-FFF2-40B4-BE49-F238E27FC236}">
              <a16:creationId xmlns:a16="http://schemas.microsoft.com/office/drawing/2014/main" id="{17635C97-0B91-4C73-9F24-4863DE622586}"/>
            </a:ext>
          </a:extLst>
        </xdr:cNvPr>
        <xdr:cNvSpPr txBox="1"/>
      </xdr:nvSpPr>
      <xdr:spPr>
        <a:xfrm>
          <a:off x="3468982" y="787873"/>
          <a:ext cx="682037" cy="329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06496397-A2A5-4F03-97A4-59CF4045CB1B}" type="TxLink">
            <a:rPr lang="en-US" sz="1400" b="1" i="0" u="none" strike="noStrike">
              <a:solidFill>
                <a:srgbClr val="00B0F0"/>
              </a:solidFill>
              <a:latin typeface="Calibri"/>
              <a:ea typeface="+mn-ea"/>
              <a:cs typeface="Calibri"/>
            </a:rPr>
            <a:pPr marL="0" indent="0"/>
            <a:t>84 M</a:t>
          </a:fld>
          <a:endParaRPr lang="en-US" sz="1400" b="1" i="0" u="none" strike="noStrike">
            <a:solidFill>
              <a:srgbClr val="00B0F0"/>
            </a:solidFill>
            <a:latin typeface="Calibri"/>
            <a:ea typeface="+mn-ea"/>
            <a:cs typeface="Calibri"/>
          </a:endParaRPr>
        </a:p>
      </xdr:txBody>
    </xdr:sp>
    <xdr:clientData/>
  </xdr:oneCellAnchor>
  <xdr:twoCellAnchor>
    <xdr:from>
      <xdr:col>9</xdr:col>
      <xdr:colOff>192222</xdr:colOff>
      <xdr:row>0</xdr:row>
      <xdr:rowOff>150519</xdr:rowOff>
    </xdr:from>
    <xdr:to>
      <xdr:col>10</xdr:col>
      <xdr:colOff>285357</xdr:colOff>
      <xdr:row>6</xdr:row>
      <xdr:rowOff>108186</xdr:rowOff>
    </xdr:to>
    <xdr:sp macro="" textlink="">
      <xdr:nvSpPr>
        <xdr:cNvPr id="42" name="Rectangle: Rounded Corners 41">
          <a:extLst>
            <a:ext uri="{FF2B5EF4-FFF2-40B4-BE49-F238E27FC236}">
              <a16:creationId xmlns:a16="http://schemas.microsoft.com/office/drawing/2014/main" id="{9D6AC79B-B06A-443E-A2CE-1AEED3F5C75D}"/>
            </a:ext>
          </a:extLst>
        </xdr:cNvPr>
        <xdr:cNvSpPr/>
      </xdr:nvSpPr>
      <xdr:spPr>
        <a:xfrm>
          <a:off x="5695555" y="150519"/>
          <a:ext cx="704617" cy="1086556"/>
        </a:xfrm>
        <a:prstGeom prst="roundRect">
          <a:avLst>
            <a:gd name="adj" fmla="val 4523"/>
          </a:avLst>
        </a:prstGeom>
        <a:solidFill>
          <a:srgbClr val="27333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200" b="1">
              <a:solidFill>
                <a:schemeClr val="bg1"/>
              </a:solidFill>
              <a:latin typeface="+mn-lt"/>
              <a:ea typeface="+mn-ea"/>
              <a:cs typeface="+mn-cs"/>
            </a:rPr>
            <a:t>  Profit Margin</a:t>
          </a:r>
        </a:p>
      </xdr:txBody>
    </xdr:sp>
    <xdr:clientData/>
  </xdr:twoCellAnchor>
  <xdr:oneCellAnchor>
    <xdr:from>
      <xdr:col>4</xdr:col>
      <xdr:colOff>61468</xdr:colOff>
      <xdr:row>1</xdr:row>
      <xdr:rowOff>54088</xdr:rowOff>
    </xdr:from>
    <xdr:ext cx="711822" cy="436786"/>
    <xdr:sp macro="" textlink="">
      <xdr:nvSpPr>
        <xdr:cNvPr id="45" name="TextBox 44">
          <a:extLst>
            <a:ext uri="{FF2B5EF4-FFF2-40B4-BE49-F238E27FC236}">
              <a16:creationId xmlns:a16="http://schemas.microsoft.com/office/drawing/2014/main" id="{21F64C08-5CE6-48CB-8C1C-C508B4687CDE}"/>
            </a:ext>
          </a:extLst>
        </xdr:cNvPr>
        <xdr:cNvSpPr txBox="1"/>
      </xdr:nvSpPr>
      <xdr:spPr>
        <a:xfrm>
          <a:off x="2507394" y="242236"/>
          <a:ext cx="71182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r>
            <a:rPr lang="en-US" sz="1100" b="1" baseline="0">
              <a:solidFill>
                <a:schemeClr val="bg1"/>
              </a:solidFill>
              <a:latin typeface="+mn-lt"/>
              <a:ea typeface="+mn-ea"/>
              <a:cs typeface="+mn-cs"/>
            </a:rPr>
            <a:t>Total</a:t>
          </a:r>
          <a:br>
            <a:rPr lang="en-US" sz="1100" b="1" baseline="0">
              <a:solidFill>
                <a:schemeClr val="bg1"/>
              </a:solidFill>
              <a:latin typeface="+mn-lt"/>
              <a:ea typeface="+mn-ea"/>
              <a:cs typeface="+mn-cs"/>
            </a:rPr>
          </a:br>
          <a:r>
            <a:rPr lang="en-US" sz="1100" b="1" baseline="0">
              <a:solidFill>
                <a:schemeClr val="bg1"/>
              </a:solidFill>
              <a:latin typeface="+mn-lt"/>
              <a:ea typeface="+mn-ea"/>
              <a:cs typeface="+mn-cs"/>
            </a:rPr>
            <a:t>Quantity</a:t>
          </a:r>
        </a:p>
      </xdr:txBody>
    </xdr:sp>
    <xdr:clientData/>
  </xdr:oneCellAnchor>
  <xdr:oneCellAnchor>
    <xdr:from>
      <xdr:col>4</xdr:col>
      <xdr:colOff>93040</xdr:colOff>
      <xdr:row>4</xdr:row>
      <xdr:rowOff>28286</xdr:rowOff>
    </xdr:from>
    <xdr:ext cx="855135" cy="311496"/>
    <xdr:sp macro="" textlink="'Data Analysis by Pivot'!BD4">
      <xdr:nvSpPr>
        <xdr:cNvPr id="46" name="TextBox 45">
          <a:extLst>
            <a:ext uri="{FF2B5EF4-FFF2-40B4-BE49-F238E27FC236}">
              <a16:creationId xmlns:a16="http://schemas.microsoft.com/office/drawing/2014/main" id="{094649E5-94A4-4289-9A4E-853FDBDB335A}"/>
            </a:ext>
          </a:extLst>
        </xdr:cNvPr>
        <xdr:cNvSpPr txBox="1"/>
      </xdr:nvSpPr>
      <xdr:spPr>
        <a:xfrm>
          <a:off x="2538966" y="780879"/>
          <a:ext cx="85513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5822E1C2-990E-456F-83B8-925D5164A5B1}" type="TxLink">
            <a:rPr lang="en-US" sz="1400" b="1" i="0" u="none" strike="noStrike">
              <a:solidFill>
                <a:srgbClr val="00B0F0"/>
              </a:solidFill>
              <a:latin typeface="Calibri"/>
              <a:ea typeface="+mn-ea"/>
              <a:cs typeface="Calibri"/>
            </a:rPr>
            <a:pPr marL="0" indent="0"/>
            <a:t>178,198</a:t>
          </a:fld>
          <a:endParaRPr lang="en-US" sz="1400" b="1" i="0" u="none" strike="noStrike">
            <a:solidFill>
              <a:srgbClr val="00B0F0"/>
            </a:solidFill>
            <a:latin typeface="Calibri"/>
            <a:ea typeface="+mn-ea"/>
            <a:cs typeface="Calibri"/>
          </a:endParaRPr>
        </a:p>
      </xdr:txBody>
    </xdr:sp>
    <xdr:clientData/>
  </xdr:oneCellAnchor>
  <xdr:twoCellAnchor>
    <xdr:from>
      <xdr:col>9</xdr:col>
      <xdr:colOff>507998</xdr:colOff>
      <xdr:row>7</xdr:row>
      <xdr:rowOff>8467</xdr:rowOff>
    </xdr:from>
    <xdr:to>
      <xdr:col>14</xdr:col>
      <xdr:colOff>152399</xdr:colOff>
      <xdr:row>18</xdr:row>
      <xdr:rowOff>59267</xdr:rowOff>
    </xdr:to>
    <xdr:sp macro="" textlink="">
      <xdr:nvSpPr>
        <xdr:cNvPr id="50" name="Rectangle: Rounded Corners 49">
          <a:extLst>
            <a:ext uri="{FF2B5EF4-FFF2-40B4-BE49-F238E27FC236}">
              <a16:creationId xmlns:a16="http://schemas.microsoft.com/office/drawing/2014/main" id="{2D48AD67-80AE-4DDC-B7C2-7053BA0F717A}"/>
            </a:ext>
          </a:extLst>
        </xdr:cNvPr>
        <xdr:cNvSpPr/>
      </xdr:nvSpPr>
      <xdr:spPr>
        <a:xfrm>
          <a:off x="6011331" y="1325504"/>
          <a:ext cx="2701809" cy="2120430"/>
        </a:xfrm>
        <a:prstGeom prst="roundRect">
          <a:avLst>
            <a:gd name="adj" fmla="val 3454"/>
          </a:avLst>
        </a:prstGeom>
        <a:solidFill>
          <a:srgbClr val="27333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600" b="1">
            <a:solidFill>
              <a:srgbClr val="D0309B"/>
            </a:solidFill>
            <a:latin typeface="+mn-lt"/>
            <a:ea typeface="+mn-ea"/>
            <a:cs typeface="+mn-cs"/>
          </a:endParaRPr>
        </a:p>
      </xdr:txBody>
    </xdr:sp>
    <xdr:clientData/>
  </xdr:twoCellAnchor>
  <xdr:twoCellAnchor>
    <xdr:from>
      <xdr:col>9</xdr:col>
      <xdr:colOff>575735</xdr:colOff>
      <xdr:row>6</xdr:row>
      <xdr:rowOff>164630</xdr:rowOff>
    </xdr:from>
    <xdr:to>
      <xdr:col>14</xdr:col>
      <xdr:colOff>33867</xdr:colOff>
      <xdr:row>18</xdr:row>
      <xdr:rowOff>1</xdr:rowOff>
    </xdr:to>
    <xdr:graphicFrame macro="">
      <xdr:nvGraphicFramePr>
        <xdr:cNvPr id="49" name="Chart 48">
          <a:extLst>
            <a:ext uri="{FF2B5EF4-FFF2-40B4-BE49-F238E27FC236}">
              <a16:creationId xmlns:a16="http://schemas.microsoft.com/office/drawing/2014/main" id="{AEA2D2D2-797C-4AD9-AE07-0BDC68146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118532</xdr:colOff>
      <xdr:row>0</xdr:row>
      <xdr:rowOff>135467</xdr:rowOff>
    </xdr:from>
    <xdr:to>
      <xdr:col>2</xdr:col>
      <xdr:colOff>372533</xdr:colOff>
      <xdr:row>6</xdr:row>
      <xdr:rowOff>152401</xdr:rowOff>
    </xdr:to>
    <xdr:sp macro="" textlink="">
      <xdr:nvSpPr>
        <xdr:cNvPr id="59" name="Rectangle: Rounded Corners 58">
          <a:extLst>
            <a:ext uri="{FF2B5EF4-FFF2-40B4-BE49-F238E27FC236}">
              <a16:creationId xmlns:a16="http://schemas.microsoft.com/office/drawing/2014/main" id="{3A4567F6-7A6C-4C81-8D52-25E4476E641C}"/>
            </a:ext>
          </a:extLst>
        </xdr:cNvPr>
        <xdr:cNvSpPr/>
      </xdr:nvSpPr>
      <xdr:spPr>
        <a:xfrm>
          <a:off x="118532" y="135467"/>
          <a:ext cx="1476964" cy="1145823"/>
        </a:xfrm>
        <a:prstGeom prst="roundRect">
          <a:avLst>
            <a:gd name="adj" fmla="val 7193"/>
          </a:avLst>
        </a:prstGeom>
        <a:solidFill>
          <a:srgbClr val="27333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600" b="1">
            <a:solidFill>
              <a:srgbClr val="D0309B"/>
            </a:solidFill>
            <a:latin typeface="+mn-lt"/>
            <a:ea typeface="+mn-ea"/>
            <a:cs typeface="+mn-cs"/>
          </a:endParaRPr>
        </a:p>
      </xdr:txBody>
    </xdr:sp>
    <xdr:clientData/>
  </xdr:twoCellAnchor>
  <xdr:twoCellAnchor>
    <xdr:from>
      <xdr:col>9</xdr:col>
      <xdr:colOff>516465</xdr:colOff>
      <xdr:row>18</xdr:row>
      <xdr:rowOff>177800</xdr:rowOff>
    </xdr:from>
    <xdr:to>
      <xdr:col>14</xdr:col>
      <xdr:colOff>160866</xdr:colOff>
      <xdr:row>30</xdr:row>
      <xdr:rowOff>160866</xdr:rowOff>
    </xdr:to>
    <xdr:sp macro="" textlink="">
      <xdr:nvSpPr>
        <xdr:cNvPr id="52" name="Rectangle: Rounded Corners 51">
          <a:extLst>
            <a:ext uri="{FF2B5EF4-FFF2-40B4-BE49-F238E27FC236}">
              <a16:creationId xmlns:a16="http://schemas.microsoft.com/office/drawing/2014/main" id="{451072A8-3FE6-4511-BE24-E9210E56400A}"/>
            </a:ext>
          </a:extLst>
        </xdr:cNvPr>
        <xdr:cNvSpPr/>
      </xdr:nvSpPr>
      <xdr:spPr>
        <a:xfrm>
          <a:off x="6019798" y="3564467"/>
          <a:ext cx="2701809" cy="2240843"/>
        </a:xfrm>
        <a:prstGeom prst="roundRect">
          <a:avLst>
            <a:gd name="adj" fmla="val 3454"/>
          </a:avLst>
        </a:prstGeom>
        <a:solidFill>
          <a:srgbClr val="27333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600" b="1">
            <a:solidFill>
              <a:srgbClr val="D0309B"/>
            </a:solidFill>
            <a:latin typeface="+mn-lt"/>
            <a:ea typeface="+mn-ea"/>
            <a:cs typeface="+mn-cs"/>
          </a:endParaRPr>
        </a:p>
      </xdr:txBody>
    </xdr:sp>
    <xdr:clientData/>
  </xdr:twoCellAnchor>
  <xdr:twoCellAnchor>
    <xdr:from>
      <xdr:col>9</xdr:col>
      <xdr:colOff>567269</xdr:colOff>
      <xdr:row>19</xdr:row>
      <xdr:rowOff>0</xdr:rowOff>
    </xdr:from>
    <xdr:to>
      <xdr:col>14</xdr:col>
      <xdr:colOff>220135</xdr:colOff>
      <xdr:row>30</xdr:row>
      <xdr:rowOff>152400</xdr:rowOff>
    </xdr:to>
    <xdr:graphicFrame macro="">
      <xdr:nvGraphicFramePr>
        <xdr:cNvPr id="48" name="Chart 47">
          <a:extLst>
            <a:ext uri="{FF2B5EF4-FFF2-40B4-BE49-F238E27FC236}">
              <a16:creationId xmlns:a16="http://schemas.microsoft.com/office/drawing/2014/main" id="{7559186B-A8B7-4609-852F-DEC7782B1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287867</xdr:colOff>
      <xdr:row>1</xdr:row>
      <xdr:rowOff>12447</xdr:rowOff>
    </xdr:from>
    <xdr:to>
      <xdr:col>2</xdr:col>
      <xdr:colOff>203199</xdr:colOff>
      <xdr:row>5</xdr:row>
      <xdr:rowOff>27517</xdr:rowOff>
    </xdr:to>
    <xdr:pic>
      <xdr:nvPicPr>
        <xdr:cNvPr id="43" name="Picture 42">
          <a:extLst>
            <a:ext uri="{FF2B5EF4-FFF2-40B4-BE49-F238E27FC236}">
              <a16:creationId xmlns:a16="http://schemas.microsoft.com/office/drawing/2014/main" id="{21CE6879-B082-DD17-0BA7-45E343425D96}"/>
            </a:ext>
          </a:extLst>
        </xdr:cNvPr>
        <xdr:cNvPicPr>
          <a:picLocks noChangeAspect="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backgroundRemoval t="10000" b="90000" l="10000" r="90000">
                      <a14:foregroundMark x1="33222" y1="56551" x2="33222" y2="56551"/>
                      <a14:foregroundMark x1="43333" y1="59701" x2="43333" y2="59701"/>
                      <a14:foregroundMark x1="49889" y1="68988" x2="49889" y2="68988"/>
                      <a14:foregroundMark x1="50778" y1="60033" x2="50778" y2="60033"/>
                      <a14:foregroundMark x1="62111" y1="74295" x2="62111" y2="74295"/>
                      <a14:foregroundMark x1="52889" y1="45108" x2="52889" y2="45108"/>
                      <a14:foregroundMark x1="68333" y1="41128" x2="68333" y2="41128"/>
                      <a14:backgroundMark x1="48556" y1="55556" x2="48556" y2="55556"/>
                      <a14:backgroundMark x1="47778" y1="55058" x2="47778" y2="55058"/>
                    </a14:backgroundRemoval>
                  </a14:imgEffect>
                </a14:imgLayer>
              </a14:imgProps>
            </a:ext>
            <a:ext uri="{28A0092B-C50C-407E-A947-70E740481C1C}">
              <a14:useLocalDpi xmlns:a14="http://schemas.microsoft.com/office/drawing/2010/main" val="0"/>
            </a:ext>
          </a:extLst>
        </a:blip>
        <a:stretch>
          <a:fillRect/>
        </a:stretch>
      </xdr:blipFill>
      <xdr:spPr>
        <a:xfrm>
          <a:off x="287867" y="200595"/>
          <a:ext cx="1138295" cy="767663"/>
        </a:xfrm>
        <a:prstGeom prst="rect">
          <a:avLst/>
        </a:prstGeom>
      </xdr:spPr>
    </xdr:pic>
    <xdr:clientData/>
  </xdr:twoCellAnchor>
  <xdr:twoCellAnchor>
    <xdr:from>
      <xdr:col>6</xdr:col>
      <xdr:colOff>160865</xdr:colOff>
      <xdr:row>7</xdr:row>
      <xdr:rowOff>58796</xdr:rowOff>
    </xdr:from>
    <xdr:to>
      <xdr:col>9</xdr:col>
      <xdr:colOff>499533</xdr:colOff>
      <xdr:row>17</xdr:row>
      <xdr:rowOff>117592</xdr:rowOff>
    </xdr:to>
    <xdr:graphicFrame macro="">
      <xdr:nvGraphicFramePr>
        <xdr:cNvPr id="60" name="Chart 59">
          <a:extLst>
            <a:ext uri="{FF2B5EF4-FFF2-40B4-BE49-F238E27FC236}">
              <a16:creationId xmlns:a16="http://schemas.microsoft.com/office/drawing/2014/main" id="{7192FDFC-95C9-43FE-8FE2-B373913E7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0</xdr:col>
      <xdr:colOff>143933</xdr:colOff>
      <xdr:row>4</xdr:row>
      <xdr:rowOff>136913</xdr:rowOff>
    </xdr:from>
    <xdr:ext cx="1388534" cy="264560"/>
    <xdr:sp macro="" textlink="">
      <xdr:nvSpPr>
        <xdr:cNvPr id="63" name="TextBox 62">
          <a:extLst>
            <a:ext uri="{FF2B5EF4-FFF2-40B4-BE49-F238E27FC236}">
              <a16:creationId xmlns:a16="http://schemas.microsoft.com/office/drawing/2014/main" id="{DB05DB97-9705-4C81-9688-632100C57E74}"/>
            </a:ext>
          </a:extLst>
        </xdr:cNvPr>
        <xdr:cNvSpPr txBox="1"/>
      </xdr:nvSpPr>
      <xdr:spPr>
        <a:xfrm>
          <a:off x="143933" y="889506"/>
          <a:ext cx="13885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1" baseline="0">
              <a:solidFill>
                <a:srgbClr val="D9ECF2"/>
              </a:solidFill>
              <a:latin typeface="+mn-lt"/>
              <a:ea typeface="+mn-ea"/>
              <a:cs typeface="+mn-cs"/>
            </a:rPr>
            <a:t>Israa - Areej - Heba</a:t>
          </a:r>
        </a:p>
      </xdr:txBody>
    </xdr:sp>
    <xdr:clientData/>
  </xdr:oneCellAnchor>
  <xdr:twoCellAnchor>
    <xdr:from>
      <xdr:col>6</xdr:col>
      <xdr:colOff>558048</xdr:colOff>
      <xdr:row>4</xdr:row>
      <xdr:rowOff>23519</xdr:rowOff>
    </xdr:from>
    <xdr:to>
      <xdr:col>8</xdr:col>
      <xdr:colOff>117593</xdr:colOff>
      <xdr:row>7</xdr:row>
      <xdr:rowOff>105832</xdr:rowOff>
    </xdr:to>
    <xdr:sp macro="" textlink="'Data Analysis by Pivot'!AF4">
      <xdr:nvSpPr>
        <xdr:cNvPr id="6" name="TextBox 5">
          <a:extLst>
            <a:ext uri="{FF2B5EF4-FFF2-40B4-BE49-F238E27FC236}">
              <a16:creationId xmlns:a16="http://schemas.microsoft.com/office/drawing/2014/main" id="{439455E3-0231-1BEF-283B-EB57BAD6404F}"/>
            </a:ext>
          </a:extLst>
        </xdr:cNvPr>
        <xdr:cNvSpPr txBox="1"/>
      </xdr:nvSpPr>
      <xdr:spPr>
        <a:xfrm>
          <a:off x="4226937" y="776112"/>
          <a:ext cx="782508" cy="6467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F629849-1A72-43D8-B1B7-CBA4A9F0B446}" type="TxLink">
            <a:rPr lang="en-US" sz="1600" b="0" i="0" u="none" strike="noStrike">
              <a:solidFill>
                <a:srgbClr val="00B0F0"/>
              </a:solidFill>
              <a:latin typeface="Calibri"/>
            </a:rPr>
            <a:pPr/>
            <a:t>87 M</a:t>
          </a:fld>
          <a:endParaRPr lang="en-US" sz="1600">
            <a:solidFill>
              <a:srgbClr val="00B0F0"/>
            </a:solidFill>
          </a:endParaRPr>
        </a:p>
      </xdr:txBody>
    </xdr:sp>
    <xdr:clientData/>
  </xdr:twoCellAnchor>
  <xdr:oneCellAnchor>
    <xdr:from>
      <xdr:col>8</xdr:col>
      <xdr:colOff>599722</xdr:colOff>
      <xdr:row>4</xdr:row>
      <xdr:rowOff>141111</xdr:rowOff>
    </xdr:from>
    <xdr:ext cx="184731" cy="264560"/>
    <xdr:sp macro="" textlink="">
      <xdr:nvSpPr>
        <xdr:cNvPr id="17" name="TextBox 16">
          <a:extLst>
            <a:ext uri="{FF2B5EF4-FFF2-40B4-BE49-F238E27FC236}">
              <a16:creationId xmlns:a16="http://schemas.microsoft.com/office/drawing/2014/main" id="{968E6321-95DD-EA9A-83E3-3AD0C86F2C15}"/>
            </a:ext>
          </a:extLst>
        </xdr:cNvPr>
        <xdr:cNvSpPr txBox="1"/>
      </xdr:nvSpPr>
      <xdr:spPr>
        <a:xfrm>
          <a:off x="5491574" y="89370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8</xdr:col>
      <xdr:colOff>8561</xdr:colOff>
      <xdr:row>4</xdr:row>
      <xdr:rowOff>23518</xdr:rowOff>
    </xdr:from>
    <xdr:to>
      <xdr:col>9</xdr:col>
      <xdr:colOff>126155</xdr:colOff>
      <xdr:row>5</xdr:row>
      <xdr:rowOff>176388</xdr:rowOff>
    </xdr:to>
    <xdr:sp macro="" textlink="'Data Analysis by Pivot'!AD4">
      <xdr:nvSpPr>
        <xdr:cNvPr id="18" name="TextBox 17">
          <a:extLst>
            <a:ext uri="{FF2B5EF4-FFF2-40B4-BE49-F238E27FC236}">
              <a16:creationId xmlns:a16="http://schemas.microsoft.com/office/drawing/2014/main" id="{B1ED5F10-AE9F-9C2E-9F2A-FB703CE768CF}"/>
            </a:ext>
          </a:extLst>
        </xdr:cNvPr>
        <xdr:cNvSpPr txBox="1"/>
      </xdr:nvSpPr>
      <xdr:spPr>
        <a:xfrm>
          <a:off x="4900413" y="776111"/>
          <a:ext cx="729075" cy="341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3ADB06-655E-49BD-83FE-0FB5D86511F0}" type="TxLink">
            <a:rPr lang="en-US" sz="1600" b="0" i="0" u="none" strike="noStrike">
              <a:solidFill>
                <a:srgbClr val="00B0F0"/>
              </a:solidFill>
              <a:latin typeface="Calibri"/>
            </a:rPr>
            <a:pPr/>
            <a:t>3.0 M</a:t>
          </a:fld>
          <a:endParaRPr lang="en-US" sz="1600">
            <a:solidFill>
              <a:srgbClr val="00B0F0"/>
            </a:solidFill>
          </a:endParaRPr>
        </a:p>
      </xdr:txBody>
    </xdr:sp>
    <xdr:clientData/>
  </xdr:twoCellAnchor>
  <xdr:twoCellAnchor>
    <xdr:from>
      <xdr:col>9</xdr:col>
      <xdr:colOff>246945</xdr:colOff>
      <xdr:row>4</xdr:row>
      <xdr:rowOff>23519</xdr:rowOff>
    </xdr:from>
    <xdr:to>
      <xdr:col>10</xdr:col>
      <xdr:colOff>341019</xdr:colOff>
      <xdr:row>6</xdr:row>
      <xdr:rowOff>0</xdr:rowOff>
    </xdr:to>
    <xdr:sp macro="" textlink="'Data Analysis by Pivot'!AI4">
      <xdr:nvSpPr>
        <xdr:cNvPr id="19" name="TextBox 18">
          <a:extLst>
            <a:ext uri="{FF2B5EF4-FFF2-40B4-BE49-F238E27FC236}">
              <a16:creationId xmlns:a16="http://schemas.microsoft.com/office/drawing/2014/main" id="{15986753-0784-9BCE-9DE5-D9C04F053AAD}"/>
            </a:ext>
          </a:extLst>
        </xdr:cNvPr>
        <xdr:cNvSpPr txBox="1"/>
      </xdr:nvSpPr>
      <xdr:spPr>
        <a:xfrm>
          <a:off x="5750278" y="776112"/>
          <a:ext cx="705556" cy="352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1844638-A77E-4F71-A864-C5F63EC034D8}" type="TxLink">
            <a:rPr lang="en-US" sz="1600" b="0" i="0" u="none" strike="noStrike">
              <a:solidFill>
                <a:srgbClr val="00B0F0"/>
              </a:solidFill>
              <a:latin typeface="Calibri"/>
            </a:rPr>
            <a:pPr/>
            <a:t>3.5%</a:t>
          </a:fld>
          <a:endParaRPr lang="en-US" sz="1600">
            <a:solidFill>
              <a:srgbClr val="00B0F0"/>
            </a:solidFill>
          </a:endParaRPr>
        </a:p>
      </xdr:txBody>
    </xdr:sp>
    <xdr:clientData/>
  </xdr:twoCellAnchor>
  <xdr:twoCellAnchor>
    <xdr:from>
      <xdr:col>6</xdr:col>
      <xdr:colOff>540925</xdr:colOff>
      <xdr:row>1</xdr:row>
      <xdr:rowOff>11760</xdr:rowOff>
    </xdr:from>
    <xdr:to>
      <xdr:col>8</xdr:col>
      <xdr:colOff>58795</xdr:colOff>
      <xdr:row>3</xdr:row>
      <xdr:rowOff>176389</xdr:rowOff>
    </xdr:to>
    <xdr:sp macro="" textlink="">
      <xdr:nvSpPr>
        <xdr:cNvPr id="22" name="TextBox 21">
          <a:extLst>
            <a:ext uri="{FF2B5EF4-FFF2-40B4-BE49-F238E27FC236}">
              <a16:creationId xmlns:a16="http://schemas.microsoft.com/office/drawing/2014/main" id="{A95A733C-02F4-0A38-2F47-63E9DA4DF9DB}"/>
            </a:ext>
          </a:extLst>
        </xdr:cNvPr>
        <xdr:cNvSpPr txBox="1"/>
      </xdr:nvSpPr>
      <xdr:spPr>
        <a:xfrm>
          <a:off x="4209814" y="199908"/>
          <a:ext cx="740833" cy="540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Total Sales</a:t>
          </a:r>
        </a:p>
      </xdr:txBody>
    </xdr:sp>
    <xdr:clientData/>
  </xdr:twoCellAnchor>
  <xdr:twoCellAnchor>
    <xdr:from>
      <xdr:col>6</xdr:col>
      <xdr:colOff>164630</xdr:colOff>
      <xdr:row>18</xdr:row>
      <xdr:rowOff>176389</xdr:rowOff>
    </xdr:from>
    <xdr:to>
      <xdr:col>9</xdr:col>
      <xdr:colOff>407342</xdr:colOff>
      <xdr:row>30</xdr:row>
      <xdr:rowOff>102071</xdr:rowOff>
    </xdr:to>
    <xdr:graphicFrame macro="">
      <xdr:nvGraphicFramePr>
        <xdr:cNvPr id="92" name="Chart 91">
          <a:extLst>
            <a:ext uri="{FF2B5EF4-FFF2-40B4-BE49-F238E27FC236}">
              <a16:creationId xmlns:a16="http://schemas.microsoft.com/office/drawing/2014/main" id="{A95F419B-4E29-4205-A828-76AEC5AEC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39.984260763886" createdVersion="8" refreshedVersion="8" minRefreshableVersion="3" recordCount="992" xr:uid="{00BCB143-9DA3-45C6-AB22-1E31F427B68C}">
  <cacheSource type="worksheet">
    <worksheetSource ref="A1:R993" sheet="Data-source"/>
  </cacheSource>
  <cacheFields count="23">
    <cacheField name="ID" numFmtId="1">
      <sharedItems containsSemiMixedTypes="0" containsString="0" containsNumber="1" containsInteger="1" minValue="1" maxValue="992"/>
    </cacheField>
    <cacheField name="Category " numFmtId="49">
      <sharedItems count="3">
        <s v="Office tools"/>
        <s v="Electronics"/>
        <s v="Home tools "/>
      </sharedItems>
    </cacheField>
    <cacheField name="Qnt" numFmtId="1">
      <sharedItems containsSemiMixedTypes="0" containsString="0" containsNumber="1" containsInteger="1" minValue="70" maxValue="999"/>
    </cacheField>
    <cacheField name="Unit price " numFmtId="164">
      <sharedItems containsSemiMixedTypes="0" containsString="0" containsNumber="1" containsInteger="1" minValue="14" maxValue="1681"/>
    </cacheField>
    <cacheField name="Imp.from" numFmtId="49">
      <sharedItems count="12">
        <s v="China"/>
        <s v="Germany"/>
        <s v="France"/>
        <s v="Sweden"/>
        <s v="Switzerland"/>
        <s v="Greece"/>
        <s v="India"/>
        <s v="Japan"/>
        <s v="Spain"/>
        <s v="Turkey"/>
        <s v="USA"/>
        <s v="England"/>
      </sharedItems>
    </cacheField>
    <cacheField name="Outside cost" numFmtId="164">
      <sharedItems containsSemiMixedTypes="0" containsString="0" containsNumber="1" minValue="1649.2" maxValue="1407441.15"/>
    </cacheField>
    <cacheField name="Imp.date " numFmtId="14">
      <sharedItems containsSemiMixedTypes="0" containsNonDate="0" containsDate="1" containsString="0" minDate="2016-01-02T00:00:00" maxDate="2018-07-06T00:00:00" count="610">
        <d v="2016-05-29T00:00:00"/>
        <d v="2017-03-20T00:00:00"/>
        <d v="2016-11-17T00:00:00"/>
        <d v="2017-06-27T00:00:00"/>
        <d v="2018-03-09T00:00:00"/>
        <d v="2017-08-02T00:00:00"/>
        <d v="2017-10-28T00:00:00"/>
        <d v="2017-03-26T00:00:00"/>
        <d v="2016-01-31T00:00:00"/>
        <d v="2017-09-23T00:00:00"/>
        <d v="2017-01-07T00:00:00"/>
        <d v="2016-12-21T00:00:00"/>
        <d v="2017-10-25T00:00:00"/>
        <d v="2016-03-11T00:00:00"/>
        <d v="2018-03-03T00:00:00"/>
        <d v="2018-04-25T00:00:00"/>
        <d v="2017-05-29T00:00:00"/>
        <d v="2016-11-08T00:00:00"/>
        <d v="2017-04-01T00:00:00"/>
        <d v="2017-03-23T00:00:00"/>
        <d v="2018-06-26T00:00:00"/>
        <d v="2016-09-02T00:00:00"/>
        <d v="2017-12-20T00:00:00"/>
        <d v="2016-02-27T00:00:00"/>
        <d v="2016-05-23T00:00:00"/>
        <d v="2017-12-18T00:00:00"/>
        <d v="2016-05-25T00:00:00"/>
        <d v="2017-06-13T00:00:00"/>
        <d v="2018-01-25T00:00:00"/>
        <d v="2018-03-02T00:00:00"/>
        <d v="2017-02-09T00:00:00"/>
        <d v="2017-03-21T00:00:00"/>
        <d v="2016-05-11T00:00:00"/>
        <d v="2016-01-26T00:00:00"/>
        <d v="2016-04-15T00:00:00"/>
        <d v="2016-05-16T00:00:00"/>
        <d v="2016-09-10T00:00:00"/>
        <d v="2017-03-08T00:00:00"/>
        <d v="2017-01-26T00:00:00"/>
        <d v="2016-03-13T00:00:00"/>
        <d v="2016-11-02T00:00:00"/>
        <d v="2016-01-04T00:00:00"/>
        <d v="2017-10-22T00:00:00"/>
        <d v="2017-03-03T00:00:00"/>
        <d v="2016-04-02T00:00:00"/>
        <d v="2018-02-22T00:00:00"/>
        <d v="2018-05-03T00:00:00"/>
        <d v="2017-09-15T00:00:00"/>
        <d v="2016-08-19T00:00:00"/>
        <d v="2016-03-21T00:00:00"/>
        <d v="2018-06-03T00:00:00"/>
        <d v="2017-05-27T00:00:00"/>
        <d v="2017-04-03T00:00:00"/>
        <d v="2017-06-26T00:00:00"/>
        <d v="2017-03-30T00:00:00"/>
        <d v="2016-07-10T00:00:00"/>
        <d v="2018-05-31T00:00:00"/>
        <d v="2018-03-13T00:00:00"/>
        <d v="2017-02-07T00:00:00"/>
        <d v="2016-10-14T00:00:00"/>
        <d v="2017-12-08T00:00:00"/>
        <d v="2016-12-20T00:00:00"/>
        <d v="2017-09-01T00:00:00"/>
        <d v="2017-07-08T00:00:00"/>
        <d v="2016-07-26T00:00:00"/>
        <d v="2018-01-14T00:00:00"/>
        <d v="2016-08-25T00:00:00"/>
        <d v="2018-05-29T00:00:00"/>
        <d v="2017-01-19T00:00:00"/>
        <d v="2016-08-14T00:00:00"/>
        <d v="2018-03-14T00:00:00"/>
        <d v="2016-03-03T00:00:00"/>
        <d v="2016-06-10T00:00:00"/>
        <d v="2018-05-10T00:00:00"/>
        <d v="2017-03-27T00:00:00"/>
        <d v="2017-10-30T00:00:00"/>
        <d v="2016-09-13T00:00:00"/>
        <d v="2018-07-05T00:00:00"/>
        <d v="2016-01-02T00:00:00"/>
        <d v="2016-03-20T00:00:00"/>
        <d v="2017-03-12T00:00:00"/>
        <d v="2017-06-10T00:00:00"/>
        <d v="2016-09-28T00:00:00"/>
        <d v="2018-01-12T00:00:00"/>
        <d v="2018-06-29T00:00:00"/>
        <d v="2017-11-12T00:00:00"/>
        <d v="2016-02-08T00:00:00"/>
        <d v="2018-01-03T00:00:00"/>
        <d v="2017-12-05T00:00:00"/>
        <d v="2018-06-14T00:00:00"/>
        <d v="2018-02-18T00:00:00"/>
        <d v="2016-06-02T00:00:00"/>
        <d v="2017-10-08T00:00:00"/>
        <d v="2017-12-26T00:00:00"/>
        <d v="2016-08-08T00:00:00"/>
        <d v="2018-06-13T00:00:00"/>
        <d v="2017-02-01T00:00:00"/>
        <d v="2018-05-21T00:00:00"/>
        <d v="2016-06-07T00:00:00"/>
        <d v="2016-07-22T00:00:00"/>
        <d v="2017-03-17T00:00:00"/>
        <d v="2018-03-12T00:00:00"/>
        <d v="2018-06-15T00:00:00"/>
        <d v="2016-07-21T00:00:00"/>
        <d v="2018-01-13T00:00:00"/>
        <d v="2017-12-12T00:00:00"/>
        <d v="2018-05-16T00:00:00"/>
        <d v="2018-05-27T00:00:00"/>
        <d v="2017-07-06T00:00:00"/>
        <d v="2016-01-21T00:00:00"/>
        <d v="2016-05-06T00:00:00"/>
        <d v="2016-08-02T00:00:00"/>
        <d v="2018-04-30T00:00:00"/>
        <d v="2017-11-17T00:00:00"/>
        <d v="2016-09-06T00:00:00"/>
        <d v="2017-03-07T00:00:00"/>
        <d v="2016-09-22T00:00:00"/>
        <d v="2016-07-28T00:00:00"/>
        <d v="2017-09-19T00:00:00"/>
        <d v="2018-02-26T00:00:00"/>
        <d v="2018-04-15T00:00:00"/>
        <d v="2016-05-30T00:00:00"/>
        <d v="2018-02-28T00:00:00"/>
        <d v="2018-05-11T00:00:00"/>
        <d v="2016-04-01T00:00:00"/>
        <d v="2016-08-10T00:00:00"/>
        <d v="2017-08-15T00:00:00"/>
        <d v="2017-04-02T00:00:00"/>
        <d v="2018-03-10T00:00:00"/>
        <d v="2017-06-15T00:00:00"/>
        <d v="2016-12-09T00:00:00"/>
        <d v="2016-11-04T00:00:00"/>
        <d v="2016-10-03T00:00:00"/>
        <d v="2017-08-08T00:00:00"/>
        <d v="2018-05-01T00:00:00"/>
        <d v="2017-05-08T00:00:00"/>
        <d v="2017-03-15T00:00:00"/>
        <d v="2017-11-01T00:00:00"/>
        <d v="2016-09-03T00:00:00"/>
        <d v="2017-07-23T00:00:00"/>
        <d v="2017-02-21T00:00:00"/>
        <d v="2016-06-18T00:00:00"/>
        <d v="2017-02-04T00:00:00"/>
        <d v="2016-12-10T00:00:00"/>
        <d v="2016-07-19T00:00:00"/>
        <d v="2017-10-11T00:00:00"/>
        <d v="2016-08-06T00:00:00"/>
        <d v="2017-09-16T00:00:00"/>
        <d v="2016-11-11T00:00:00"/>
        <d v="2017-07-05T00:00:00"/>
        <d v="2016-07-01T00:00:00"/>
        <d v="2018-05-17T00:00:00"/>
        <d v="2018-01-08T00:00:00"/>
        <d v="2016-02-10T00:00:00"/>
        <d v="2017-10-07T00:00:00"/>
        <d v="2017-10-15T00:00:00"/>
        <d v="2016-11-09T00:00:00"/>
        <d v="2016-10-17T00:00:00"/>
        <d v="2018-02-05T00:00:00"/>
        <d v="2018-06-07T00:00:00"/>
        <d v="2017-11-28T00:00:00"/>
        <d v="2016-03-17T00:00:00"/>
        <d v="2017-03-22T00:00:00"/>
        <d v="2017-09-20T00:00:00"/>
        <d v="2016-03-23T00:00:00"/>
        <d v="2016-05-22T00:00:00"/>
        <d v="2017-06-30T00:00:00"/>
        <d v="2017-01-11T00:00:00"/>
        <d v="2018-06-30T00:00:00"/>
        <d v="2017-12-23T00:00:00"/>
        <d v="2017-05-15T00:00:00"/>
        <d v="2016-05-03T00:00:00"/>
        <d v="2017-12-02T00:00:00"/>
        <d v="2017-11-16T00:00:00"/>
        <d v="2018-04-02T00:00:00"/>
        <d v="2017-07-24T00:00:00"/>
        <d v="2016-04-23T00:00:00"/>
        <d v="2016-06-01T00:00:00"/>
        <d v="2016-11-12T00:00:00"/>
        <d v="2018-03-06T00:00:00"/>
        <d v="2016-12-15T00:00:00"/>
        <d v="2017-05-30T00:00:00"/>
        <d v="2018-01-24T00:00:00"/>
        <d v="2016-08-21T00:00:00"/>
        <d v="2017-11-15T00:00:00"/>
        <d v="2017-05-16T00:00:00"/>
        <d v="2017-12-30T00:00:00"/>
        <d v="2017-08-21T00:00:00"/>
        <d v="2016-02-13T00:00:00"/>
        <d v="2017-06-17T00:00:00"/>
        <d v="2016-10-09T00:00:00"/>
        <d v="2017-05-01T00:00:00"/>
        <d v="2018-02-14T00:00:00"/>
        <d v="2018-04-19T00:00:00"/>
        <d v="2016-06-09T00:00:00"/>
        <d v="2018-04-03T00:00:00"/>
        <d v="2018-01-10T00:00:00"/>
        <d v="2018-04-14T00:00:00"/>
        <d v="2017-05-21T00:00:00"/>
        <d v="2017-04-08T00:00:00"/>
        <d v="2018-05-24T00:00:00"/>
        <d v="2016-09-14T00:00:00"/>
        <d v="2017-10-21T00:00:00"/>
        <d v="2016-10-30T00:00:00"/>
        <d v="2016-10-10T00:00:00"/>
        <d v="2018-05-15T00:00:00"/>
        <d v="2017-08-24T00:00:00"/>
        <d v="2017-07-07T00:00:00"/>
        <d v="2016-02-11T00:00:00"/>
        <d v="2017-08-17T00:00:00"/>
        <d v="2017-09-09T00:00:00"/>
        <d v="2016-03-28T00:00:00"/>
        <d v="2016-02-21T00:00:00"/>
        <d v="2017-08-09T00:00:00"/>
        <d v="2016-12-24T00:00:00"/>
        <d v="2017-06-29T00:00:00"/>
        <d v="2016-03-16T00:00:00"/>
        <d v="2016-08-31T00:00:00"/>
        <d v="2016-09-09T00:00:00"/>
        <d v="2016-09-27T00:00:00"/>
        <d v="2017-09-28T00:00:00"/>
        <d v="2017-06-21T00:00:00"/>
        <d v="2016-01-29T00:00:00"/>
        <d v="2017-09-29T00:00:00"/>
        <d v="2017-05-24T00:00:00"/>
        <d v="2017-08-30T00:00:00"/>
        <d v="2016-01-28T00:00:00"/>
        <d v="2016-07-25T00:00:00"/>
        <d v="2016-09-11T00:00:00"/>
        <d v="2018-04-06T00:00:00"/>
        <d v="2016-01-07T00:00:00"/>
        <d v="2018-02-15T00:00:00"/>
        <d v="2016-03-19T00:00:00"/>
        <d v="2016-07-30T00:00:00"/>
        <d v="2016-05-21T00:00:00"/>
        <d v="2016-02-28T00:00:00"/>
        <d v="2016-07-23T00:00:00"/>
        <d v="2016-05-14T00:00:00"/>
        <d v="2017-02-24T00:00:00"/>
        <d v="2016-01-16T00:00:00"/>
        <d v="2017-04-23T00:00:00"/>
        <d v="2017-09-17T00:00:00"/>
        <d v="2017-08-07T00:00:00"/>
        <d v="2017-05-03T00:00:00"/>
        <d v="2016-06-12T00:00:00"/>
        <d v="2017-04-29T00:00:00"/>
        <d v="2017-06-28T00:00:00"/>
        <d v="2016-08-09T00:00:00"/>
        <d v="2018-04-24T00:00:00"/>
        <d v="2018-06-19T00:00:00"/>
        <d v="2017-03-05T00:00:00"/>
        <d v="2016-10-02T00:00:00"/>
        <d v="2016-07-17T00:00:00"/>
        <d v="2016-05-17T00:00:00"/>
        <d v="2018-02-03T00:00:00"/>
        <d v="2017-09-24T00:00:00"/>
        <d v="2017-10-14T00:00:00"/>
        <d v="2017-01-14T00:00:00"/>
        <d v="2017-01-31T00:00:00"/>
        <d v="2016-06-03T00:00:00"/>
        <d v="2018-02-24T00:00:00"/>
        <d v="2017-03-25T00:00:00"/>
        <d v="2017-06-16T00:00:00"/>
        <d v="2017-10-13T00:00:00"/>
        <d v="2016-03-07T00:00:00"/>
        <d v="2017-10-26T00:00:00"/>
        <d v="2016-02-18T00:00:00"/>
        <d v="2016-08-30T00:00:00"/>
        <d v="2016-02-19T00:00:00"/>
        <d v="2016-01-05T00:00:00"/>
        <d v="2016-09-12T00:00:00"/>
        <d v="2017-11-03T00:00:00"/>
        <d v="2017-05-20T00:00:00"/>
        <d v="2017-01-24T00:00:00"/>
        <d v="2016-06-11T00:00:00"/>
        <d v="2017-12-28T00:00:00"/>
        <d v="2017-07-20T00:00:00"/>
        <d v="2018-07-02T00:00:00"/>
        <d v="2017-07-28T00:00:00"/>
        <d v="2016-02-06T00:00:00"/>
        <d v="2018-04-27T00:00:00"/>
        <d v="2018-06-20T00:00:00"/>
        <d v="2017-06-03T00:00:00"/>
        <d v="2016-03-30T00:00:00"/>
        <d v="2018-03-17T00:00:00"/>
        <d v="2016-07-31T00:00:00"/>
        <d v="2017-11-06T00:00:00"/>
        <d v="2016-03-12T00:00:00"/>
        <d v="2017-06-11T00:00:00"/>
        <d v="2017-08-01T00:00:00"/>
        <d v="2018-04-11T00:00:00"/>
        <d v="2017-06-20T00:00:00"/>
        <d v="2017-02-14T00:00:00"/>
        <d v="2017-05-23T00:00:00"/>
        <d v="2016-11-05T00:00:00"/>
        <d v="2017-04-11T00:00:00"/>
        <d v="2017-01-22T00:00:00"/>
        <d v="2018-01-29T00:00:00"/>
        <d v="2016-04-29T00:00:00"/>
        <d v="2018-03-19T00:00:00"/>
        <d v="2016-05-31T00:00:00"/>
        <d v="2016-09-20T00:00:00"/>
        <d v="2016-01-11T00:00:00"/>
        <d v="2016-12-23T00:00:00"/>
        <d v="2016-07-29T00:00:00"/>
        <d v="2017-12-06T00:00:00"/>
        <d v="2017-02-10T00:00:00"/>
        <d v="2016-10-31T00:00:00"/>
        <d v="2017-08-28T00:00:00"/>
        <d v="2016-08-27T00:00:00"/>
        <d v="2016-07-06T00:00:00"/>
        <d v="2017-02-15T00:00:00"/>
        <d v="2017-05-13T00:00:00"/>
        <d v="2016-11-25T00:00:00"/>
        <d v="2016-12-01T00:00:00"/>
        <d v="2018-02-08T00:00:00"/>
        <d v="2018-06-12T00:00:00"/>
        <d v="2017-11-02T00:00:00"/>
        <d v="2016-09-21T00:00:00"/>
        <d v="2018-02-04T00:00:00"/>
        <d v="2018-05-20T00:00:00"/>
        <d v="2016-11-14T00:00:00"/>
        <d v="2017-03-01T00:00:00"/>
        <d v="2017-01-01T00:00:00"/>
        <d v="2016-02-07T00:00:00"/>
        <d v="2017-09-18T00:00:00"/>
        <d v="2017-11-22T00:00:00"/>
        <d v="2017-03-11T00:00:00"/>
        <d v="2017-01-10T00:00:00"/>
        <d v="2017-03-06T00:00:00"/>
        <d v="2017-01-29T00:00:00"/>
        <d v="2017-09-26T00:00:00"/>
        <d v="2018-05-30T00:00:00"/>
        <d v="2016-02-26T00:00:00"/>
        <d v="2017-12-17T00:00:00"/>
        <d v="2016-07-24T00:00:00"/>
        <d v="2016-03-18T00:00:00"/>
        <d v="2018-04-07T00:00:00"/>
        <d v="2018-04-09T00:00:00"/>
        <d v="2017-05-31T00:00:00"/>
        <d v="2017-10-16T00:00:00"/>
        <d v="2018-03-01T00:00:00"/>
        <d v="2017-02-17T00:00:00"/>
        <d v="2018-06-11T00:00:00"/>
        <d v="2018-06-02T00:00:00"/>
        <d v="2017-06-18T00:00:00"/>
        <d v="2016-12-07T00:00:00"/>
        <d v="2017-07-27T00:00:00"/>
        <d v="2016-06-25T00:00:00"/>
        <d v="2018-06-01T00:00:00"/>
        <d v="2016-09-24T00:00:00"/>
        <d v="2017-05-05T00:00:00"/>
        <d v="2016-11-27T00:00:00"/>
        <d v="2018-03-31T00:00:00"/>
        <d v="2017-09-21T00:00:00"/>
        <d v="2016-12-05T00:00:00"/>
        <d v="2017-07-03T00:00:00"/>
        <d v="2017-12-11T00:00:00"/>
        <d v="2017-08-29T00:00:00"/>
        <d v="2017-05-10T00:00:00"/>
        <d v="2017-06-24T00:00:00"/>
        <d v="2018-06-08T00:00:00"/>
        <d v="2017-01-09T00:00:00"/>
        <d v="2018-05-04T00:00:00"/>
        <d v="2017-07-12T00:00:00"/>
        <d v="2016-12-04T00:00:00"/>
        <d v="2017-12-21T00:00:00"/>
        <d v="2016-07-13T00:00:00"/>
        <d v="2016-09-08T00:00:00"/>
        <d v="2016-08-03T00:00:00"/>
        <d v="2018-04-29T00:00:00"/>
        <d v="2016-04-22T00:00:00"/>
        <d v="2017-04-06T00:00:00"/>
        <d v="2018-03-21T00:00:00"/>
        <d v="2018-06-16T00:00:00"/>
        <d v="2018-04-12T00:00:00"/>
        <d v="2016-06-30T00:00:00"/>
        <d v="2017-04-17T00:00:00"/>
        <d v="2018-04-16T00:00:00"/>
        <d v="2016-02-17T00:00:00"/>
        <d v="2018-06-28T00:00:00"/>
        <d v="2016-07-03T00:00:00"/>
        <d v="2016-09-01T00:00:00"/>
        <d v="2016-07-11T00:00:00"/>
        <d v="2017-10-12T00:00:00"/>
        <d v="2017-05-11T00:00:00"/>
        <d v="2016-10-26T00:00:00"/>
        <d v="2016-12-12T00:00:00"/>
        <d v="2018-06-22T00:00:00"/>
        <d v="2018-04-22T00:00:00"/>
        <d v="2016-06-27T00:00:00"/>
        <d v="2017-07-14T00:00:00"/>
        <d v="2017-05-02T00:00:00"/>
        <d v="2016-07-27T00:00:00"/>
        <d v="2018-02-17T00:00:00"/>
        <d v="2017-04-13T00:00:00"/>
        <d v="2017-04-07T00:00:00"/>
        <d v="2018-04-01T00:00:00"/>
        <d v="2017-01-20T00:00:00"/>
        <d v="2017-09-12T00:00:00"/>
        <d v="2016-12-29T00:00:00"/>
        <d v="2016-01-25T00:00:00"/>
        <d v="2018-01-26T00:00:00"/>
        <d v="2017-05-17T00:00:00"/>
        <d v="2018-02-19T00:00:00"/>
        <d v="2017-08-16T00:00:00"/>
        <d v="2016-12-22T00:00:00"/>
        <d v="2017-03-16T00:00:00"/>
        <d v="2016-10-13T00:00:00"/>
        <d v="2017-01-18T00:00:00"/>
        <d v="2016-07-12T00:00:00"/>
        <d v="2018-05-08T00:00:00"/>
        <d v="2016-05-27T00:00:00"/>
        <d v="2016-08-28T00:00:00"/>
        <d v="2018-02-20T00:00:00"/>
        <d v="2017-07-22T00:00:00"/>
        <d v="2018-03-15T00:00:00"/>
        <d v="2017-01-08T00:00:00"/>
        <d v="2018-02-21T00:00:00"/>
        <d v="2016-04-28T00:00:00"/>
        <d v="2017-08-05T00:00:00"/>
        <d v="2018-04-10T00:00:00"/>
        <d v="2017-03-04T00:00:00"/>
        <d v="2017-03-19T00:00:00"/>
        <d v="2018-05-26T00:00:00"/>
        <d v="2017-02-11T00:00:00"/>
        <d v="2018-01-28T00:00:00"/>
        <d v="2016-03-25T00:00:00"/>
        <d v="2016-07-02T00:00:00"/>
        <d v="2017-03-18T00:00:00"/>
        <d v="2017-12-03T00:00:00"/>
        <d v="2016-02-09T00:00:00"/>
        <d v="2017-09-25T00:00:00"/>
        <d v="2016-06-26T00:00:00"/>
        <d v="2016-12-08T00:00:00"/>
        <d v="2018-03-20T00:00:00"/>
        <d v="2016-06-04T00:00:00"/>
        <d v="2017-02-08T00:00:00"/>
        <d v="2017-02-16T00:00:00"/>
        <d v="2018-07-03T00:00:00"/>
        <d v="2016-06-21T00:00:00"/>
        <d v="2016-07-08T00:00:00"/>
        <d v="2016-08-18T00:00:00"/>
        <d v="2017-04-04T00:00:00"/>
        <d v="2017-10-01T00:00:00"/>
        <d v="2016-02-12T00:00:00"/>
        <d v="2017-05-18T00:00:00"/>
        <d v="2017-01-17T00:00:00"/>
        <d v="2016-12-06T00:00:00"/>
        <d v="2018-06-24T00:00:00"/>
        <d v="2016-09-18T00:00:00"/>
        <d v="2017-06-06T00:00:00"/>
        <d v="2017-08-19T00:00:00"/>
        <d v="2017-05-19T00:00:00"/>
        <d v="2017-05-04T00:00:00"/>
        <d v="2016-08-29T00:00:00"/>
        <d v="2016-12-31T00:00:00"/>
        <d v="2016-10-19T00:00:00"/>
        <d v="2017-05-14T00:00:00"/>
        <d v="2017-12-31T00:00:00"/>
        <d v="2017-08-12T00:00:00"/>
        <d v="2017-02-20T00:00:00"/>
        <d v="2016-09-15T00:00:00"/>
        <d v="2017-12-29T00:00:00"/>
        <d v="2017-05-28T00:00:00"/>
        <d v="2017-12-24T00:00:00"/>
        <d v="2016-05-09T00:00:00"/>
        <d v="2016-04-19T00:00:00"/>
        <d v="2017-12-13T00:00:00"/>
        <d v="2016-10-11T00:00:00"/>
        <d v="2017-10-05T00:00:00"/>
        <d v="2017-06-09T00:00:00"/>
        <d v="2017-05-26T00:00:00"/>
        <d v="2016-12-27T00:00:00"/>
        <d v="2016-11-16T00:00:00"/>
        <d v="2017-05-12T00:00:00"/>
        <d v="2016-08-17T00:00:00"/>
        <d v="2017-06-14T00:00:00"/>
        <d v="2016-05-07T00:00:00"/>
        <d v="2017-01-23T00:00:00"/>
        <d v="2016-08-22T00:00:00"/>
        <d v="2017-09-02T00:00:00"/>
        <d v="2016-09-05T00:00:00"/>
        <d v="2016-06-29T00:00:00"/>
        <d v="2018-01-02T00:00:00"/>
        <d v="2017-02-28T00:00:00"/>
        <d v="2018-06-27T00:00:00"/>
        <d v="2017-03-02T00:00:00"/>
        <d v="2018-02-01T00:00:00"/>
        <d v="2017-01-28T00:00:00"/>
        <d v="2018-03-30T00:00:00"/>
        <d v="2017-12-07T00:00:00"/>
        <d v="2017-04-19T00:00:00"/>
        <d v="2016-09-25T00:00:00"/>
        <d v="2018-04-17T00:00:00"/>
        <d v="2017-01-16T00:00:00"/>
        <d v="2017-07-09T00:00:00"/>
        <d v="2017-11-13T00:00:00"/>
        <d v="2016-11-20T00:00:00"/>
        <d v="2016-10-22T00:00:00"/>
        <d v="2016-03-15T00:00:00"/>
        <d v="2016-11-26T00:00:00"/>
        <d v="2016-12-19T00:00:00"/>
        <d v="2016-06-05T00:00:00"/>
        <d v="2017-05-22T00:00:00"/>
        <d v="2018-04-05T00:00:00"/>
        <d v="2016-10-24T00:00:00"/>
        <d v="2017-04-16T00:00:00"/>
        <d v="2016-01-20T00:00:00"/>
        <d v="2018-01-30T00:00:00"/>
        <d v="2016-02-22T00:00:00"/>
        <d v="2017-07-26T00:00:00"/>
        <d v="2016-11-01T00:00:00"/>
        <d v="2017-09-14T00:00:00"/>
        <d v="2016-11-19T00:00:00"/>
        <d v="2018-06-21T00:00:00"/>
        <d v="2017-09-06T00:00:00"/>
        <d v="2017-04-12T00:00:00"/>
        <d v="2016-07-14T00:00:00"/>
        <d v="2016-06-13T00:00:00"/>
        <d v="2018-01-01T00:00:00"/>
        <d v="2016-05-05T00:00:00"/>
        <d v="2016-09-16T00:00:00"/>
        <d v="2017-07-30T00:00:00"/>
        <d v="2016-08-16T00:00:00"/>
        <d v="2018-05-05T00:00:00"/>
        <d v="2016-01-30T00:00:00"/>
        <d v="2017-11-11T00:00:00"/>
        <d v="2018-01-23T00:00:00"/>
        <d v="2016-10-18T00:00:00"/>
        <d v="2016-05-13T00:00:00"/>
        <d v="2016-12-30T00:00:00"/>
        <d v="2017-09-08T00:00:00"/>
        <d v="2018-01-27T00:00:00"/>
        <d v="2016-11-18T00:00:00"/>
        <d v="2018-05-25T00:00:00"/>
        <d v="2016-02-05T00:00:00"/>
        <d v="2017-07-04T00:00:00"/>
        <d v="2017-11-25T00:00:00"/>
        <d v="2018-02-06T00:00:00"/>
        <d v="2017-09-13T00:00:00"/>
        <d v="2018-01-20T00:00:00"/>
        <d v="2016-10-29T00:00:00"/>
        <d v="2017-10-19T00:00:00"/>
        <d v="2017-11-21T00:00:00"/>
        <d v="2017-12-19T00:00:00"/>
        <d v="2017-01-13T00:00:00"/>
        <d v="2017-02-26T00:00:00"/>
        <d v="2017-05-25T00:00:00"/>
        <d v="2016-10-12T00:00:00"/>
        <d v="2017-10-20T00:00:00"/>
        <d v="2018-03-16T00:00:00"/>
        <d v="2016-01-14T00:00:00"/>
        <d v="2016-06-24T00:00:00"/>
        <d v="2017-04-18T00:00:00"/>
        <d v="2018-03-29T00:00:00"/>
        <d v="2016-07-16T00:00:00"/>
        <d v="2018-01-15T00:00:00"/>
        <d v="2016-09-26T00:00:00"/>
        <d v="2016-09-17T00:00:00"/>
        <d v="2018-03-27T00:00:00"/>
        <d v="2016-11-21T00:00:00"/>
        <d v="2016-06-06T00:00:00"/>
        <d v="2016-10-20T00:00:00"/>
        <d v="2016-01-23T00:00:00"/>
        <d v="2018-03-23T00:00:00"/>
        <d v="2018-03-28T00:00:00"/>
        <d v="2018-05-06T00:00:00"/>
        <d v="2017-04-10T00:00:00"/>
        <d v="2016-08-01T00:00:00"/>
        <d v="2017-06-23T00:00:00"/>
        <d v="2016-04-18T00:00:00"/>
        <d v="2017-12-09T00:00:00"/>
        <d v="2016-05-28T00:00:00"/>
        <d v="2018-04-20T00:00:00"/>
        <d v="2016-03-29T00:00:00"/>
        <d v="2017-11-09T00:00:00"/>
        <d v="2016-12-16T00:00:00"/>
        <d v="2016-01-15T00:00:00"/>
        <d v="2016-08-15T00:00:00"/>
        <d v="2017-08-03T00:00:00"/>
        <d v="2017-09-22T00:00:00"/>
        <d v="2016-06-28T00:00:00"/>
        <d v="2016-04-07T00:00:00"/>
        <d v="2016-11-15T00:00:00"/>
        <d v="2018-03-18T00:00:00"/>
        <d v="2017-10-24T00:00:00"/>
        <d v="2017-08-18T00:00:00"/>
        <d v="2016-04-24T00:00:00"/>
        <d v="2018-05-28T00:00:00"/>
        <d v="2018-02-07T00:00:00"/>
        <d v="2016-04-03T00:00:00"/>
        <d v="2017-06-12T00:00:00"/>
        <d v="2018-01-21T00:00:00"/>
        <d v="2016-10-28T00:00:00"/>
        <d v="2017-10-03T00:00:00"/>
        <d v="2017-12-16T00:00:00"/>
        <d v="2017-06-22T00:00:00"/>
        <d v="2018-06-06T00:00:00"/>
        <d v="2016-05-10T00:00:00"/>
        <d v="2016-04-20T00:00:00"/>
        <d v="2017-08-25T00:00:00"/>
        <d v="2017-08-06T00:00:00"/>
        <d v="2017-06-02T00:00:00"/>
        <d v="2017-01-27T00:00:00"/>
        <d v="2018-04-04T00:00:00"/>
        <d v="2017-07-21T00:00:00"/>
        <d v="2017-07-18T00:00:00"/>
        <d v="2017-04-14T00:00:00"/>
        <d v="2017-01-30T00:00:00"/>
      </sharedItems>
      <fieldGroup par="19"/>
    </cacheField>
    <cacheField name="Exp.date" numFmtId="14">
      <sharedItems containsSemiMixedTypes="0" containsNonDate="0" containsDate="1" containsString="0" minDate="2016-01-18T00:00:00" maxDate="2018-08-02T00:00:00" count="601">
        <d v="2016-06-27T00:00:00"/>
        <d v="2017-03-31T00:00:00"/>
        <d v="2016-12-09T00:00:00"/>
        <d v="2017-07-17T00:00:00"/>
        <d v="2018-04-08T00:00:00"/>
        <d v="2017-09-01T00:00:00"/>
        <d v="2017-11-21T00:00:00"/>
        <d v="2017-04-26T00:00:00"/>
        <d v="2016-02-23T00:00:00"/>
        <d v="2017-10-16T00:00:00"/>
        <d v="2017-01-20T00:00:00"/>
        <d v="2017-01-25T00:00:00"/>
        <d v="2017-11-28T00:00:00"/>
        <d v="2016-04-05T00:00:00"/>
        <d v="2018-03-29T00:00:00"/>
        <d v="2018-05-23T00:00:00"/>
        <d v="2017-07-01T00:00:00"/>
        <d v="2016-12-05T00:00:00"/>
        <d v="2017-04-14T00:00:00"/>
        <d v="2017-04-12T00:00:00"/>
        <d v="2018-07-25T00:00:00"/>
        <d v="2016-10-07T00:00:00"/>
        <d v="2018-01-15T00:00:00"/>
        <d v="2016-03-27T00:00:00"/>
        <d v="2016-06-12T00:00:00"/>
        <d v="2018-01-16T00:00:00"/>
        <d v="2016-06-16T00:00:00"/>
        <d v="2017-06-29T00:00:00"/>
        <d v="2018-02-06T00:00:00"/>
        <d v="2018-04-05T00:00:00"/>
        <d v="2017-02-19T00:00:00"/>
        <d v="2017-04-17T00:00:00"/>
        <d v="2016-05-25T00:00:00"/>
        <d v="2016-02-13T00:00:00"/>
        <d v="2016-04-28T00:00:00"/>
        <d v="2016-06-04T00:00:00"/>
        <d v="2016-10-12T00:00:00"/>
        <d v="2017-04-07T00:00:00"/>
        <d v="2017-02-15T00:00:00"/>
        <d v="2016-03-24T00:00:00"/>
        <d v="2016-11-22T00:00:00"/>
        <d v="2016-02-02T00:00:00"/>
        <d v="2017-11-06T00:00:00"/>
        <d v="2017-04-05T00:00:00"/>
        <d v="2016-04-29T00:00:00"/>
        <d v="2018-03-22T00:00:00"/>
        <d v="2018-05-20T00:00:00"/>
        <d v="2017-09-28T00:00:00"/>
        <d v="2016-09-06T00:00:00"/>
        <d v="2016-04-06T00:00:00"/>
        <d v="2018-06-23T00:00:00"/>
        <d v="2017-06-06T00:00:00"/>
        <d v="2017-04-27T00:00:00"/>
        <d v="2017-07-15T00:00:00"/>
        <d v="2017-04-25T00:00:00"/>
        <d v="2016-03-02T00:00:00"/>
        <d v="2016-07-27T00:00:00"/>
        <d v="2018-06-11T00:00:00"/>
        <d v="2018-04-02T00:00:00"/>
        <d v="2017-02-28T00:00:00"/>
        <d v="2016-11-14T00:00:00"/>
        <d v="2017-12-20T00:00:00"/>
        <d v="2017-01-06T00:00:00"/>
        <d v="2017-11-20T00:00:00"/>
        <d v="2017-09-20T00:00:00"/>
        <d v="2017-08-07T00:00:00"/>
        <d v="2016-08-27T00:00:00"/>
        <d v="2018-01-26T00:00:00"/>
        <d v="2016-09-24T00:00:00"/>
        <d v="2018-06-20T00:00:00"/>
        <d v="2017-02-23T00:00:00"/>
        <d v="2016-09-13T00:00:00"/>
        <d v="2018-04-18T00:00:00"/>
        <d v="2016-03-23T00:00:00"/>
        <d v="2016-06-25T00:00:00"/>
        <d v="2018-05-21T00:00:00"/>
        <d v="2017-04-11T00:00:00"/>
        <d v="2017-11-10T00:00:00"/>
        <d v="2016-10-08T00:00:00"/>
        <d v="2018-07-26T00:00:00"/>
        <d v="2016-02-06T00:00:00"/>
        <d v="2017-03-25T00:00:00"/>
        <d v="2017-06-22T00:00:00"/>
        <d v="2016-10-14T00:00:00"/>
        <d v="2018-07-29T00:00:00"/>
        <d v="2017-12-12T00:00:00"/>
        <d v="2016-03-09T00:00:00"/>
        <d v="2018-01-21T00:00:00"/>
        <d v="2018-03-26T00:00:00"/>
        <d v="2017-12-22T00:00:00"/>
        <d v="2018-07-09T00:00:00"/>
        <d v="2018-03-20T00:00:00"/>
        <d v="2016-07-03T00:00:00"/>
        <d v="2017-11-12T00:00:00"/>
        <d v="2016-08-26T00:00:00"/>
        <d v="2018-07-02T00:00:00"/>
        <d v="2016-06-19T00:00:00"/>
        <d v="2016-08-21T00:00:00"/>
        <d v="2017-10-29T00:00:00"/>
        <d v="2017-04-02T00:00:00"/>
        <d v="2018-04-03T00:00:00"/>
        <d v="2018-07-14T00:00:00"/>
        <d v="2016-08-07T00:00:00"/>
        <d v="2018-02-12T00:00:00"/>
        <d v="2018-01-04T00:00:00"/>
        <d v="2017-01-23T00:00:00"/>
        <d v="2018-06-10T00:00:00"/>
        <d v="2018-06-18T00:00:00"/>
        <d v="2018-06-30T00:00:00"/>
        <d v="2017-08-08T00:00:00"/>
        <d v="2016-02-25T00:00:00"/>
        <d v="2016-05-27T00:00:00"/>
        <d v="2016-09-02T00:00:00"/>
        <d v="2018-07-03T00:00:00"/>
        <d v="2017-12-18T00:00:00"/>
        <d v="2018-07-31T00:00:00"/>
        <d v="2016-09-23T00:00:00"/>
        <d v="2017-03-28T00:00:00"/>
        <d v="2016-10-04T00:00:00"/>
        <d v="2016-08-29T00:00:00"/>
        <d v="2017-10-22T00:00:00"/>
        <d v="2018-03-17T00:00:00"/>
        <d v="2018-05-07T00:00:00"/>
        <d v="2018-03-25T00:00:00"/>
        <d v="2018-06-02T00:00:00"/>
        <d v="2016-04-23T00:00:00"/>
        <d v="2016-08-23T00:00:00"/>
        <d v="2018-05-25T00:00:00"/>
        <d v="2017-08-26T00:00:00"/>
        <d v="2016-02-01T00:00:00"/>
        <d v="2017-04-18T00:00:00"/>
        <d v="2018-03-27T00:00:00"/>
        <d v="2017-07-06T00:00:00"/>
        <d v="2017-01-09T00:00:00"/>
        <d v="2016-11-15T00:00:00"/>
        <d v="2016-10-27T00:00:00"/>
        <d v="2017-08-29T00:00:00"/>
        <d v="2018-05-27T00:00:00"/>
        <d v="2017-05-25T00:00:00"/>
        <d v="2017-04-06T00:00:00"/>
        <d v="2017-11-18T00:00:00"/>
        <d v="2017-08-24T00:00:00"/>
        <d v="2017-03-21T00:00:00"/>
        <d v="2016-07-14T00:00:00"/>
        <d v="2016-08-30T00:00:00"/>
        <d v="2017-02-22T00:00:00"/>
        <d v="2016-12-20T00:00:00"/>
        <d v="2016-08-10T00:00:00"/>
        <d v="2017-11-11T00:00:00"/>
        <d v="2016-04-01T00:00:00"/>
        <d v="2017-09-29T00:00:00"/>
        <d v="2016-07-23T00:00:00"/>
        <d v="2018-01-22T00:00:00"/>
        <d v="2016-02-20T00:00:00"/>
        <d v="2017-11-07T00:00:00"/>
        <d v="2017-04-22T00:00:00"/>
        <d v="2017-12-13T00:00:00"/>
        <d v="2017-11-09T00:00:00"/>
        <d v="2016-12-12T00:00:00"/>
        <d v="2018-03-12T00:00:00"/>
        <d v="2017-03-19T00:00:00"/>
        <d v="2017-02-24T00:00:00"/>
        <d v="2018-07-04T00:00:00"/>
        <d v="2017-12-29T00:00:00"/>
        <d v="2016-04-09T00:00:00"/>
        <d v="2017-10-09T00:00:00"/>
        <d v="2016-04-20T00:00:00"/>
        <d v="2016-06-07T00:00:00"/>
        <d v="2017-07-11T00:00:00"/>
        <d v="2017-01-31T00:00:00"/>
        <d v="2018-07-13T00:00:00"/>
        <d v="2018-01-10T00:00:00"/>
        <d v="2017-06-11T00:00:00"/>
        <d v="2016-06-05T00:00:00"/>
        <d v="2017-12-31T00:00:00"/>
        <d v="2017-11-27T00:00:00"/>
        <d v="2018-05-06T00:00:00"/>
        <d v="2017-08-22T00:00:00"/>
        <d v="2017-06-28T00:00:00"/>
        <d v="2016-12-08T00:00:00"/>
        <d v="2018-03-30T00:00:00"/>
        <d v="2017-01-11T00:00:00"/>
        <d v="2017-06-14T00:00:00"/>
        <d v="2016-09-19T00:00:00"/>
        <d v="2017-12-17T00:00:00"/>
        <d v="2017-12-14T00:00:00"/>
        <d v="2016-06-03T00:00:00"/>
        <d v="2017-06-05T00:00:00"/>
        <d v="2018-02-01T00:00:00"/>
        <d v="2016-03-07T00:00:00"/>
        <d v="2017-07-13T00:00:00"/>
        <d v="2016-11-13T00:00:00"/>
        <d v="2017-06-02T00:00:00"/>
        <d v="2016-07-11T00:00:00"/>
        <d v="2018-04-15T00:00:00"/>
        <d v="2018-04-30T00:00:00"/>
        <d v="2018-01-09T00:00:00"/>
        <d v="2017-06-08T00:00:00"/>
        <d v="2017-05-10T00:00:00"/>
        <d v="2018-05-10T00:00:00"/>
        <d v="2018-06-12T00:00:00"/>
        <d v="2016-10-19T00:00:00"/>
        <d v="2017-10-31T00:00:00"/>
        <d v="2016-06-30T00:00:00"/>
        <d v="2016-11-20T00:00:00"/>
        <d v="2016-10-29T00:00:00"/>
        <d v="2018-06-07T00:00:00"/>
        <d v="2018-06-28T00:00:00"/>
        <d v="2017-09-11T00:00:00"/>
        <d v="2017-07-19T00:00:00"/>
        <d v="2016-08-06T00:00:00"/>
        <d v="2016-02-26T00:00:00"/>
        <d v="2017-09-15T00:00:00"/>
        <d v="2016-01-31T00:00:00"/>
        <d v="2017-10-08T00:00:00"/>
        <d v="2017-05-02T00:00:00"/>
        <d v="2016-03-11T00:00:00"/>
        <d v="2016-08-28T00:00:00"/>
        <d v="2017-09-13T00:00:00"/>
        <d v="2017-01-18T00:00:00"/>
        <d v="2017-07-12T00:00:00"/>
        <d v="2016-09-18T00:00:00"/>
        <d v="2016-10-03T00:00:00"/>
        <d v="2016-10-11T00:00:00"/>
        <d v="2017-07-02T00:00:00"/>
        <d v="2016-02-17T00:00:00"/>
        <d v="2017-10-24T00:00:00"/>
        <d v="2017-06-15T00:00:00"/>
        <d v="2017-09-23T00:00:00"/>
        <d v="2016-08-17T00:00:00"/>
        <d v="2016-10-02T00:00:00"/>
        <d v="2018-04-20T00:00:00"/>
        <d v="2016-01-18T00:00:00"/>
        <d v="2018-03-09T00:00:00"/>
        <d v="2016-03-31T00:00:00"/>
        <d v="2016-08-18T00:00:00"/>
        <d v="2016-06-17T00:00:00"/>
        <d v="2016-03-14T00:00:00"/>
        <d v="2016-06-06T00:00:00"/>
        <d v="2017-03-15T00:00:00"/>
        <d v="2016-02-07T00:00:00"/>
        <d v="2016-08-31T00:00:00"/>
        <d v="2017-05-07T00:00:00"/>
        <d v="2017-10-18T00:00:00"/>
        <d v="2017-08-19T00:00:00"/>
        <d v="2017-08-27T00:00:00"/>
        <d v="2017-05-16T00:00:00"/>
        <d v="2016-06-29T00:00:00"/>
        <d v="2017-08-23T00:00:00"/>
        <d v="2017-05-19T00:00:00"/>
        <d v="2017-12-04T00:00:00"/>
        <d v="2018-04-24T00:00:00"/>
        <d v="2018-06-17T00:00:00"/>
        <d v="2016-09-08T00:00:00"/>
        <d v="2018-05-12T00:00:00"/>
        <d v="2017-04-04T00:00:00"/>
        <d v="2017-02-18T00:00:00"/>
        <d v="2016-10-23T00:00:00"/>
        <d v="2016-08-09T00:00:00"/>
        <d v="2016-04-17T00:00:00"/>
        <d v="2016-06-08T00:00:00"/>
        <d v="2018-03-02T00:00:00"/>
        <d v="2017-10-20T00:00:00"/>
        <d v="2017-02-16T00:00:00"/>
        <d v="2016-09-15T00:00:00"/>
        <d v="2016-06-18T00:00:00"/>
        <d v="2016-03-01T00:00:00"/>
        <d v="2018-07-17T00:00:00"/>
        <d v="2018-03-19T00:00:00"/>
        <d v="2017-04-19T00:00:00"/>
        <d v="2017-07-05T00:00:00"/>
        <d v="2017-10-25T00:00:00"/>
        <d v="2016-09-11T00:00:00"/>
        <d v="2017-09-09T00:00:00"/>
        <d v="2016-03-30T00:00:00"/>
        <d v="2016-10-26T00:00:00"/>
        <d v="2016-04-19T00:00:00"/>
        <d v="2016-09-21T00:00:00"/>
        <d v="2016-03-21T00:00:00"/>
        <d v="2016-02-05T00:00:00"/>
        <d v="2016-03-28T00:00:00"/>
        <d v="2016-09-22T00:00:00"/>
        <d v="2017-12-01T00:00:00"/>
        <d v="2018-04-12T00:00:00"/>
        <d v="2016-10-31T00:00:00"/>
        <d v="2017-06-03T00:00:00"/>
        <d v="2017-02-08T00:00:00"/>
        <d v="2016-06-24T00:00:00"/>
        <d v="2018-01-12T00:00:00"/>
        <d v="2017-08-11T00:00:00"/>
        <d v="2016-04-04T00:00:00"/>
        <d v="2016-12-31T00:00:00"/>
        <d v="2018-07-23T00:00:00"/>
        <d v="2016-03-06T00:00:00"/>
        <d v="2018-05-28T00:00:00"/>
        <d v="2018-07-15T00:00:00"/>
        <d v="2016-04-13T00:00:00"/>
        <d v="2017-07-24T00:00:00"/>
        <d v="2017-11-17T00:00:00"/>
        <d v="2016-04-15T00:00:00"/>
        <d v="2017-07-09T00:00:00"/>
        <d v="2017-03-07T00:00:00"/>
        <d v="2017-05-20T00:00:00"/>
        <d v="2018-01-05T00:00:00"/>
        <d v="2017-08-16T00:00:00"/>
        <d v="2018-04-21T00:00:00"/>
        <d v="2017-07-10T00:00:00"/>
        <d v="2017-03-05T00:00:00"/>
        <d v="2017-06-10T00:00:00"/>
        <d v="2016-12-04T00:00:00"/>
        <d v="2016-04-07T00:00:00"/>
        <d v="2018-02-21T00:00:00"/>
        <d v="2016-05-17T00:00:00"/>
        <d v="2016-06-22T00:00:00"/>
        <d v="2016-10-05T00:00:00"/>
        <d v="2016-01-24T00:00:00"/>
        <d v="2017-04-09T00:00:00"/>
        <d v="2016-12-27T00:00:00"/>
        <d v="2016-10-24T00:00:00"/>
        <d v="2018-02-10T00:00:00"/>
        <d v="2016-11-30T00:00:00"/>
        <d v="2016-09-12T00:00:00"/>
        <d v="2017-02-21T00:00:00"/>
        <d v="2016-08-05T00:00:00"/>
        <d v="2017-03-11T00:00:00"/>
        <d v="2017-04-20T00:00:00"/>
        <d v="2016-04-08T00:00:00"/>
        <d v="2017-03-24T00:00:00"/>
        <d v="2016-12-24T00:00:00"/>
        <d v="2017-09-25T00:00:00"/>
        <d v="2016-12-16T00:00:00"/>
        <d v="2017-07-25T00:00:00"/>
        <d v="2018-02-22T00:00:00"/>
        <d v="2018-06-22T00:00:00"/>
        <d v="2017-11-29T00:00:00"/>
        <d v="2016-10-10T00:00:00"/>
        <d v="2018-02-26T00:00:00"/>
        <d v="2017-08-13T00:00:00"/>
        <d v="2018-06-14T00:00:00"/>
        <d v="2016-12-18T00:00:00"/>
        <d v="2017-03-13T00:00:00"/>
        <d v="2017-01-26T00:00:00"/>
        <d v="2016-02-24T00:00:00"/>
        <d v="2017-02-11T00:00:00"/>
        <d v="2017-12-23T00:00:00"/>
        <d v="2017-08-02T00:00:00"/>
        <d v="2018-05-19T00:00:00"/>
        <d v="2017-02-02T00:00:00"/>
        <d v="2017-04-01T00:00:00"/>
        <d v="2017-06-09T00:00:00"/>
        <d v="2017-02-12T00:00:00"/>
        <d v="2016-08-11T00:00:00"/>
        <d v="2017-11-25T00:00:00"/>
        <d v="2017-10-14T00:00:00"/>
        <d v="2016-03-26T00:00:00"/>
        <d v="2018-01-19T00:00:00"/>
        <d v="2018-07-01T00:00:00"/>
        <d v="2018-01-28T00:00:00"/>
        <d v="2017-06-18T00:00:00"/>
        <d v="2017-11-04T00:00:00"/>
        <d v="2017-03-22T00:00:00"/>
        <d v="2018-06-27T00:00:00"/>
        <d v="2017-08-01T00:00:00"/>
        <d v="2016-03-03T00:00:00"/>
        <d v="2017-10-17T00:00:00"/>
        <d v="2017-01-03T00:00:00"/>
        <d v="2018-02-24T00:00:00"/>
        <d v="2018-06-15T00:00:00"/>
        <d v="2018-03-08T00:00:00"/>
        <d v="2017-05-22T00:00:00"/>
        <d v="2018-05-04T00:00:00"/>
        <d v="2017-10-13T00:00:00"/>
        <d v="2016-12-25T00:00:00"/>
        <d v="2016-12-10T00:00:00"/>
        <d v="2017-12-28T00:00:00"/>
        <d v="2017-09-12T00:00:00"/>
        <d v="2016-06-10T00:00:00"/>
        <d v="2017-05-29T00:00:00"/>
        <d v="2017-07-07T00:00:00"/>
        <d v="2018-05-29T00:00:00"/>
        <d v="2017-08-04T00:00:00"/>
        <d v="2016-12-21T00:00:00"/>
        <d v="2016-08-22T00:00:00"/>
        <d v="2016-04-25T00:00:00"/>
        <d v="2018-01-20T00:00:00"/>
        <d v="2016-07-26T00:00:00"/>
        <d v="2016-07-12T00:00:00"/>
        <d v="2016-09-25T00:00:00"/>
        <d v="2016-05-04T00:00:00"/>
        <d v="2017-04-28T00:00:00"/>
        <d v="2018-04-06T00:00:00"/>
        <d v="2018-05-02T00:00:00"/>
        <d v="2016-07-22T00:00:00"/>
        <d v="2016-03-22T00:00:00"/>
        <d v="2016-08-13T00:00:00"/>
        <d v="2016-08-02T00:00:00"/>
        <d v="2016-08-03T00:00:00"/>
        <d v="2017-11-05T00:00:00"/>
        <d v="2016-05-21T00:00:00"/>
        <d v="2016-11-06T00:00:00"/>
        <d v="2018-07-24T00:00:00"/>
        <d v="2016-09-17T00:00:00"/>
        <d v="2016-09-01T00:00:00"/>
        <d v="2017-04-23T00:00:00"/>
        <d v="2018-05-05T00:00:00"/>
        <d v="2016-07-24T00:00:00"/>
        <d v="2017-09-19T00:00:00"/>
        <d v="2017-09-08T00:00:00"/>
        <d v="2017-07-27T00:00:00"/>
        <d v="2018-04-26T00:00:00"/>
        <d v="2017-02-09T00:00:00"/>
        <d v="2017-10-05T00:00:00"/>
        <d v="2017-01-28T00:00:00"/>
        <d v="2016-02-09T00:00:00"/>
        <d v="2018-02-19T00:00:00"/>
        <d v="2016-12-26T00:00:00"/>
        <d v="2017-06-07T00:00:00"/>
        <d v="2016-09-05T00:00:00"/>
        <d v="2017-09-18T00:00:00"/>
        <d v="2017-01-21T00:00:00"/>
        <d v="2017-03-30T00:00:00"/>
        <d v="2016-11-03T00:00:00"/>
        <d v="2017-02-10T00:00:00"/>
        <d v="2017-02-14T00:00:00"/>
        <d v="2017-06-24T00:00:00"/>
        <d v="2016-09-10T00:00:00"/>
        <d v="2018-03-15T00:00:00"/>
        <d v="2017-08-12T00:00:00"/>
        <d v="2018-03-28T00:00:00"/>
        <d v="2016-04-03T00:00:00"/>
        <d v="2018-03-13T00:00:00"/>
        <d v="2017-09-21T00:00:00"/>
        <d v="2016-05-29T00:00:00"/>
        <d v="2017-08-30T00:00:00"/>
        <d v="2018-02-25T00:00:00"/>
        <d v="2017-02-17T00:00:00"/>
        <d v="2017-04-10T00:00:00"/>
        <d v="2017-04-16T00:00:00"/>
        <d v="2018-02-18T00:00:00"/>
        <d v="2018-03-16T00:00:00"/>
        <d v="2017-02-27T00:00:00"/>
        <d v="2017-03-10T00:00:00"/>
        <d v="2018-02-28T00:00:00"/>
        <d v="2016-08-04T00:00:00"/>
        <d v="2016-04-10T00:00:00"/>
        <d v="2016-02-28T00:00:00"/>
        <d v="2016-02-19T00:00:00"/>
        <d v="2016-07-25T00:00:00"/>
        <d v="2016-03-15T00:00:00"/>
        <d v="2017-01-08T00:00:00"/>
        <d v="2018-04-23T00:00:00"/>
        <d v="2016-07-02T00:00:00"/>
        <d v="2018-07-28T00:00:00"/>
        <d v="2016-07-15T00:00:00"/>
        <d v="2016-09-03T00:00:00"/>
        <d v="2016-03-08T00:00:00"/>
        <d v="2017-06-13T00:00:00"/>
        <d v="2016-10-01T00:00:00"/>
        <d v="2017-08-03T00:00:00"/>
        <d v="2016-05-30T00:00:00"/>
        <d v="2017-01-04T00:00:00"/>
        <d v="2017-06-01T00:00:00"/>
        <d v="2017-02-04T00:00:00"/>
        <d v="2016-04-16T00:00:00"/>
        <d v="2018-06-09T00:00:00"/>
        <d v="2018-01-11T00:00:00"/>
        <d v="2017-09-16T00:00:00"/>
        <d v="2017-05-28T00:00:00"/>
        <d v="2016-09-27T00:00:00"/>
        <d v="2018-01-14T00:00:00"/>
        <d v="2017-08-31T00:00:00"/>
        <d v="2016-06-11T00:00:00"/>
        <d v="2016-04-30T00:00:00"/>
        <d v="2016-07-09T00:00:00"/>
        <d v="2018-01-13T00:00:00"/>
        <d v="2016-05-18T00:00:00"/>
        <d v="2016-10-28T00:00:00"/>
        <d v="2017-06-23T00:00:00"/>
        <d v="2016-12-03T00:00:00"/>
        <d v="2017-05-30T00:00:00"/>
        <d v="2017-06-30T00:00:00"/>
        <d v="2017-02-07T00:00:00"/>
        <d v="2016-10-06T00:00:00"/>
        <d v="2017-01-22T00:00:00"/>
        <d v="2018-01-18T00:00:00"/>
        <d v="2018-06-29T00:00:00"/>
        <d v="2018-07-20T00:00:00"/>
        <d v="2018-02-20T00:00:00"/>
        <d v="2017-05-17T00:00:00"/>
        <d v="2017-02-26T00:00:00"/>
        <d v="2018-04-10T00:00:00"/>
        <d v="2017-05-11T00:00:00"/>
        <d v="2018-04-29T00:00:00"/>
        <d v="2017-02-20T00:00:00"/>
        <d v="2017-12-05T00:00:00"/>
        <d v="2016-12-22T00:00:00"/>
        <d v="2016-11-08T00:00:00"/>
        <d v="2016-12-14T00:00:00"/>
        <d v="2016-09-14T00:00:00"/>
        <d v="2017-12-07T00:00:00"/>
        <d v="2017-06-21T00:00:00"/>
        <d v="2016-11-19T00:00:00"/>
        <d v="2017-05-14T00:00:00"/>
        <d v="2018-07-18T00:00:00"/>
        <d v="2018-03-06T00:00:00"/>
        <d v="2017-08-18T00:00:00"/>
        <d v="2017-10-12T00:00:00"/>
        <d v="2017-01-27T00:00:00"/>
        <d v="2016-12-11T00:00:00"/>
        <d v="2017-09-22T00:00:00"/>
        <d v="2017-05-03T00:00:00"/>
        <d v="2016-03-25T00:00:00"/>
        <d v="2016-11-24T00:00:00"/>
        <d v="2016-07-10T00:00:00"/>
        <d v="2018-01-31T00:00:00"/>
        <d v="2018-06-03T00:00:00"/>
        <d v="2018-02-11T00:00:00"/>
        <d v="2016-05-16T00:00:00"/>
        <d v="2016-09-28T00:00:00"/>
        <d v="2017-01-17T00:00:00"/>
        <d v="2016-09-16T00:00:00"/>
        <d v="2017-01-24T00:00:00"/>
        <d v="2016-03-10T00:00:00"/>
        <d v="2018-06-08T00:00:00"/>
        <d v="2017-12-06T00:00:00"/>
        <d v="2018-02-13T00:00:00"/>
        <d v="2016-11-17T00:00:00"/>
        <d v="2018-06-05T00:00:00"/>
        <d v="2016-06-14T00:00:00"/>
        <d v="2017-01-12T00:00:00"/>
        <d v="2017-10-01T00:00:00"/>
        <d v="2016-11-05T00:00:00"/>
        <d v="2016-12-01T00:00:00"/>
        <d v="2018-03-03T00:00:00"/>
        <d v="2016-11-29T00:00:00"/>
        <d v="2016-08-24T00:00:00"/>
        <d v="2017-07-03T00:00:00"/>
        <d v="2017-12-27T00:00:00"/>
        <d v="2017-01-10T00:00:00"/>
        <d v="2017-05-23T00:00:00"/>
        <d v="2016-07-31T00:00:00"/>
        <d v="2018-02-04T00:00:00"/>
        <d v="2018-04-19T00:00:00"/>
        <d v="2017-11-01T00:00:00"/>
        <d v="2016-08-15T00:00:00"/>
        <d v="2016-10-30T00:00:00"/>
        <d v="2017-03-02T00:00:00"/>
        <d v="2017-06-17T00:00:00"/>
        <d v="2016-11-11T00:00:00"/>
        <d v="2018-01-30T00:00:00"/>
        <d v="2016-02-18T00:00:00"/>
        <d v="2016-05-13T00:00:00"/>
        <d v="2016-07-06T00:00:00"/>
        <d v="2018-05-22T00:00:00"/>
        <d v="2018-04-13T00:00:00"/>
        <d v="2017-10-19T00:00:00"/>
        <d v="2018-04-27T00:00:00"/>
        <d v="2017-08-14T00:00:00"/>
        <d v="2016-06-26T00:00:00"/>
        <d v="2016-09-30T00:00:00"/>
        <d v="2016-04-21T00:00:00"/>
        <d v="2017-01-13T00:00:00"/>
        <d v="2018-04-22T00:00:00"/>
        <d v="2016-07-05T00:00:00"/>
        <d v="2017-12-30T00:00:00"/>
        <d v="2018-05-18T00:00:00"/>
        <d v="2018-08-01T00:00:00"/>
        <d v="2017-05-15T00:00:00"/>
        <d v="2016-09-29T00:00:00"/>
        <d v="2018-05-31T00:00:00"/>
        <d v="2016-05-10T00:00:00"/>
        <d v="2018-01-01T00:00:00"/>
        <d v="2016-08-12T00:00:00"/>
        <d v="2017-03-17T00:00:00"/>
        <d v="2018-05-13T00:00:00"/>
        <d v="2016-04-11T00:00:00"/>
        <d v="2017-12-03T00:00:00"/>
        <d v="2016-12-29T00:00:00"/>
        <d v="2016-03-05T00:00:00"/>
        <d v="2016-11-26T00:00:00"/>
        <d v="2016-07-21T00:00:00"/>
        <d v="2016-11-28T00:00:00"/>
        <d v="2017-11-19T00:00:00"/>
        <d v="2016-08-01T00:00:00"/>
        <d v="2017-08-15T00:00:00"/>
        <d v="2016-06-15T00:00:00"/>
        <d v="2016-08-25T00:00:00"/>
        <d v="2018-02-08T00:00:00"/>
        <d v="2017-06-04T00:00:00"/>
        <d v="2016-11-16T00:00:00"/>
        <d v="2018-06-01T00:00:00"/>
        <d v="2018-01-02T00:00:00"/>
        <d v="2017-04-08T00:00:00"/>
        <d v="2017-08-28T00:00:00"/>
        <d v="2016-01-30T00:00:00"/>
        <d v="2016-10-18T00:00:00"/>
        <d v="2017-08-09T00:00:00"/>
        <d v="2016-02-16T00:00:00"/>
        <d v="2017-05-13T00:00:00"/>
        <d v="2016-06-01T00:00:00"/>
        <d v="2017-12-02T00:00:00"/>
      </sharedItems>
      <fieldGroup par="22"/>
    </cacheField>
    <cacheField name="Exp.to" numFmtId="49">
      <sharedItems count="10">
        <s v="Egypt"/>
        <s v="Saudi Arabia"/>
        <s v="Syria"/>
        <s v="Lebanon"/>
        <s v="Morocco"/>
        <s v="Oman"/>
        <s v="UAE"/>
        <s v="Algeria"/>
        <s v="Jordan"/>
        <s v="United Arab Emirates" u="1"/>
      </sharedItems>
    </cacheField>
    <cacheField name="Trans.cost" numFmtId="164">
      <sharedItems containsSemiMixedTypes="0" containsString="0" containsNumber="1" minValue="26.04" maxValue="22222.754999999997"/>
    </cacheField>
    <cacheField name="Total Sales" numFmtId="164">
      <sharedItems containsSemiMixedTypes="0" containsString="0" containsNumber="1" containsInteger="1" minValue="1736" maxValue="1481517"/>
    </cacheField>
    <cacheField name="Total Cost" numFmtId="164">
      <sharedItems containsSemiMixedTypes="0" containsString="0" containsNumber="1" minValue="1675.24" maxValue="1429663.9049999998"/>
    </cacheField>
    <cacheField name="Net Profit" numFmtId="164">
      <sharedItems containsSemiMixedTypes="0" containsString="0" containsNumber="1" minValue="60.759999999999991" maxValue="51853.095000000205"/>
    </cacheField>
    <cacheField name="Profit Margin" numFmtId="169">
      <sharedItems containsSemiMixedTypes="0" containsString="0" containsNumber="1" minValue="3.4999999999999823E-2" maxValue="3.5000000000000177E-2"/>
    </cacheField>
    <cacheField name="Lead Time" numFmtId="3">
      <sharedItems containsSemiMixedTypes="0" containsString="0" containsNumber="1" containsInteger="1" minValue="10" maxValue="35" count="26">
        <n v="29"/>
        <n v="11"/>
        <n v="22"/>
        <n v="20"/>
        <n v="30"/>
        <n v="24"/>
        <n v="31"/>
        <n v="23"/>
        <n v="13"/>
        <n v="35"/>
        <n v="34"/>
        <n v="25"/>
        <n v="26"/>
        <n v="28"/>
        <n v="33"/>
        <n v="27"/>
        <n v="16"/>
        <n v="12"/>
        <n v="10"/>
        <n v="14"/>
        <n v="18"/>
        <n v="19"/>
        <n v="32"/>
        <n v="15"/>
        <n v="17"/>
        <n v="21"/>
      </sharedItems>
    </cacheField>
    <cacheField name="shipping Type" numFmtId="0">
      <sharedItems count="3">
        <s v="Slow"/>
        <s v="Fast"/>
        <s v="Moderate"/>
      </sharedItems>
    </cacheField>
    <cacheField name="Year" numFmtId="0">
      <sharedItems containsSemiMixedTypes="0" containsString="0" containsNumber="1" containsInteger="1" minValue="2016" maxValue="2018" count="3">
        <n v="2016"/>
        <n v="2017"/>
        <n v="2018"/>
      </sharedItems>
    </cacheField>
    <cacheField name="Months (Imp.date )" numFmtId="0" databaseField="0">
      <fieldGroup base="6">
        <rangePr groupBy="months" startDate="2016-01-02T00:00:00" endDate="2018-07-06T00:00:00"/>
        <groupItems count="14">
          <s v="&lt;02-01-16"/>
          <s v="Jan"/>
          <s v="Feb"/>
          <s v="Mar"/>
          <s v="Apr"/>
          <s v="May"/>
          <s v="Jun"/>
          <s v="Jul"/>
          <s v="Aug"/>
          <s v="Sep"/>
          <s v="Oct"/>
          <s v="Nov"/>
          <s v="Dec"/>
          <s v="&gt;06-07-18"/>
        </groupItems>
      </fieldGroup>
    </cacheField>
    <cacheField name="Quarters (Imp.date )" numFmtId="0" databaseField="0">
      <fieldGroup base="6">
        <rangePr groupBy="quarters" startDate="2016-01-02T00:00:00" endDate="2018-07-06T00:00:00"/>
        <groupItems count="6">
          <s v="&lt;02-01-16"/>
          <s v="Qtr1"/>
          <s v="Qtr2"/>
          <s v="Qtr3"/>
          <s v="Qtr4"/>
          <s v="&gt;06-07-18"/>
        </groupItems>
      </fieldGroup>
    </cacheField>
    <cacheField name="Years (Imp.date )" numFmtId="0" databaseField="0">
      <fieldGroup base="6">
        <rangePr groupBy="years" startDate="2016-01-02T00:00:00" endDate="2018-07-06T00:00:00"/>
        <groupItems count="5">
          <s v="&lt;02-01-16"/>
          <s v="2016"/>
          <s v="2017"/>
          <s v="2018"/>
          <s v="&gt;06-07-18"/>
        </groupItems>
      </fieldGroup>
    </cacheField>
    <cacheField name="Months (Exp.date)" numFmtId="0" databaseField="0">
      <fieldGroup base="7">
        <rangePr groupBy="months" startDate="2016-01-18T00:00:00" endDate="2018-08-02T00:00:00"/>
        <groupItems count="14">
          <s v="&lt;18-01-16"/>
          <s v="Jan"/>
          <s v="Feb"/>
          <s v="Mar"/>
          <s v="Apr"/>
          <s v="May"/>
          <s v="Jun"/>
          <s v="Jul"/>
          <s v="Aug"/>
          <s v="Sep"/>
          <s v="Oct"/>
          <s v="Nov"/>
          <s v="Dec"/>
          <s v="&gt;02-08-18"/>
        </groupItems>
      </fieldGroup>
    </cacheField>
    <cacheField name="Quarters (Exp.date)" numFmtId="0" databaseField="0">
      <fieldGroup base="7">
        <rangePr groupBy="quarters" startDate="2016-01-18T00:00:00" endDate="2018-08-02T00:00:00"/>
        <groupItems count="6">
          <s v="&lt;18-01-16"/>
          <s v="Qtr1"/>
          <s v="Qtr2"/>
          <s v="Qtr3"/>
          <s v="Qtr4"/>
          <s v="&gt;02-08-18"/>
        </groupItems>
      </fieldGroup>
    </cacheField>
    <cacheField name="Years (Exp.date)" numFmtId="0" databaseField="0">
      <fieldGroup base="7">
        <rangePr groupBy="years" startDate="2016-01-18T00:00:00" endDate="2018-08-02T00:00:00"/>
        <groupItems count="5">
          <s v="&lt;18-01-16"/>
          <s v="2016"/>
          <s v="2017"/>
          <s v="2018"/>
          <s v="&gt;02-08-18"/>
        </groupItems>
      </fieldGroup>
    </cacheField>
  </cacheFields>
  <extLst>
    <ext xmlns:x14="http://schemas.microsoft.com/office/spreadsheetml/2009/9/main" uri="{725AE2AE-9491-48be-B2B4-4EB974FC3084}">
      <x14:pivotCacheDefinition pivotCacheId="10117808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2">
  <r>
    <n v="1"/>
    <x v="0"/>
    <n v="563"/>
    <n v="14"/>
    <x v="0"/>
    <n v="7487.9"/>
    <x v="0"/>
    <x v="0"/>
    <x v="0"/>
    <n v="118.22999999999999"/>
    <n v="7882"/>
    <n v="7606.1299999999992"/>
    <n v="275.8700000000008"/>
    <n v="3.50000000000001E-2"/>
    <x v="0"/>
    <x v="0"/>
    <x v="0"/>
  </r>
  <r>
    <n v="2"/>
    <x v="1"/>
    <n v="569"/>
    <n v="875"/>
    <x v="0"/>
    <n v="472981.25"/>
    <x v="1"/>
    <x v="1"/>
    <x v="0"/>
    <n v="7468.125"/>
    <n v="497875"/>
    <n v="480449.375"/>
    <n v="17425.625"/>
    <n v="3.5000000000000003E-2"/>
    <x v="1"/>
    <x v="1"/>
    <x v="1"/>
  </r>
  <r>
    <n v="3"/>
    <x v="2"/>
    <n v="790"/>
    <n v="640"/>
    <x v="1"/>
    <n v="480320"/>
    <x v="2"/>
    <x v="2"/>
    <x v="0"/>
    <n v="7584"/>
    <n v="505600"/>
    <n v="487904"/>
    <n v="17696"/>
    <n v="3.5000000000000003E-2"/>
    <x v="2"/>
    <x v="2"/>
    <x v="0"/>
  </r>
  <r>
    <n v="4"/>
    <x v="1"/>
    <n v="722"/>
    <n v="1377"/>
    <x v="0"/>
    <n v="944484.3"/>
    <x v="3"/>
    <x v="3"/>
    <x v="1"/>
    <n v="14912.91"/>
    <n v="994194"/>
    <n v="959397.21000000008"/>
    <n v="34796.789999999921"/>
    <n v="3.499999999999992E-2"/>
    <x v="3"/>
    <x v="2"/>
    <x v="1"/>
  </r>
  <r>
    <n v="5"/>
    <x v="0"/>
    <n v="775"/>
    <n v="34"/>
    <x v="2"/>
    <n v="25032.5"/>
    <x v="4"/>
    <x v="4"/>
    <x v="2"/>
    <n v="395.25"/>
    <n v="26350"/>
    <n v="25427.75"/>
    <n v="922.25"/>
    <n v="3.5000000000000003E-2"/>
    <x v="4"/>
    <x v="0"/>
    <x v="2"/>
  </r>
  <r>
    <n v="6"/>
    <x v="1"/>
    <n v="539"/>
    <n v="880"/>
    <x v="0"/>
    <n v="450604"/>
    <x v="5"/>
    <x v="5"/>
    <x v="3"/>
    <n v="7114.8"/>
    <n v="474320"/>
    <n v="457718.8"/>
    <n v="16601.200000000012"/>
    <n v="3.5000000000000024E-2"/>
    <x v="4"/>
    <x v="0"/>
    <x v="1"/>
  </r>
  <r>
    <n v="7"/>
    <x v="2"/>
    <n v="814"/>
    <n v="200"/>
    <x v="0"/>
    <n v="154660"/>
    <x v="6"/>
    <x v="6"/>
    <x v="2"/>
    <n v="2442"/>
    <n v="162800"/>
    <n v="157102"/>
    <n v="5698"/>
    <n v="3.5000000000000003E-2"/>
    <x v="5"/>
    <x v="2"/>
    <x v="1"/>
  </r>
  <r>
    <n v="8"/>
    <x v="2"/>
    <n v="529"/>
    <n v="945"/>
    <x v="3"/>
    <n v="474909.75"/>
    <x v="7"/>
    <x v="7"/>
    <x v="4"/>
    <n v="7498.5749999999998"/>
    <n v="499905"/>
    <n v="482408.32500000001"/>
    <n v="17496.674999999988"/>
    <n v="3.4999999999999976E-2"/>
    <x v="6"/>
    <x v="0"/>
    <x v="1"/>
  </r>
  <r>
    <n v="9"/>
    <x v="2"/>
    <n v="826"/>
    <n v="1239"/>
    <x v="4"/>
    <n v="972243.3"/>
    <x v="8"/>
    <x v="8"/>
    <x v="3"/>
    <n v="15351.21"/>
    <n v="1023414"/>
    <n v="987594.51"/>
    <n v="35819.489999999991"/>
    <n v="3.4999999999999989E-2"/>
    <x v="7"/>
    <x v="2"/>
    <x v="0"/>
  </r>
  <r>
    <n v="10"/>
    <x v="2"/>
    <n v="416"/>
    <n v="559"/>
    <x v="1"/>
    <n v="220916.8"/>
    <x v="9"/>
    <x v="9"/>
    <x v="3"/>
    <n v="3488.16"/>
    <n v="232544"/>
    <n v="224404.96"/>
    <n v="8139.0400000000081"/>
    <n v="3.5000000000000038E-2"/>
    <x v="7"/>
    <x v="2"/>
    <x v="1"/>
  </r>
  <r>
    <n v="11"/>
    <x v="2"/>
    <n v="121"/>
    <n v="862"/>
    <x v="3"/>
    <n v="99086.9"/>
    <x v="10"/>
    <x v="10"/>
    <x v="0"/>
    <n v="1564.53"/>
    <n v="104302"/>
    <n v="100651.43"/>
    <n v="3650.570000000007"/>
    <n v="3.5000000000000066E-2"/>
    <x v="8"/>
    <x v="1"/>
    <x v="1"/>
  </r>
  <r>
    <n v="12"/>
    <x v="2"/>
    <n v="996"/>
    <n v="858"/>
    <x v="5"/>
    <n v="811839.6"/>
    <x v="11"/>
    <x v="11"/>
    <x v="2"/>
    <n v="12818.519999999999"/>
    <n v="854568"/>
    <n v="824658.12"/>
    <n v="29909.880000000005"/>
    <n v="3.5000000000000003E-2"/>
    <x v="9"/>
    <x v="0"/>
    <x v="1"/>
  </r>
  <r>
    <n v="13"/>
    <x v="2"/>
    <n v="207"/>
    <n v="652"/>
    <x v="1"/>
    <n v="128215.8"/>
    <x v="12"/>
    <x v="12"/>
    <x v="5"/>
    <n v="2024.46"/>
    <n v="134964"/>
    <n v="130240.26000000001"/>
    <n v="4723.7399999999907"/>
    <n v="3.4999999999999934E-2"/>
    <x v="10"/>
    <x v="0"/>
    <x v="1"/>
  </r>
  <r>
    <n v="14"/>
    <x v="0"/>
    <n v="915"/>
    <n v="15"/>
    <x v="6"/>
    <n v="13038.75"/>
    <x v="13"/>
    <x v="13"/>
    <x v="4"/>
    <n v="205.875"/>
    <n v="13725"/>
    <n v="13244.625"/>
    <n v="480.375"/>
    <n v="3.5000000000000003E-2"/>
    <x v="11"/>
    <x v="2"/>
    <x v="0"/>
  </r>
  <r>
    <n v="15"/>
    <x v="2"/>
    <n v="487"/>
    <n v="993"/>
    <x v="3"/>
    <n v="459411.45"/>
    <x v="14"/>
    <x v="14"/>
    <x v="1"/>
    <n v="7253.8649999999998"/>
    <n v="483591"/>
    <n v="466665.315"/>
    <n v="16925.684999999998"/>
    <n v="3.4999999999999996E-2"/>
    <x v="12"/>
    <x v="2"/>
    <x v="2"/>
  </r>
  <r>
    <n v="16"/>
    <x v="2"/>
    <n v="268"/>
    <n v="105"/>
    <x v="0"/>
    <n v="26733"/>
    <x v="15"/>
    <x v="15"/>
    <x v="4"/>
    <n v="422.09999999999997"/>
    <n v="28140"/>
    <n v="27155.1"/>
    <n v="984.90000000000146"/>
    <n v="3.5000000000000052E-2"/>
    <x v="13"/>
    <x v="2"/>
    <x v="2"/>
  </r>
  <r>
    <n v="17"/>
    <x v="2"/>
    <n v="465"/>
    <n v="632"/>
    <x v="1"/>
    <n v="279186"/>
    <x v="16"/>
    <x v="16"/>
    <x v="3"/>
    <n v="4408.2"/>
    <n v="293880"/>
    <n v="283594.2"/>
    <n v="10285.799999999988"/>
    <n v="3.4999999999999962E-2"/>
    <x v="14"/>
    <x v="0"/>
    <x v="1"/>
  </r>
  <r>
    <n v="18"/>
    <x v="2"/>
    <n v="246"/>
    <n v="1029"/>
    <x v="5"/>
    <n v="240477.3"/>
    <x v="17"/>
    <x v="17"/>
    <x v="6"/>
    <n v="3797.0099999999998"/>
    <n v="253134"/>
    <n v="244274.31"/>
    <n v="8859.6900000000023"/>
    <n v="3.500000000000001E-2"/>
    <x v="15"/>
    <x v="2"/>
    <x v="0"/>
  </r>
  <r>
    <n v="19"/>
    <x v="2"/>
    <n v="996"/>
    <n v="134"/>
    <x v="0"/>
    <n v="126790.8"/>
    <x v="18"/>
    <x v="18"/>
    <x v="3"/>
    <n v="2001.96"/>
    <n v="133464"/>
    <n v="128792.76000000001"/>
    <n v="4671.2399999999907"/>
    <n v="3.4999999999999927E-2"/>
    <x v="8"/>
    <x v="1"/>
    <x v="1"/>
  </r>
  <r>
    <n v="20"/>
    <x v="2"/>
    <n v="556"/>
    <n v="973"/>
    <x v="5"/>
    <n v="513938.6"/>
    <x v="19"/>
    <x v="19"/>
    <x v="3"/>
    <n v="8114.82"/>
    <n v="540988"/>
    <n v="522053.42"/>
    <n v="18934.580000000016"/>
    <n v="3.5000000000000031E-2"/>
    <x v="3"/>
    <x v="2"/>
    <x v="1"/>
  </r>
  <r>
    <n v="21"/>
    <x v="2"/>
    <n v="87"/>
    <n v="1259"/>
    <x v="4"/>
    <n v="104056.35"/>
    <x v="20"/>
    <x v="20"/>
    <x v="1"/>
    <n v="1642.9949999999999"/>
    <n v="109533"/>
    <n v="105699.345"/>
    <n v="3833.6549999999988"/>
    <n v="3.4999999999999989E-2"/>
    <x v="0"/>
    <x v="0"/>
    <x v="2"/>
  </r>
  <r>
    <n v="22"/>
    <x v="2"/>
    <n v="541"/>
    <n v="1410"/>
    <x v="4"/>
    <n v="724669.5"/>
    <x v="21"/>
    <x v="21"/>
    <x v="6"/>
    <n v="11442.15"/>
    <n v="762810"/>
    <n v="736111.65"/>
    <n v="26698.349999999977"/>
    <n v="3.4999999999999969E-2"/>
    <x v="9"/>
    <x v="0"/>
    <x v="0"/>
  </r>
  <r>
    <n v="23"/>
    <x v="2"/>
    <n v="172"/>
    <n v="818"/>
    <x v="3"/>
    <n v="133661.20000000001"/>
    <x v="22"/>
    <x v="22"/>
    <x v="2"/>
    <n v="2110.44"/>
    <n v="140696"/>
    <n v="135771.64000000001"/>
    <n v="4924.359999999986"/>
    <n v="3.4999999999999899E-2"/>
    <x v="12"/>
    <x v="2"/>
    <x v="2"/>
  </r>
  <r>
    <n v="24"/>
    <x v="2"/>
    <n v="271"/>
    <n v="913"/>
    <x v="5"/>
    <n v="235051.85"/>
    <x v="23"/>
    <x v="23"/>
    <x v="6"/>
    <n v="3711.3449999999998"/>
    <n v="247423"/>
    <n v="238763.19500000001"/>
    <n v="8659.804999999993"/>
    <n v="3.4999999999999969E-2"/>
    <x v="0"/>
    <x v="0"/>
    <x v="0"/>
  </r>
  <r>
    <n v="25"/>
    <x v="2"/>
    <n v="863"/>
    <n v="193"/>
    <x v="0"/>
    <n v="158231.04999999999"/>
    <x v="24"/>
    <x v="24"/>
    <x v="2"/>
    <n v="2498.3850000000002"/>
    <n v="166559"/>
    <n v="160729.435"/>
    <n v="5829.5650000000023"/>
    <n v="3.5000000000000017E-2"/>
    <x v="3"/>
    <x v="2"/>
    <x v="0"/>
  </r>
  <r>
    <n v="26"/>
    <x v="2"/>
    <n v="864"/>
    <n v="901"/>
    <x v="3"/>
    <n v="739540.8"/>
    <x v="25"/>
    <x v="25"/>
    <x v="6"/>
    <n v="11676.96"/>
    <n v="778464"/>
    <n v="751217.76"/>
    <n v="27246.239999999991"/>
    <n v="3.4999999999999989E-2"/>
    <x v="0"/>
    <x v="0"/>
    <x v="2"/>
  </r>
  <r>
    <n v="27"/>
    <x v="1"/>
    <n v="372"/>
    <n v="1030"/>
    <x v="0"/>
    <n v="364002"/>
    <x v="26"/>
    <x v="26"/>
    <x v="2"/>
    <n v="5747.4"/>
    <n v="383160"/>
    <n v="369749.4"/>
    <n v="13410.599999999977"/>
    <n v="3.4999999999999941E-2"/>
    <x v="2"/>
    <x v="2"/>
    <x v="0"/>
  </r>
  <r>
    <n v="28"/>
    <x v="1"/>
    <n v="330"/>
    <n v="111"/>
    <x v="2"/>
    <n v="34798.5"/>
    <x v="27"/>
    <x v="27"/>
    <x v="5"/>
    <n v="549.44999999999993"/>
    <n v="36630"/>
    <n v="35347.949999999997"/>
    <n v="1282.0500000000029"/>
    <n v="3.500000000000008E-2"/>
    <x v="16"/>
    <x v="2"/>
    <x v="1"/>
  </r>
  <r>
    <n v="29"/>
    <x v="1"/>
    <n v="371"/>
    <n v="23"/>
    <x v="7"/>
    <n v="8106.35"/>
    <x v="28"/>
    <x v="28"/>
    <x v="3"/>
    <n v="127.99499999999999"/>
    <n v="8533"/>
    <n v="8234.3450000000012"/>
    <n v="298.65499999999884"/>
    <n v="3.4999999999999865E-2"/>
    <x v="17"/>
    <x v="1"/>
    <x v="2"/>
  </r>
  <r>
    <n v="30"/>
    <x v="1"/>
    <n v="476"/>
    <n v="88"/>
    <x v="8"/>
    <n v="39793.599999999999"/>
    <x v="29"/>
    <x v="29"/>
    <x v="1"/>
    <n v="628.31999999999994"/>
    <n v="41888"/>
    <n v="40421.919999999998"/>
    <n v="1466.0800000000017"/>
    <n v="3.5000000000000045E-2"/>
    <x v="10"/>
    <x v="0"/>
    <x v="2"/>
  </r>
  <r>
    <n v="31"/>
    <x v="0"/>
    <n v="526"/>
    <n v="37"/>
    <x v="2"/>
    <n v="18488.900000000001"/>
    <x v="30"/>
    <x v="30"/>
    <x v="2"/>
    <n v="291.93"/>
    <n v="19462"/>
    <n v="18780.830000000002"/>
    <n v="681.16999999999825"/>
    <n v="3.4999999999999913E-2"/>
    <x v="18"/>
    <x v="1"/>
    <x v="1"/>
  </r>
  <r>
    <n v="32"/>
    <x v="1"/>
    <n v="563"/>
    <n v="133"/>
    <x v="2"/>
    <n v="71135.05"/>
    <x v="31"/>
    <x v="31"/>
    <x v="2"/>
    <n v="1123.1849999999999"/>
    <n v="74879"/>
    <n v="72258.235000000001"/>
    <n v="2620.7649999999994"/>
    <n v="3.4999999999999989E-2"/>
    <x v="15"/>
    <x v="2"/>
    <x v="1"/>
  </r>
  <r>
    <n v="33"/>
    <x v="2"/>
    <n v="789"/>
    <n v="114"/>
    <x v="0"/>
    <n v="85448.7"/>
    <x v="32"/>
    <x v="32"/>
    <x v="7"/>
    <n v="1349.19"/>
    <n v="89946"/>
    <n v="86797.89"/>
    <n v="3148.1100000000006"/>
    <n v="3.5000000000000003E-2"/>
    <x v="19"/>
    <x v="1"/>
    <x v="0"/>
  </r>
  <r>
    <n v="34"/>
    <x v="2"/>
    <n v="521"/>
    <n v="200"/>
    <x v="0"/>
    <n v="98990"/>
    <x v="33"/>
    <x v="33"/>
    <x v="3"/>
    <n v="1563"/>
    <n v="104200"/>
    <n v="100553"/>
    <n v="3647"/>
    <n v="3.5000000000000003E-2"/>
    <x v="20"/>
    <x v="2"/>
    <x v="0"/>
  </r>
  <r>
    <n v="35"/>
    <x v="0"/>
    <n v="226"/>
    <n v="52"/>
    <x v="2"/>
    <n v="11164.4"/>
    <x v="34"/>
    <x v="34"/>
    <x v="2"/>
    <n v="176.28"/>
    <n v="11752"/>
    <n v="11340.68"/>
    <n v="411.31999999999971"/>
    <n v="3.4999999999999976E-2"/>
    <x v="8"/>
    <x v="1"/>
    <x v="0"/>
  </r>
  <r>
    <n v="36"/>
    <x v="2"/>
    <n v="713"/>
    <n v="928"/>
    <x v="3"/>
    <n v="628580.80000000005"/>
    <x v="35"/>
    <x v="35"/>
    <x v="0"/>
    <n v="9924.9599999999991"/>
    <n v="661664"/>
    <n v="638505.76"/>
    <n v="23158.239999999991"/>
    <n v="3.4999999999999983E-2"/>
    <x v="21"/>
    <x v="2"/>
    <x v="0"/>
  </r>
  <r>
    <n v="37"/>
    <x v="0"/>
    <n v="972"/>
    <n v="61"/>
    <x v="6"/>
    <n v="56327.4"/>
    <x v="36"/>
    <x v="36"/>
    <x v="4"/>
    <n v="889.38"/>
    <n v="59292"/>
    <n v="57216.78"/>
    <n v="2075.2200000000012"/>
    <n v="3.5000000000000017E-2"/>
    <x v="22"/>
    <x v="0"/>
    <x v="0"/>
  </r>
  <r>
    <n v="38"/>
    <x v="1"/>
    <n v="428"/>
    <n v="137"/>
    <x v="2"/>
    <n v="55704.2"/>
    <x v="37"/>
    <x v="37"/>
    <x v="5"/>
    <n v="879.54"/>
    <n v="58636"/>
    <n v="56583.74"/>
    <n v="2052.260000000002"/>
    <n v="3.5000000000000038E-2"/>
    <x v="4"/>
    <x v="0"/>
    <x v="1"/>
  </r>
  <r>
    <n v="39"/>
    <x v="2"/>
    <n v="510"/>
    <n v="867"/>
    <x v="5"/>
    <n v="420061.5"/>
    <x v="38"/>
    <x v="38"/>
    <x v="3"/>
    <n v="6632.55"/>
    <n v="442170"/>
    <n v="426694.05"/>
    <n v="15475.950000000012"/>
    <n v="3.5000000000000024E-2"/>
    <x v="3"/>
    <x v="2"/>
    <x v="1"/>
  </r>
  <r>
    <n v="40"/>
    <x v="1"/>
    <n v="559"/>
    <n v="263"/>
    <x v="9"/>
    <n v="139666.15"/>
    <x v="39"/>
    <x v="39"/>
    <x v="0"/>
    <n v="2205.2550000000001"/>
    <n v="147017"/>
    <n v="141871.405"/>
    <n v="5145.5950000000012"/>
    <n v="3.500000000000001E-2"/>
    <x v="1"/>
    <x v="1"/>
    <x v="0"/>
  </r>
  <r>
    <n v="41"/>
    <x v="2"/>
    <n v="394"/>
    <n v="1026"/>
    <x v="10"/>
    <n v="384031.8"/>
    <x v="40"/>
    <x v="40"/>
    <x v="0"/>
    <n v="6063.66"/>
    <n v="404244"/>
    <n v="390095.45999999996"/>
    <n v="14148.540000000037"/>
    <n v="3.5000000000000094E-2"/>
    <x v="3"/>
    <x v="2"/>
    <x v="0"/>
  </r>
  <r>
    <n v="42"/>
    <x v="2"/>
    <n v="564"/>
    <n v="843"/>
    <x v="5"/>
    <n v="451679.4"/>
    <x v="41"/>
    <x v="41"/>
    <x v="1"/>
    <n v="7131.78"/>
    <n v="475452"/>
    <n v="458811.18000000005"/>
    <n v="16640.819999999949"/>
    <n v="3.4999999999999892E-2"/>
    <x v="0"/>
    <x v="0"/>
    <x v="0"/>
  </r>
  <r>
    <n v="43"/>
    <x v="2"/>
    <n v="515"/>
    <n v="702"/>
    <x v="1"/>
    <n v="343453.5"/>
    <x v="42"/>
    <x v="42"/>
    <x v="0"/>
    <n v="5422.95"/>
    <n v="361530"/>
    <n v="348876.45"/>
    <n v="12653.549999999988"/>
    <n v="3.4999999999999969E-2"/>
    <x v="23"/>
    <x v="1"/>
    <x v="1"/>
  </r>
  <r>
    <n v="44"/>
    <x v="2"/>
    <n v="689"/>
    <n v="893"/>
    <x v="3"/>
    <n v="584513.15"/>
    <x v="43"/>
    <x v="43"/>
    <x v="1"/>
    <n v="9229.1549999999988"/>
    <n v="615277"/>
    <n v="593742.30500000005"/>
    <n v="21534.694999999949"/>
    <n v="3.499999999999992E-2"/>
    <x v="14"/>
    <x v="0"/>
    <x v="1"/>
  </r>
  <r>
    <n v="45"/>
    <x v="1"/>
    <n v="562"/>
    <n v="289"/>
    <x v="9"/>
    <n v="154297.1"/>
    <x v="44"/>
    <x v="44"/>
    <x v="3"/>
    <n v="2436.27"/>
    <n v="162418"/>
    <n v="156733.37"/>
    <n v="5684.6300000000047"/>
    <n v="3.5000000000000031E-2"/>
    <x v="15"/>
    <x v="2"/>
    <x v="0"/>
  </r>
  <r>
    <n v="46"/>
    <x v="1"/>
    <n v="203"/>
    <n v="331"/>
    <x v="9"/>
    <n v="63833.35"/>
    <x v="45"/>
    <x v="45"/>
    <x v="0"/>
    <n v="1007.895"/>
    <n v="67193"/>
    <n v="64841.244999999995"/>
    <n v="2351.7550000000047"/>
    <n v="3.5000000000000073E-2"/>
    <x v="13"/>
    <x v="2"/>
    <x v="2"/>
  </r>
  <r>
    <n v="47"/>
    <x v="2"/>
    <n v="932"/>
    <n v="70"/>
    <x v="11"/>
    <n v="61978"/>
    <x v="46"/>
    <x v="46"/>
    <x v="0"/>
    <n v="978.59999999999991"/>
    <n v="65240"/>
    <n v="62956.6"/>
    <n v="2283.4000000000015"/>
    <n v="3.5000000000000024E-2"/>
    <x v="24"/>
    <x v="2"/>
    <x v="2"/>
  </r>
  <r>
    <n v="48"/>
    <x v="0"/>
    <n v="870"/>
    <n v="14"/>
    <x v="6"/>
    <n v="11571"/>
    <x v="47"/>
    <x v="47"/>
    <x v="1"/>
    <n v="182.7"/>
    <n v="12180"/>
    <n v="11753.7"/>
    <n v="426.29999999999927"/>
    <n v="3.4999999999999941E-2"/>
    <x v="8"/>
    <x v="1"/>
    <x v="1"/>
  </r>
  <r>
    <n v="49"/>
    <x v="1"/>
    <n v="159"/>
    <n v="325"/>
    <x v="9"/>
    <n v="49091.25"/>
    <x v="48"/>
    <x v="48"/>
    <x v="0"/>
    <n v="775.125"/>
    <n v="51675"/>
    <n v="49866.375"/>
    <n v="1808.625"/>
    <n v="3.5000000000000003E-2"/>
    <x v="20"/>
    <x v="2"/>
    <x v="0"/>
  </r>
  <r>
    <n v="50"/>
    <x v="2"/>
    <n v="248"/>
    <n v="218"/>
    <x v="4"/>
    <n v="51360.800000000003"/>
    <x v="49"/>
    <x v="49"/>
    <x v="4"/>
    <n v="810.95999999999992"/>
    <n v="54064"/>
    <n v="52171.76"/>
    <n v="1892.239999999998"/>
    <n v="3.4999999999999962E-2"/>
    <x v="16"/>
    <x v="2"/>
    <x v="0"/>
  </r>
  <r>
    <n v="51"/>
    <x v="2"/>
    <n v="528"/>
    <n v="865"/>
    <x v="5"/>
    <n v="433884"/>
    <x v="50"/>
    <x v="50"/>
    <x v="2"/>
    <n v="6850.8"/>
    <n v="456720"/>
    <n v="440734.8"/>
    <n v="15985.200000000012"/>
    <n v="3.5000000000000024E-2"/>
    <x v="3"/>
    <x v="2"/>
    <x v="2"/>
  </r>
  <r>
    <n v="52"/>
    <x v="1"/>
    <n v="431"/>
    <n v="808"/>
    <x v="0"/>
    <n v="330835.59999999998"/>
    <x v="51"/>
    <x v="51"/>
    <x v="6"/>
    <n v="5223.72"/>
    <n v="348248"/>
    <n v="336059.31999999995"/>
    <n v="12188.680000000051"/>
    <n v="3.5000000000000149E-2"/>
    <x v="18"/>
    <x v="1"/>
    <x v="1"/>
  </r>
  <r>
    <n v="53"/>
    <x v="1"/>
    <n v="567"/>
    <n v="1411"/>
    <x v="0"/>
    <n v="760035.15"/>
    <x v="52"/>
    <x v="52"/>
    <x v="4"/>
    <n v="12000.555"/>
    <n v="800037"/>
    <n v="772035.70500000007"/>
    <n v="28001.294999999925"/>
    <n v="3.4999999999999906E-2"/>
    <x v="5"/>
    <x v="2"/>
    <x v="1"/>
  </r>
  <r>
    <n v="54"/>
    <x v="1"/>
    <n v="586"/>
    <n v="283"/>
    <x v="9"/>
    <n v="157546.1"/>
    <x v="53"/>
    <x v="53"/>
    <x v="2"/>
    <n v="2487.5699999999997"/>
    <n v="165838"/>
    <n v="160033.67000000001"/>
    <n v="5804.3299999999872"/>
    <n v="3.499999999999992E-2"/>
    <x v="21"/>
    <x v="2"/>
    <x v="1"/>
  </r>
  <r>
    <n v="55"/>
    <x v="1"/>
    <n v="828"/>
    <n v="1205"/>
    <x v="11"/>
    <n v="947853"/>
    <x v="54"/>
    <x v="54"/>
    <x v="8"/>
    <n v="14966.099999999999"/>
    <n v="997740"/>
    <n v="962819.1"/>
    <n v="34920.900000000023"/>
    <n v="3.5000000000000024E-2"/>
    <x v="12"/>
    <x v="2"/>
    <x v="1"/>
  </r>
  <r>
    <n v="56"/>
    <x v="2"/>
    <n v="333"/>
    <n v="66"/>
    <x v="11"/>
    <n v="20879.099999999999"/>
    <x v="8"/>
    <x v="55"/>
    <x v="8"/>
    <n v="329.67"/>
    <n v="21978"/>
    <n v="21208.769999999997"/>
    <n v="769.2300000000032"/>
    <n v="3.5000000000000149E-2"/>
    <x v="6"/>
    <x v="0"/>
    <x v="0"/>
  </r>
  <r>
    <n v="57"/>
    <x v="2"/>
    <n v="937"/>
    <n v="983"/>
    <x v="10"/>
    <n v="875017.45"/>
    <x v="55"/>
    <x v="56"/>
    <x v="1"/>
    <n v="13816.064999999999"/>
    <n v="921071"/>
    <n v="888833.5149999999"/>
    <n v="32237.485000000102"/>
    <n v="3.5000000000000114E-2"/>
    <x v="24"/>
    <x v="2"/>
    <x v="0"/>
  </r>
  <r>
    <n v="58"/>
    <x v="0"/>
    <n v="614"/>
    <n v="38"/>
    <x v="2"/>
    <n v="22165.4"/>
    <x v="56"/>
    <x v="57"/>
    <x v="0"/>
    <n v="349.97999999999996"/>
    <n v="23332"/>
    <n v="22515.38"/>
    <n v="816.61999999999898"/>
    <n v="3.4999999999999955E-2"/>
    <x v="1"/>
    <x v="1"/>
    <x v="2"/>
  </r>
  <r>
    <n v="59"/>
    <x v="2"/>
    <n v="550"/>
    <n v="978"/>
    <x v="5"/>
    <n v="511005"/>
    <x v="57"/>
    <x v="58"/>
    <x v="3"/>
    <n v="8068.5"/>
    <n v="537900"/>
    <n v="519073.5"/>
    <n v="18826.5"/>
    <n v="3.5000000000000003E-2"/>
    <x v="3"/>
    <x v="2"/>
    <x v="2"/>
  </r>
  <r>
    <n v="60"/>
    <x v="2"/>
    <n v="944"/>
    <n v="1312"/>
    <x v="4"/>
    <n v="1176601.6000000001"/>
    <x v="58"/>
    <x v="59"/>
    <x v="0"/>
    <n v="18577.919999999998"/>
    <n v="1238528"/>
    <n v="1195179.52"/>
    <n v="43348.479999999981"/>
    <n v="3.4999999999999983E-2"/>
    <x v="25"/>
    <x v="2"/>
    <x v="1"/>
  </r>
  <r>
    <n v="61"/>
    <x v="1"/>
    <n v="669"/>
    <n v="815"/>
    <x v="0"/>
    <n v="517973.25"/>
    <x v="59"/>
    <x v="60"/>
    <x v="0"/>
    <n v="8178.5249999999996"/>
    <n v="545235"/>
    <n v="526151.77500000002"/>
    <n v="19083.224999999977"/>
    <n v="3.4999999999999955E-2"/>
    <x v="6"/>
    <x v="0"/>
    <x v="0"/>
  </r>
  <r>
    <n v="62"/>
    <x v="2"/>
    <n v="115"/>
    <n v="207"/>
    <x v="4"/>
    <n v="22614.75"/>
    <x v="60"/>
    <x v="61"/>
    <x v="2"/>
    <n v="357.07499999999999"/>
    <n v="23805"/>
    <n v="22971.825000000001"/>
    <n v="833.17499999999927"/>
    <n v="3.4999999999999969E-2"/>
    <x v="17"/>
    <x v="1"/>
    <x v="1"/>
  </r>
  <r>
    <n v="63"/>
    <x v="2"/>
    <n v="261"/>
    <n v="804"/>
    <x v="3"/>
    <n v="199351.8"/>
    <x v="61"/>
    <x v="62"/>
    <x v="2"/>
    <n v="3147.66"/>
    <n v="209844"/>
    <n v="202499.46"/>
    <n v="7344.5400000000081"/>
    <n v="3.5000000000000038E-2"/>
    <x v="24"/>
    <x v="2"/>
    <x v="1"/>
  </r>
  <r>
    <n v="64"/>
    <x v="1"/>
    <n v="629"/>
    <n v="125"/>
    <x v="2"/>
    <n v="74693.75"/>
    <x v="42"/>
    <x v="63"/>
    <x v="8"/>
    <n v="1179.375"/>
    <n v="78625"/>
    <n v="75873.125"/>
    <n v="2751.875"/>
    <n v="3.5000000000000003E-2"/>
    <x v="0"/>
    <x v="0"/>
    <x v="1"/>
  </r>
  <r>
    <n v="65"/>
    <x v="1"/>
    <n v="467"/>
    <n v="101"/>
    <x v="8"/>
    <n v="44808.65"/>
    <x v="62"/>
    <x v="64"/>
    <x v="2"/>
    <n v="707.505"/>
    <n v="47167"/>
    <n v="45516.154999999999"/>
    <n v="1650.8450000000012"/>
    <n v="3.5000000000000024E-2"/>
    <x v="21"/>
    <x v="2"/>
    <x v="1"/>
  </r>
  <r>
    <n v="66"/>
    <x v="1"/>
    <n v="544"/>
    <n v="1308"/>
    <x v="11"/>
    <n v="675974.4"/>
    <x v="63"/>
    <x v="65"/>
    <x v="2"/>
    <n v="10673.279999999999"/>
    <n v="711552"/>
    <n v="686647.68"/>
    <n v="24904.319999999949"/>
    <n v="3.4999999999999927E-2"/>
    <x v="4"/>
    <x v="0"/>
    <x v="1"/>
  </r>
  <r>
    <n v="67"/>
    <x v="2"/>
    <n v="750"/>
    <n v="193"/>
    <x v="0"/>
    <n v="137512.5"/>
    <x v="16"/>
    <x v="16"/>
    <x v="3"/>
    <n v="2171.25"/>
    <n v="144750"/>
    <n v="139683.75"/>
    <n v="5066.25"/>
    <n v="3.5000000000000003E-2"/>
    <x v="14"/>
    <x v="0"/>
    <x v="1"/>
  </r>
  <r>
    <n v="68"/>
    <x v="1"/>
    <n v="93"/>
    <n v="861"/>
    <x v="0"/>
    <n v="76069.350000000006"/>
    <x v="64"/>
    <x v="66"/>
    <x v="0"/>
    <n v="1201.095"/>
    <n v="80073"/>
    <n v="77270.445000000007"/>
    <n v="2802.554999999993"/>
    <n v="3.4999999999999913E-2"/>
    <x v="22"/>
    <x v="0"/>
    <x v="0"/>
  </r>
  <r>
    <n v="69"/>
    <x v="2"/>
    <n v="295"/>
    <n v="534"/>
    <x v="1"/>
    <n v="149653.5"/>
    <x v="65"/>
    <x v="67"/>
    <x v="2"/>
    <n v="2362.9499999999998"/>
    <n v="157530"/>
    <n v="152016.45000000001"/>
    <n v="5513.5499999999884"/>
    <n v="3.4999999999999927E-2"/>
    <x v="17"/>
    <x v="1"/>
    <x v="2"/>
  </r>
  <r>
    <n v="70"/>
    <x v="0"/>
    <n v="288"/>
    <n v="49"/>
    <x v="6"/>
    <n v="13406.4"/>
    <x v="66"/>
    <x v="68"/>
    <x v="6"/>
    <n v="211.67999999999998"/>
    <n v="14112"/>
    <n v="13618.08"/>
    <n v="493.92000000000007"/>
    <n v="3.5000000000000003E-2"/>
    <x v="4"/>
    <x v="0"/>
    <x v="0"/>
  </r>
  <r>
    <n v="71"/>
    <x v="2"/>
    <n v="883"/>
    <n v="53"/>
    <x v="0"/>
    <n v="44459.05"/>
    <x v="67"/>
    <x v="69"/>
    <x v="4"/>
    <n v="701.98500000000001"/>
    <n v="46799"/>
    <n v="45161.035000000003"/>
    <n v="1637.9649999999965"/>
    <n v="3.4999999999999927E-2"/>
    <x v="2"/>
    <x v="2"/>
    <x v="2"/>
  </r>
  <r>
    <n v="72"/>
    <x v="0"/>
    <n v="738"/>
    <n v="36"/>
    <x v="2"/>
    <n v="25239.599999999999"/>
    <x v="68"/>
    <x v="70"/>
    <x v="8"/>
    <n v="398.52"/>
    <n v="26568"/>
    <n v="25638.12"/>
    <n v="929.88000000000102"/>
    <n v="3.5000000000000038E-2"/>
    <x v="9"/>
    <x v="0"/>
    <x v="1"/>
  </r>
  <r>
    <n v="73"/>
    <x v="1"/>
    <n v="709"/>
    <n v="875"/>
    <x v="0"/>
    <n v="589356.25"/>
    <x v="69"/>
    <x v="71"/>
    <x v="3"/>
    <n v="9305.625"/>
    <n v="620375"/>
    <n v="598661.875"/>
    <n v="21713.125"/>
    <n v="3.5000000000000003E-2"/>
    <x v="4"/>
    <x v="0"/>
    <x v="0"/>
  </r>
  <r>
    <n v="74"/>
    <x v="2"/>
    <n v="684"/>
    <n v="631"/>
    <x v="1"/>
    <n v="410023.8"/>
    <x v="70"/>
    <x v="72"/>
    <x v="6"/>
    <n v="6474.0599999999995"/>
    <n v="431604"/>
    <n v="416497.86"/>
    <n v="15106.140000000014"/>
    <n v="3.5000000000000031E-2"/>
    <x v="9"/>
    <x v="0"/>
    <x v="2"/>
  </r>
  <r>
    <n v="75"/>
    <x v="1"/>
    <n v="982"/>
    <n v="144"/>
    <x v="11"/>
    <n v="134337.60000000001"/>
    <x v="71"/>
    <x v="73"/>
    <x v="8"/>
    <n v="2121.12"/>
    <n v="141408"/>
    <n v="136458.72"/>
    <n v="4949.2799999999988"/>
    <n v="3.4999999999999989E-2"/>
    <x v="3"/>
    <x v="2"/>
    <x v="0"/>
  </r>
  <r>
    <n v="76"/>
    <x v="2"/>
    <n v="587"/>
    <n v="565"/>
    <x v="1"/>
    <n v="315072.25"/>
    <x v="72"/>
    <x v="74"/>
    <x v="6"/>
    <n v="4974.8249999999998"/>
    <n v="331655"/>
    <n v="320047.07500000001"/>
    <n v="11607.924999999988"/>
    <n v="3.4999999999999962E-2"/>
    <x v="23"/>
    <x v="1"/>
    <x v="0"/>
  </r>
  <r>
    <n v="77"/>
    <x v="2"/>
    <n v="283"/>
    <n v="733"/>
    <x v="1"/>
    <n v="197067.05"/>
    <x v="73"/>
    <x v="75"/>
    <x v="7"/>
    <n v="3111.585"/>
    <n v="207439"/>
    <n v="200178.63499999998"/>
    <n v="7260.3650000000198"/>
    <n v="3.5000000000000094E-2"/>
    <x v="1"/>
    <x v="1"/>
    <x v="2"/>
  </r>
  <r>
    <n v="78"/>
    <x v="1"/>
    <n v="71"/>
    <n v="969"/>
    <x v="0"/>
    <n v="65359.05"/>
    <x v="74"/>
    <x v="76"/>
    <x v="0"/>
    <n v="1031.9849999999999"/>
    <n v="68799"/>
    <n v="66391.035000000003"/>
    <n v="2407.9649999999965"/>
    <n v="3.4999999999999948E-2"/>
    <x v="23"/>
    <x v="1"/>
    <x v="1"/>
  </r>
  <r>
    <n v="79"/>
    <x v="0"/>
    <n v="487"/>
    <n v="33"/>
    <x v="2"/>
    <n v="15267.45"/>
    <x v="75"/>
    <x v="77"/>
    <x v="8"/>
    <n v="241.065"/>
    <n v="16071"/>
    <n v="15508.515000000001"/>
    <n v="562.48499999999876"/>
    <n v="3.499999999999992E-2"/>
    <x v="1"/>
    <x v="1"/>
    <x v="1"/>
  </r>
  <r>
    <n v="80"/>
    <x v="1"/>
    <n v="960"/>
    <n v="98"/>
    <x v="8"/>
    <n v="89376"/>
    <x v="76"/>
    <x v="78"/>
    <x v="6"/>
    <n v="1411.2"/>
    <n v="94080"/>
    <n v="90787.199999999997"/>
    <n v="3292.8000000000029"/>
    <n v="3.5000000000000031E-2"/>
    <x v="11"/>
    <x v="2"/>
    <x v="0"/>
  </r>
  <r>
    <n v="81"/>
    <x v="1"/>
    <n v="110"/>
    <n v="108"/>
    <x v="8"/>
    <n v="11286"/>
    <x v="77"/>
    <x v="79"/>
    <x v="3"/>
    <n v="178.2"/>
    <n v="11880"/>
    <n v="11464.2"/>
    <n v="415.79999999999927"/>
    <n v="3.4999999999999941E-2"/>
    <x v="25"/>
    <x v="2"/>
    <x v="2"/>
  </r>
  <r>
    <n v="82"/>
    <x v="0"/>
    <n v="824"/>
    <n v="59"/>
    <x v="6"/>
    <n v="46185.2"/>
    <x v="78"/>
    <x v="80"/>
    <x v="2"/>
    <n v="729.24"/>
    <n v="48616"/>
    <n v="46914.439999999995"/>
    <n v="1701.5600000000049"/>
    <n v="3.50000000000001E-2"/>
    <x v="9"/>
    <x v="0"/>
    <x v="0"/>
  </r>
  <r>
    <n v="83"/>
    <x v="2"/>
    <n v="556"/>
    <n v="133"/>
    <x v="0"/>
    <n v="70250.600000000006"/>
    <x v="79"/>
    <x v="13"/>
    <x v="8"/>
    <n v="1109.22"/>
    <n v="73948"/>
    <n v="71359.820000000007"/>
    <n v="2588.179999999993"/>
    <n v="3.4999999999999906E-2"/>
    <x v="16"/>
    <x v="2"/>
    <x v="0"/>
  </r>
  <r>
    <n v="84"/>
    <x v="1"/>
    <n v="880"/>
    <n v="303"/>
    <x v="9"/>
    <n v="253308"/>
    <x v="80"/>
    <x v="81"/>
    <x v="7"/>
    <n v="3999.6"/>
    <n v="266640"/>
    <n v="257307.6"/>
    <n v="9332.3999999999942"/>
    <n v="3.4999999999999976E-2"/>
    <x v="8"/>
    <x v="1"/>
    <x v="1"/>
  </r>
  <r>
    <n v="85"/>
    <x v="1"/>
    <n v="445"/>
    <n v="55"/>
    <x v="4"/>
    <n v="23251.25"/>
    <x v="81"/>
    <x v="82"/>
    <x v="0"/>
    <n v="367.125"/>
    <n v="24475"/>
    <n v="23618.375"/>
    <n v="856.625"/>
    <n v="3.5000000000000003E-2"/>
    <x v="17"/>
    <x v="1"/>
    <x v="1"/>
  </r>
  <r>
    <n v="86"/>
    <x v="1"/>
    <n v="212"/>
    <n v="124"/>
    <x v="2"/>
    <n v="24973.599999999999"/>
    <x v="82"/>
    <x v="83"/>
    <x v="2"/>
    <n v="394.32"/>
    <n v="26288"/>
    <n v="25367.919999999998"/>
    <n v="920.08000000000175"/>
    <n v="3.5000000000000066E-2"/>
    <x v="16"/>
    <x v="2"/>
    <x v="0"/>
  </r>
  <r>
    <n v="87"/>
    <x v="1"/>
    <n v="469"/>
    <n v="109"/>
    <x v="2"/>
    <n v="48564.95"/>
    <x v="83"/>
    <x v="67"/>
    <x v="8"/>
    <n v="766.81499999999994"/>
    <n v="51121"/>
    <n v="49331.764999999999"/>
    <n v="1789.2350000000006"/>
    <n v="3.500000000000001E-2"/>
    <x v="19"/>
    <x v="1"/>
    <x v="2"/>
  </r>
  <r>
    <n v="88"/>
    <x v="2"/>
    <n v="562"/>
    <n v="994"/>
    <x v="3"/>
    <n v="530696.6"/>
    <x v="84"/>
    <x v="84"/>
    <x v="5"/>
    <n v="8379.42"/>
    <n v="558628"/>
    <n v="539076.02"/>
    <n v="19551.979999999981"/>
    <n v="3.4999999999999969E-2"/>
    <x v="4"/>
    <x v="0"/>
    <x v="2"/>
  </r>
  <r>
    <n v="89"/>
    <x v="2"/>
    <n v="570"/>
    <n v="123"/>
    <x v="0"/>
    <n v="66604.5"/>
    <x v="85"/>
    <x v="85"/>
    <x v="3"/>
    <n v="1051.6499999999999"/>
    <n v="70110"/>
    <n v="67656.149999999994"/>
    <n v="2453.8500000000058"/>
    <n v="3.500000000000008E-2"/>
    <x v="4"/>
    <x v="0"/>
    <x v="1"/>
  </r>
  <r>
    <n v="90"/>
    <x v="0"/>
    <n v="937"/>
    <n v="62"/>
    <x v="2"/>
    <n v="55189.3"/>
    <x v="86"/>
    <x v="86"/>
    <x v="0"/>
    <n v="871.41"/>
    <n v="58094"/>
    <n v="56060.710000000006"/>
    <n v="2033.2899999999936"/>
    <n v="3.4999999999999892E-2"/>
    <x v="4"/>
    <x v="0"/>
    <x v="0"/>
  </r>
  <r>
    <n v="91"/>
    <x v="2"/>
    <n v="466"/>
    <n v="977"/>
    <x v="3"/>
    <n v="432517.9"/>
    <x v="87"/>
    <x v="87"/>
    <x v="6"/>
    <n v="6829.23"/>
    <n v="455282"/>
    <n v="439347.13"/>
    <n v="15934.869999999995"/>
    <n v="3.4999999999999989E-2"/>
    <x v="20"/>
    <x v="2"/>
    <x v="2"/>
  </r>
  <r>
    <n v="92"/>
    <x v="2"/>
    <n v="728"/>
    <n v="65"/>
    <x v="11"/>
    <n v="44954"/>
    <x v="57"/>
    <x v="88"/>
    <x v="0"/>
    <n v="709.8"/>
    <n v="47320"/>
    <n v="45663.8"/>
    <n v="1656.1999999999971"/>
    <n v="3.4999999999999941E-2"/>
    <x v="8"/>
    <x v="1"/>
    <x v="2"/>
  </r>
  <r>
    <n v="93"/>
    <x v="1"/>
    <n v="812"/>
    <n v="817"/>
    <x v="0"/>
    <n v="630233.80000000005"/>
    <x v="88"/>
    <x v="89"/>
    <x v="5"/>
    <n v="9951.06"/>
    <n v="663404"/>
    <n v="640184.8600000001"/>
    <n v="23219.139999999898"/>
    <n v="3.4999999999999844E-2"/>
    <x v="24"/>
    <x v="2"/>
    <x v="1"/>
  </r>
  <r>
    <n v="94"/>
    <x v="2"/>
    <n v="288"/>
    <n v="671"/>
    <x v="1"/>
    <n v="183585.6"/>
    <x v="89"/>
    <x v="90"/>
    <x v="3"/>
    <n v="2898.72"/>
    <n v="193248"/>
    <n v="186484.32"/>
    <n v="6763.679999999993"/>
    <n v="3.4999999999999962E-2"/>
    <x v="11"/>
    <x v="2"/>
    <x v="2"/>
  </r>
  <r>
    <n v="95"/>
    <x v="1"/>
    <n v="586"/>
    <n v="127"/>
    <x v="2"/>
    <n v="70700.899999999994"/>
    <x v="90"/>
    <x v="91"/>
    <x v="2"/>
    <n v="1116.33"/>
    <n v="74422"/>
    <n v="71817.23"/>
    <n v="2604.7700000000041"/>
    <n v="3.5000000000000052E-2"/>
    <x v="4"/>
    <x v="0"/>
    <x v="2"/>
  </r>
  <r>
    <n v="96"/>
    <x v="2"/>
    <n v="685"/>
    <n v="218"/>
    <x v="0"/>
    <n v="141863.5"/>
    <x v="91"/>
    <x v="92"/>
    <x v="0"/>
    <n v="2239.9499999999998"/>
    <n v="149330"/>
    <n v="144103.45000000001"/>
    <n v="5226.5499999999884"/>
    <n v="3.499999999999992E-2"/>
    <x v="6"/>
    <x v="0"/>
    <x v="0"/>
  </r>
  <r>
    <n v="97"/>
    <x v="2"/>
    <n v="540"/>
    <n v="124"/>
    <x v="0"/>
    <n v="63612"/>
    <x v="92"/>
    <x v="93"/>
    <x v="0"/>
    <n v="1004.4"/>
    <n v="66960"/>
    <n v="64616.4"/>
    <n v="2343.5999999999985"/>
    <n v="3.4999999999999976E-2"/>
    <x v="9"/>
    <x v="0"/>
    <x v="1"/>
  </r>
  <r>
    <n v="98"/>
    <x v="2"/>
    <n v="956"/>
    <n v="795"/>
    <x v="3"/>
    <n v="722019"/>
    <x v="93"/>
    <x v="87"/>
    <x v="3"/>
    <n v="11400.3"/>
    <n v="760020"/>
    <n v="733419.3"/>
    <n v="26600.699999999953"/>
    <n v="3.4999999999999941E-2"/>
    <x v="12"/>
    <x v="2"/>
    <x v="2"/>
  </r>
  <r>
    <n v="99"/>
    <x v="2"/>
    <n v="580"/>
    <n v="626"/>
    <x v="1"/>
    <n v="344926"/>
    <x v="94"/>
    <x v="94"/>
    <x v="0"/>
    <n v="5446.2"/>
    <n v="363080"/>
    <n v="350372.2"/>
    <n v="12707.799999999988"/>
    <n v="3.4999999999999969E-2"/>
    <x v="20"/>
    <x v="2"/>
    <x v="0"/>
  </r>
  <r>
    <n v="100"/>
    <x v="2"/>
    <n v="350"/>
    <n v="619"/>
    <x v="1"/>
    <n v="205817.5"/>
    <x v="95"/>
    <x v="95"/>
    <x v="0"/>
    <n v="3249.75"/>
    <n v="216650"/>
    <n v="209067.25"/>
    <n v="7582.75"/>
    <n v="3.5000000000000003E-2"/>
    <x v="21"/>
    <x v="2"/>
    <x v="2"/>
  </r>
  <r>
    <n v="101"/>
    <x v="1"/>
    <n v="948"/>
    <n v="1009"/>
    <x v="0"/>
    <n v="908705.4"/>
    <x v="96"/>
    <x v="70"/>
    <x v="5"/>
    <n v="14347.98"/>
    <n v="956532"/>
    <n v="923053.38"/>
    <n v="33478.619999999995"/>
    <n v="3.4999999999999996E-2"/>
    <x v="2"/>
    <x v="2"/>
    <x v="1"/>
  </r>
  <r>
    <n v="102"/>
    <x v="1"/>
    <n v="482"/>
    <n v="138"/>
    <x v="11"/>
    <n v="63190.2"/>
    <x v="97"/>
    <x v="50"/>
    <x v="2"/>
    <n v="997.74"/>
    <n v="66516"/>
    <n v="64187.939999999995"/>
    <n v="2328.0600000000049"/>
    <n v="3.5000000000000073E-2"/>
    <x v="14"/>
    <x v="0"/>
    <x v="2"/>
  </r>
  <r>
    <n v="103"/>
    <x v="2"/>
    <n v="303"/>
    <n v="1420"/>
    <x v="4"/>
    <n v="408747"/>
    <x v="98"/>
    <x v="96"/>
    <x v="7"/>
    <n v="6453.9"/>
    <n v="430260"/>
    <n v="415200.9"/>
    <n v="15059.099999999977"/>
    <n v="3.4999999999999948E-2"/>
    <x v="17"/>
    <x v="1"/>
    <x v="0"/>
  </r>
  <r>
    <n v="104"/>
    <x v="1"/>
    <n v="139"/>
    <n v="1616"/>
    <x v="0"/>
    <n v="213392.8"/>
    <x v="99"/>
    <x v="97"/>
    <x v="3"/>
    <n v="3369.3599999999997"/>
    <n v="224624"/>
    <n v="216762.15999999997"/>
    <n v="7861.8400000000256"/>
    <n v="3.5000000000000114E-2"/>
    <x v="4"/>
    <x v="0"/>
    <x v="0"/>
  </r>
  <r>
    <n v="105"/>
    <x v="2"/>
    <n v="341"/>
    <n v="106"/>
    <x v="0"/>
    <n v="34338.699999999997"/>
    <x v="92"/>
    <x v="98"/>
    <x v="2"/>
    <n v="542.18999999999994"/>
    <n v="36146"/>
    <n v="34880.89"/>
    <n v="1265.1100000000006"/>
    <n v="3.5000000000000017E-2"/>
    <x v="25"/>
    <x v="2"/>
    <x v="1"/>
  </r>
  <r>
    <n v="106"/>
    <x v="2"/>
    <n v="709"/>
    <n v="985"/>
    <x v="3"/>
    <n v="663446.75"/>
    <x v="100"/>
    <x v="99"/>
    <x v="7"/>
    <n v="10475.475"/>
    <n v="698365"/>
    <n v="673922.22499999998"/>
    <n v="24442.775000000023"/>
    <n v="3.5000000000000031E-2"/>
    <x v="16"/>
    <x v="2"/>
    <x v="1"/>
  </r>
  <r>
    <n v="107"/>
    <x v="2"/>
    <n v="949"/>
    <n v="867"/>
    <x v="3"/>
    <n v="781643.85"/>
    <x v="101"/>
    <x v="100"/>
    <x v="1"/>
    <n v="12341.744999999999"/>
    <n v="822783"/>
    <n v="793985.59499999997"/>
    <n v="28797.405000000028"/>
    <n v="3.5000000000000031E-2"/>
    <x v="2"/>
    <x v="2"/>
    <x v="2"/>
  </r>
  <r>
    <n v="108"/>
    <x v="2"/>
    <n v="529"/>
    <n v="824"/>
    <x v="3"/>
    <n v="414101.2"/>
    <x v="102"/>
    <x v="101"/>
    <x v="2"/>
    <n v="6538.44"/>
    <n v="435896"/>
    <n v="420639.64"/>
    <n v="15256.359999999986"/>
    <n v="3.4999999999999969E-2"/>
    <x v="0"/>
    <x v="0"/>
    <x v="2"/>
  </r>
  <r>
    <n v="109"/>
    <x v="2"/>
    <n v="78"/>
    <n v="913"/>
    <x v="5"/>
    <n v="67653.3"/>
    <x v="103"/>
    <x v="102"/>
    <x v="3"/>
    <n v="1068.21"/>
    <n v="71214"/>
    <n v="68721.510000000009"/>
    <n v="2492.4899999999907"/>
    <n v="3.4999999999999871E-2"/>
    <x v="24"/>
    <x v="2"/>
    <x v="0"/>
  </r>
  <r>
    <n v="110"/>
    <x v="2"/>
    <n v="284"/>
    <n v="740"/>
    <x v="1"/>
    <n v="199652"/>
    <x v="104"/>
    <x v="103"/>
    <x v="2"/>
    <n v="3152.4"/>
    <n v="210160"/>
    <n v="202804.4"/>
    <n v="7355.6000000000058"/>
    <n v="3.5000000000000031E-2"/>
    <x v="4"/>
    <x v="0"/>
    <x v="2"/>
  </r>
  <r>
    <n v="111"/>
    <x v="2"/>
    <n v="961"/>
    <n v="77"/>
    <x v="11"/>
    <n v="70297.149999999994"/>
    <x v="105"/>
    <x v="104"/>
    <x v="1"/>
    <n v="1109.9549999999999"/>
    <n v="73997"/>
    <n v="71407.104999999996"/>
    <n v="2589.8950000000041"/>
    <n v="3.5000000000000052E-2"/>
    <x v="7"/>
    <x v="2"/>
    <x v="2"/>
  </r>
  <r>
    <n v="112"/>
    <x v="1"/>
    <n v="770"/>
    <n v="27"/>
    <x v="7"/>
    <n v="19750.5"/>
    <x v="61"/>
    <x v="105"/>
    <x v="8"/>
    <n v="311.84999999999997"/>
    <n v="20790"/>
    <n v="20062.349999999999"/>
    <n v="727.65000000000146"/>
    <n v="3.5000000000000073E-2"/>
    <x v="10"/>
    <x v="0"/>
    <x v="1"/>
  </r>
  <r>
    <n v="113"/>
    <x v="1"/>
    <n v="729"/>
    <n v="1620"/>
    <x v="0"/>
    <n v="1121931"/>
    <x v="106"/>
    <x v="106"/>
    <x v="6"/>
    <n v="17714.7"/>
    <n v="1180980"/>
    <n v="1139645.7"/>
    <n v="41334.300000000047"/>
    <n v="3.5000000000000038E-2"/>
    <x v="11"/>
    <x v="2"/>
    <x v="2"/>
  </r>
  <r>
    <n v="114"/>
    <x v="0"/>
    <n v="202"/>
    <n v="52"/>
    <x v="2"/>
    <n v="9978.7999999999993"/>
    <x v="107"/>
    <x v="107"/>
    <x v="0"/>
    <n v="157.56"/>
    <n v="10504"/>
    <n v="10136.359999999999"/>
    <n v="367.64000000000124"/>
    <n v="3.5000000000000114E-2"/>
    <x v="2"/>
    <x v="2"/>
    <x v="2"/>
  </r>
  <r>
    <n v="115"/>
    <x v="2"/>
    <n v="261"/>
    <n v="871"/>
    <x v="3"/>
    <n v="215964.45"/>
    <x v="67"/>
    <x v="108"/>
    <x v="4"/>
    <n v="3409.9649999999997"/>
    <n v="227331"/>
    <n v="219374.41500000001"/>
    <n v="7956.5849999999919"/>
    <n v="3.4999999999999962E-2"/>
    <x v="22"/>
    <x v="0"/>
    <x v="2"/>
  </r>
  <r>
    <n v="116"/>
    <x v="1"/>
    <n v="306"/>
    <n v="1171"/>
    <x v="11"/>
    <n v="340409.7"/>
    <x v="108"/>
    <x v="109"/>
    <x v="0"/>
    <n v="5374.8899999999994"/>
    <n v="358326"/>
    <n v="345784.59"/>
    <n v="12541.409999999974"/>
    <n v="3.4999999999999927E-2"/>
    <x v="14"/>
    <x v="0"/>
    <x v="1"/>
  </r>
  <r>
    <n v="117"/>
    <x v="1"/>
    <n v="634"/>
    <n v="859"/>
    <x v="0"/>
    <n v="517375.7"/>
    <x v="109"/>
    <x v="110"/>
    <x v="8"/>
    <n v="8169.09"/>
    <n v="544606"/>
    <n v="525544.79"/>
    <n v="19061.209999999963"/>
    <n v="3.4999999999999934E-2"/>
    <x v="9"/>
    <x v="0"/>
    <x v="0"/>
  </r>
  <r>
    <n v="118"/>
    <x v="2"/>
    <n v="307"/>
    <n v="731"/>
    <x v="1"/>
    <n v="213196.15"/>
    <x v="110"/>
    <x v="111"/>
    <x v="8"/>
    <n v="3366.2549999999997"/>
    <n v="224417"/>
    <n v="216562.405"/>
    <n v="7854.5950000000012"/>
    <n v="3.5000000000000003E-2"/>
    <x v="25"/>
    <x v="2"/>
    <x v="0"/>
  </r>
  <r>
    <n v="119"/>
    <x v="2"/>
    <n v="624"/>
    <n v="1307"/>
    <x v="4"/>
    <n v="774789.6"/>
    <x v="111"/>
    <x v="112"/>
    <x v="0"/>
    <n v="12233.52"/>
    <n v="815568"/>
    <n v="787023.12"/>
    <n v="28544.880000000005"/>
    <n v="3.5000000000000003E-2"/>
    <x v="6"/>
    <x v="0"/>
    <x v="0"/>
  </r>
  <r>
    <n v="120"/>
    <x v="1"/>
    <n v="94"/>
    <n v="221"/>
    <x v="2"/>
    <n v="19735.3"/>
    <x v="112"/>
    <x v="15"/>
    <x v="0"/>
    <n v="311.61"/>
    <n v="20774"/>
    <n v="20046.91"/>
    <n v="727.09000000000015"/>
    <n v="3.500000000000001E-2"/>
    <x v="7"/>
    <x v="2"/>
    <x v="2"/>
  </r>
  <r>
    <n v="121"/>
    <x v="2"/>
    <n v="535"/>
    <n v="178"/>
    <x v="4"/>
    <n v="90468.5"/>
    <x v="102"/>
    <x v="113"/>
    <x v="6"/>
    <n v="1428.45"/>
    <n v="95230"/>
    <n v="91896.95"/>
    <n v="3333.0500000000029"/>
    <n v="3.5000000000000031E-2"/>
    <x v="20"/>
    <x v="2"/>
    <x v="2"/>
  </r>
  <r>
    <n v="122"/>
    <x v="2"/>
    <n v="850"/>
    <n v="617"/>
    <x v="1"/>
    <n v="498227.5"/>
    <x v="113"/>
    <x v="114"/>
    <x v="3"/>
    <n v="7866.75"/>
    <n v="524450"/>
    <n v="506094.25"/>
    <n v="18355.75"/>
    <n v="3.5000000000000003E-2"/>
    <x v="6"/>
    <x v="0"/>
    <x v="1"/>
  </r>
  <r>
    <n v="123"/>
    <x v="1"/>
    <n v="493"/>
    <n v="50"/>
    <x v="4"/>
    <n v="23417.5"/>
    <x v="75"/>
    <x v="63"/>
    <x v="0"/>
    <n v="369.75"/>
    <n v="24650"/>
    <n v="23787.25"/>
    <n v="862.75"/>
    <n v="3.5000000000000003E-2"/>
    <x v="25"/>
    <x v="2"/>
    <x v="1"/>
  </r>
  <r>
    <n v="124"/>
    <x v="2"/>
    <n v="355"/>
    <n v="1340"/>
    <x v="4"/>
    <n v="451915"/>
    <x v="20"/>
    <x v="115"/>
    <x v="2"/>
    <n v="7135.5"/>
    <n v="475700"/>
    <n v="459050.5"/>
    <n v="16649.5"/>
    <n v="3.5000000000000003E-2"/>
    <x v="9"/>
    <x v="0"/>
    <x v="2"/>
  </r>
  <r>
    <n v="125"/>
    <x v="2"/>
    <n v="213"/>
    <n v="955"/>
    <x v="5"/>
    <n v="193244.25"/>
    <x v="114"/>
    <x v="116"/>
    <x v="5"/>
    <n v="3051.2249999999999"/>
    <n v="203415"/>
    <n v="196295.47500000001"/>
    <n v="7119.5249999999942"/>
    <n v="3.4999999999999969E-2"/>
    <x v="24"/>
    <x v="2"/>
    <x v="0"/>
  </r>
  <r>
    <n v="126"/>
    <x v="1"/>
    <n v="581"/>
    <n v="123"/>
    <x v="2"/>
    <n v="67889.850000000006"/>
    <x v="115"/>
    <x v="117"/>
    <x v="0"/>
    <n v="1071.9449999999999"/>
    <n v="71463"/>
    <n v="68961.795000000013"/>
    <n v="2501.2049999999872"/>
    <n v="3.4999999999999823E-2"/>
    <x v="25"/>
    <x v="2"/>
    <x v="1"/>
  </r>
  <r>
    <n v="127"/>
    <x v="1"/>
    <n v="292"/>
    <n v="102"/>
    <x v="8"/>
    <n v="28294.799999999999"/>
    <x v="116"/>
    <x v="118"/>
    <x v="2"/>
    <n v="446.76"/>
    <n v="29784"/>
    <n v="28741.559999999998"/>
    <n v="1042.4400000000023"/>
    <n v="3.500000000000008E-2"/>
    <x v="17"/>
    <x v="1"/>
    <x v="0"/>
  </r>
  <r>
    <n v="128"/>
    <x v="1"/>
    <n v="744"/>
    <n v="274"/>
    <x v="9"/>
    <n v="193663.2"/>
    <x v="117"/>
    <x v="119"/>
    <x v="8"/>
    <n v="3057.8399999999997"/>
    <n v="203856"/>
    <n v="196721.04"/>
    <n v="7134.9599999999919"/>
    <n v="3.4999999999999962E-2"/>
    <x v="22"/>
    <x v="0"/>
    <x v="0"/>
  </r>
  <r>
    <n v="129"/>
    <x v="2"/>
    <n v="962"/>
    <n v="977"/>
    <x v="5"/>
    <n v="892880.3"/>
    <x v="118"/>
    <x v="120"/>
    <x v="2"/>
    <n v="14098.109999999999"/>
    <n v="939874"/>
    <n v="906978.41"/>
    <n v="32895.589999999967"/>
    <n v="3.4999999999999969E-2"/>
    <x v="14"/>
    <x v="0"/>
    <x v="1"/>
  </r>
  <r>
    <n v="130"/>
    <x v="0"/>
    <n v="653"/>
    <n v="54"/>
    <x v="6"/>
    <n v="33498.9"/>
    <x v="119"/>
    <x v="121"/>
    <x v="2"/>
    <n v="528.92999999999995"/>
    <n v="35262"/>
    <n v="34027.83"/>
    <n v="1234.1699999999983"/>
    <n v="3.4999999999999948E-2"/>
    <x v="21"/>
    <x v="2"/>
    <x v="2"/>
  </r>
  <r>
    <n v="131"/>
    <x v="2"/>
    <n v="799"/>
    <n v="910"/>
    <x v="5"/>
    <n v="690735.5"/>
    <x v="120"/>
    <x v="122"/>
    <x v="8"/>
    <n v="10906.35"/>
    <n v="727090"/>
    <n v="701641.85"/>
    <n v="25448.150000000023"/>
    <n v="3.5000000000000031E-2"/>
    <x v="2"/>
    <x v="2"/>
    <x v="2"/>
  </r>
  <r>
    <n v="132"/>
    <x v="2"/>
    <n v="614"/>
    <n v="220"/>
    <x v="0"/>
    <n v="128326"/>
    <x v="121"/>
    <x v="74"/>
    <x v="3"/>
    <n v="2026.1999999999998"/>
    <n v="135080"/>
    <n v="130352.2"/>
    <n v="4727.8000000000029"/>
    <n v="3.5000000000000024E-2"/>
    <x v="12"/>
    <x v="2"/>
    <x v="0"/>
  </r>
  <r>
    <n v="133"/>
    <x v="2"/>
    <n v="422"/>
    <n v="199"/>
    <x v="0"/>
    <n v="79779.100000000006"/>
    <x v="122"/>
    <x v="123"/>
    <x v="4"/>
    <n v="1259.6699999999998"/>
    <n v="83978"/>
    <n v="81038.77"/>
    <n v="2939.2299999999959"/>
    <n v="3.4999999999999955E-2"/>
    <x v="11"/>
    <x v="2"/>
    <x v="2"/>
  </r>
  <r>
    <n v="134"/>
    <x v="0"/>
    <n v="582"/>
    <n v="59"/>
    <x v="2"/>
    <n v="32621.1"/>
    <x v="123"/>
    <x v="124"/>
    <x v="0"/>
    <n v="515.06999999999994"/>
    <n v="34338"/>
    <n v="33136.17"/>
    <n v="1201.8300000000017"/>
    <n v="3.5000000000000052E-2"/>
    <x v="2"/>
    <x v="2"/>
    <x v="2"/>
  </r>
  <r>
    <n v="135"/>
    <x v="1"/>
    <n v="389"/>
    <n v="844"/>
    <x v="0"/>
    <n v="311900.2"/>
    <x v="124"/>
    <x v="125"/>
    <x v="0"/>
    <n v="4924.74"/>
    <n v="328316"/>
    <n v="316824.94"/>
    <n v="11491.059999999998"/>
    <n v="3.4999999999999989E-2"/>
    <x v="2"/>
    <x v="2"/>
    <x v="0"/>
  </r>
  <r>
    <n v="136"/>
    <x v="2"/>
    <n v="346"/>
    <n v="891"/>
    <x v="5"/>
    <n v="292871.7"/>
    <x v="125"/>
    <x v="126"/>
    <x v="5"/>
    <n v="4624.29"/>
    <n v="308286"/>
    <n v="297495.99"/>
    <n v="10790.010000000009"/>
    <n v="3.5000000000000031E-2"/>
    <x v="8"/>
    <x v="1"/>
    <x v="0"/>
  </r>
  <r>
    <n v="137"/>
    <x v="1"/>
    <n v="521"/>
    <n v="112"/>
    <x v="2"/>
    <n v="55434.400000000001"/>
    <x v="123"/>
    <x v="127"/>
    <x v="2"/>
    <n v="875.28"/>
    <n v="58352"/>
    <n v="56309.68"/>
    <n v="2042.3199999999997"/>
    <n v="3.4999999999999996E-2"/>
    <x v="19"/>
    <x v="1"/>
    <x v="2"/>
  </r>
  <r>
    <n v="138"/>
    <x v="2"/>
    <n v="966"/>
    <n v="879"/>
    <x v="10"/>
    <n v="806658.3"/>
    <x v="126"/>
    <x v="128"/>
    <x v="0"/>
    <n v="12736.71"/>
    <n v="849114"/>
    <n v="819395.01"/>
    <n v="29718.989999999991"/>
    <n v="3.4999999999999989E-2"/>
    <x v="1"/>
    <x v="1"/>
    <x v="1"/>
  </r>
  <r>
    <n v="139"/>
    <x v="2"/>
    <n v="762"/>
    <n v="745"/>
    <x v="1"/>
    <n v="539305.5"/>
    <x v="78"/>
    <x v="129"/>
    <x v="0"/>
    <n v="8515.35"/>
    <n v="567690"/>
    <n v="547820.85"/>
    <n v="19869.150000000023"/>
    <n v="3.5000000000000038E-2"/>
    <x v="4"/>
    <x v="0"/>
    <x v="0"/>
  </r>
  <r>
    <n v="140"/>
    <x v="2"/>
    <n v="350"/>
    <n v="875"/>
    <x v="10"/>
    <n v="290937.5"/>
    <x v="127"/>
    <x v="130"/>
    <x v="2"/>
    <n v="4593.75"/>
    <n v="306250"/>
    <n v="295531.25"/>
    <n v="10718.75"/>
    <n v="3.5000000000000003E-2"/>
    <x v="16"/>
    <x v="2"/>
    <x v="1"/>
  </r>
  <r>
    <n v="141"/>
    <x v="0"/>
    <n v="309"/>
    <n v="62"/>
    <x v="2"/>
    <n v="18200.099999999999"/>
    <x v="128"/>
    <x v="131"/>
    <x v="2"/>
    <n v="287.37"/>
    <n v="19158"/>
    <n v="18487.469999999998"/>
    <n v="670.53000000000247"/>
    <n v="3.5000000000000128E-2"/>
    <x v="24"/>
    <x v="2"/>
    <x v="2"/>
  </r>
  <r>
    <n v="142"/>
    <x v="1"/>
    <n v="670"/>
    <n v="296"/>
    <x v="9"/>
    <n v="188404"/>
    <x v="129"/>
    <x v="132"/>
    <x v="3"/>
    <n v="2974.7999999999997"/>
    <n v="198320"/>
    <n v="191378.8"/>
    <n v="6941.2000000000116"/>
    <n v="3.5000000000000059E-2"/>
    <x v="25"/>
    <x v="2"/>
    <x v="1"/>
  </r>
  <r>
    <n v="143"/>
    <x v="1"/>
    <n v="906"/>
    <n v="25"/>
    <x v="7"/>
    <n v="21517.5"/>
    <x v="130"/>
    <x v="133"/>
    <x v="3"/>
    <n v="339.75"/>
    <n v="22650"/>
    <n v="21857.25"/>
    <n v="792.75"/>
    <n v="3.5000000000000003E-2"/>
    <x v="6"/>
    <x v="0"/>
    <x v="1"/>
  </r>
  <r>
    <n v="144"/>
    <x v="2"/>
    <n v="809"/>
    <n v="714"/>
    <x v="1"/>
    <n v="548744.69999999995"/>
    <x v="131"/>
    <x v="134"/>
    <x v="0"/>
    <n v="8664.39"/>
    <n v="577626"/>
    <n v="557409.09"/>
    <n v="20216.910000000033"/>
    <n v="3.5000000000000059E-2"/>
    <x v="1"/>
    <x v="1"/>
    <x v="0"/>
  </r>
  <r>
    <n v="145"/>
    <x v="0"/>
    <n v="374"/>
    <n v="15"/>
    <x v="6"/>
    <n v="5329.5"/>
    <x v="132"/>
    <x v="135"/>
    <x v="0"/>
    <n v="84.149999999999991"/>
    <n v="5610"/>
    <n v="5413.65"/>
    <n v="196.35000000000036"/>
    <n v="3.5000000000000066E-2"/>
    <x v="5"/>
    <x v="2"/>
    <x v="0"/>
  </r>
  <r>
    <n v="146"/>
    <x v="2"/>
    <n v="808"/>
    <n v="743"/>
    <x v="1"/>
    <n v="570326.80000000005"/>
    <x v="133"/>
    <x v="136"/>
    <x v="7"/>
    <n v="9005.16"/>
    <n v="600344"/>
    <n v="579331.96000000008"/>
    <n v="21012.039999999921"/>
    <n v="3.4999999999999871E-2"/>
    <x v="25"/>
    <x v="2"/>
    <x v="1"/>
  </r>
  <r>
    <n v="147"/>
    <x v="2"/>
    <n v="226"/>
    <n v="187"/>
    <x v="0"/>
    <n v="40148.9"/>
    <x v="134"/>
    <x v="137"/>
    <x v="5"/>
    <n v="633.92999999999995"/>
    <n v="42262"/>
    <n v="40782.83"/>
    <n v="1479.1699999999983"/>
    <n v="3.4999999999999962E-2"/>
    <x v="12"/>
    <x v="2"/>
    <x v="2"/>
  </r>
  <r>
    <n v="148"/>
    <x v="2"/>
    <n v="991"/>
    <n v="192"/>
    <x v="0"/>
    <n v="180758.39999999999"/>
    <x v="135"/>
    <x v="138"/>
    <x v="2"/>
    <n v="2854.08"/>
    <n v="190272"/>
    <n v="183612.47999999998"/>
    <n v="6659.5200000000186"/>
    <n v="3.50000000000001E-2"/>
    <x v="24"/>
    <x v="2"/>
    <x v="1"/>
  </r>
  <r>
    <n v="149"/>
    <x v="0"/>
    <n v="126"/>
    <n v="58"/>
    <x v="6"/>
    <n v="6942.6"/>
    <x v="136"/>
    <x v="139"/>
    <x v="3"/>
    <n v="109.61999999999999"/>
    <n v="7308"/>
    <n v="7052.22"/>
    <n v="255.77999999999975"/>
    <n v="3.4999999999999962E-2"/>
    <x v="2"/>
    <x v="2"/>
    <x v="1"/>
  </r>
  <r>
    <n v="150"/>
    <x v="1"/>
    <n v="522"/>
    <n v="955"/>
    <x v="0"/>
    <n v="473584.5"/>
    <x v="137"/>
    <x v="140"/>
    <x v="6"/>
    <n v="7477.65"/>
    <n v="498510"/>
    <n v="481062.15"/>
    <n v="17447.849999999977"/>
    <n v="3.4999999999999955E-2"/>
    <x v="24"/>
    <x v="2"/>
    <x v="1"/>
  </r>
  <r>
    <n v="151"/>
    <x v="2"/>
    <n v="344"/>
    <n v="122"/>
    <x v="0"/>
    <n v="39869.599999999999"/>
    <x v="138"/>
    <x v="116"/>
    <x v="7"/>
    <n v="629.52"/>
    <n v="41968"/>
    <n v="40499.119999999995"/>
    <n v="1468.8800000000047"/>
    <n v="3.5000000000000114E-2"/>
    <x v="3"/>
    <x v="2"/>
    <x v="0"/>
  </r>
  <r>
    <n v="152"/>
    <x v="1"/>
    <n v="282"/>
    <n v="263"/>
    <x v="2"/>
    <n v="70457.7"/>
    <x v="139"/>
    <x v="141"/>
    <x v="2"/>
    <n v="1112.49"/>
    <n v="74166"/>
    <n v="71570.19"/>
    <n v="2595.8099999999977"/>
    <n v="3.4999999999999969E-2"/>
    <x v="22"/>
    <x v="0"/>
    <x v="1"/>
  </r>
  <r>
    <n v="153"/>
    <x v="2"/>
    <n v="693"/>
    <n v="726"/>
    <x v="1"/>
    <n v="477962.1"/>
    <x v="140"/>
    <x v="142"/>
    <x v="0"/>
    <n v="7546.7699999999995"/>
    <n v="503118"/>
    <n v="485508.87"/>
    <n v="17609.130000000005"/>
    <n v="3.500000000000001E-2"/>
    <x v="13"/>
    <x v="2"/>
    <x v="1"/>
  </r>
  <r>
    <n v="154"/>
    <x v="2"/>
    <n v="726"/>
    <n v="177"/>
    <x v="0"/>
    <n v="122076.9"/>
    <x v="141"/>
    <x v="143"/>
    <x v="0"/>
    <n v="1927.53"/>
    <n v="128502"/>
    <n v="124004.43"/>
    <n v="4497.570000000007"/>
    <n v="3.5000000000000052E-2"/>
    <x v="12"/>
    <x v="2"/>
    <x v="0"/>
  </r>
  <r>
    <n v="155"/>
    <x v="1"/>
    <n v="784"/>
    <n v="219"/>
    <x v="2"/>
    <n v="163111.20000000001"/>
    <x v="48"/>
    <x v="144"/>
    <x v="0"/>
    <n v="2575.44"/>
    <n v="171696"/>
    <n v="165686.64000000001"/>
    <n v="6009.359999999986"/>
    <n v="3.499999999999992E-2"/>
    <x v="1"/>
    <x v="1"/>
    <x v="0"/>
  </r>
  <r>
    <n v="156"/>
    <x v="1"/>
    <n v="592"/>
    <n v="25"/>
    <x v="7"/>
    <n v="14060"/>
    <x v="134"/>
    <x v="127"/>
    <x v="6"/>
    <n v="222"/>
    <n v="14800"/>
    <n v="14282"/>
    <n v="518"/>
    <n v="3.5000000000000003E-2"/>
    <x v="5"/>
    <x v="2"/>
    <x v="2"/>
  </r>
  <r>
    <n v="157"/>
    <x v="2"/>
    <n v="103"/>
    <n v="71"/>
    <x v="11"/>
    <n v="6947.35"/>
    <x v="142"/>
    <x v="145"/>
    <x v="3"/>
    <n v="109.69499999999999"/>
    <n v="7313"/>
    <n v="7057.0450000000001"/>
    <n v="255.95499999999993"/>
    <n v="3.4999999999999989E-2"/>
    <x v="20"/>
    <x v="2"/>
    <x v="1"/>
  </r>
  <r>
    <n v="158"/>
    <x v="2"/>
    <n v="791"/>
    <n v="190"/>
    <x v="0"/>
    <n v="142775.5"/>
    <x v="143"/>
    <x v="146"/>
    <x v="0"/>
    <n v="2254.35"/>
    <n v="150290"/>
    <n v="145029.85"/>
    <n v="5260.1499999999942"/>
    <n v="3.4999999999999962E-2"/>
    <x v="18"/>
    <x v="1"/>
    <x v="0"/>
  </r>
  <r>
    <n v="159"/>
    <x v="2"/>
    <n v="187"/>
    <n v="994"/>
    <x v="5"/>
    <n v="176584.1"/>
    <x v="144"/>
    <x v="147"/>
    <x v="0"/>
    <n v="2788.17"/>
    <n v="185878"/>
    <n v="179372.27000000002"/>
    <n v="6505.7299999999814"/>
    <n v="3.4999999999999899E-2"/>
    <x v="2"/>
    <x v="2"/>
    <x v="0"/>
  </r>
  <r>
    <n v="160"/>
    <x v="2"/>
    <n v="895"/>
    <n v="218"/>
    <x v="4"/>
    <n v="185354.5"/>
    <x v="145"/>
    <x v="148"/>
    <x v="4"/>
    <n v="2926.65"/>
    <n v="195110"/>
    <n v="188281.15"/>
    <n v="6828.8500000000058"/>
    <n v="3.5000000000000031E-2"/>
    <x v="6"/>
    <x v="0"/>
    <x v="1"/>
  </r>
  <r>
    <n v="161"/>
    <x v="2"/>
    <n v="770"/>
    <n v="953"/>
    <x v="10"/>
    <n v="697119.5"/>
    <x v="146"/>
    <x v="119"/>
    <x v="4"/>
    <n v="11007.15"/>
    <n v="733810"/>
    <n v="708126.65"/>
    <n v="25683.349999999977"/>
    <n v="3.4999999999999969E-2"/>
    <x v="7"/>
    <x v="2"/>
    <x v="0"/>
  </r>
  <r>
    <n v="162"/>
    <x v="2"/>
    <n v="481"/>
    <n v="208"/>
    <x v="4"/>
    <n v="95045.6"/>
    <x v="13"/>
    <x v="149"/>
    <x v="6"/>
    <n v="1500.72"/>
    <n v="100048"/>
    <n v="96546.32"/>
    <n v="3501.679999999993"/>
    <n v="3.4999999999999927E-2"/>
    <x v="25"/>
    <x v="2"/>
    <x v="0"/>
  </r>
  <r>
    <n v="163"/>
    <x v="2"/>
    <n v="799"/>
    <n v="50"/>
    <x v="0"/>
    <n v="37952.5"/>
    <x v="147"/>
    <x v="150"/>
    <x v="2"/>
    <n v="599.25"/>
    <n v="39950"/>
    <n v="38551.75"/>
    <n v="1398.25"/>
    <n v="3.5000000000000003E-2"/>
    <x v="8"/>
    <x v="1"/>
    <x v="1"/>
  </r>
  <r>
    <n v="164"/>
    <x v="2"/>
    <n v="879"/>
    <n v="224"/>
    <x v="4"/>
    <n v="187051.2"/>
    <x v="148"/>
    <x v="2"/>
    <x v="6"/>
    <n v="2953.44"/>
    <n v="196896"/>
    <n v="190004.64"/>
    <n v="6891.359999999986"/>
    <n v="3.4999999999999927E-2"/>
    <x v="13"/>
    <x v="2"/>
    <x v="0"/>
  </r>
  <r>
    <n v="165"/>
    <x v="2"/>
    <n v="726"/>
    <n v="990"/>
    <x v="5"/>
    <n v="682803"/>
    <x v="149"/>
    <x v="53"/>
    <x v="0"/>
    <n v="10781.1"/>
    <n v="718740"/>
    <n v="693584.1"/>
    <n v="25155.900000000023"/>
    <n v="3.5000000000000031E-2"/>
    <x v="18"/>
    <x v="1"/>
    <x v="1"/>
  </r>
  <r>
    <n v="166"/>
    <x v="1"/>
    <n v="538"/>
    <n v="23"/>
    <x v="7"/>
    <n v="11755.3"/>
    <x v="70"/>
    <x v="131"/>
    <x v="2"/>
    <n v="185.60999999999999"/>
    <n v="12374"/>
    <n v="11940.91"/>
    <n v="433.09000000000015"/>
    <n v="3.500000000000001E-2"/>
    <x v="8"/>
    <x v="1"/>
    <x v="2"/>
  </r>
  <r>
    <n v="167"/>
    <x v="2"/>
    <n v="768"/>
    <n v="980"/>
    <x v="10"/>
    <n v="715008"/>
    <x v="150"/>
    <x v="151"/>
    <x v="2"/>
    <n v="11289.6"/>
    <n v="752640"/>
    <n v="726297.59999999998"/>
    <n v="26342.400000000023"/>
    <n v="3.5000000000000031E-2"/>
    <x v="2"/>
    <x v="2"/>
    <x v="0"/>
  </r>
  <r>
    <n v="168"/>
    <x v="1"/>
    <n v="710"/>
    <n v="53"/>
    <x v="4"/>
    <n v="35748.5"/>
    <x v="151"/>
    <x v="107"/>
    <x v="1"/>
    <n v="564.44999999999993"/>
    <n v="37630"/>
    <n v="36312.949999999997"/>
    <n v="1317.0500000000029"/>
    <n v="3.500000000000008E-2"/>
    <x v="22"/>
    <x v="0"/>
    <x v="2"/>
  </r>
  <r>
    <n v="169"/>
    <x v="1"/>
    <n v="766"/>
    <n v="45"/>
    <x v="4"/>
    <n v="32746.5"/>
    <x v="152"/>
    <x v="152"/>
    <x v="8"/>
    <n v="517.04999999999995"/>
    <n v="34470"/>
    <n v="33263.550000000003"/>
    <n v="1206.4499999999971"/>
    <n v="3.4999999999999913E-2"/>
    <x v="19"/>
    <x v="1"/>
    <x v="2"/>
  </r>
  <r>
    <n v="170"/>
    <x v="1"/>
    <n v="557"/>
    <n v="313"/>
    <x v="9"/>
    <n v="165623.95000000001"/>
    <x v="153"/>
    <x v="153"/>
    <x v="0"/>
    <n v="2615.1149999999998"/>
    <n v="174341"/>
    <n v="168239.065"/>
    <n v="6101.9349999999977"/>
    <n v="3.4999999999999989E-2"/>
    <x v="18"/>
    <x v="1"/>
    <x v="0"/>
  </r>
  <r>
    <n v="171"/>
    <x v="0"/>
    <n v="521"/>
    <n v="54"/>
    <x v="6"/>
    <n v="26727.3"/>
    <x v="154"/>
    <x v="154"/>
    <x v="2"/>
    <n v="422.01"/>
    <n v="28134"/>
    <n v="27149.309999999998"/>
    <n v="984.69000000000233"/>
    <n v="3.500000000000008E-2"/>
    <x v="6"/>
    <x v="0"/>
    <x v="1"/>
  </r>
  <r>
    <n v="172"/>
    <x v="2"/>
    <n v="564"/>
    <n v="186"/>
    <x v="4"/>
    <n v="99658.8"/>
    <x v="127"/>
    <x v="155"/>
    <x v="1"/>
    <n v="1573.56"/>
    <n v="104904"/>
    <n v="101232.36"/>
    <n v="3671.6399999999994"/>
    <n v="3.4999999999999996E-2"/>
    <x v="3"/>
    <x v="2"/>
    <x v="1"/>
  </r>
  <r>
    <n v="173"/>
    <x v="2"/>
    <n v="388"/>
    <n v="850"/>
    <x v="5"/>
    <n v="313310"/>
    <x v="85"/>
    <x v="156"/>
    <x v="3"/>
    <n v="4947"/>
    <n v="329800"/>
    <n v="318257"/>
    <n v="11543"/>
    <n v="3.5000000000000003E-2"/>
    <x v="6"/>
    <x v="0"/>
    <x v="1"/>
  </r>
  <r>
    <n v="174"/>
    <x v="1"/>
    <n v="911"/>
    <n v="149"/>
    <x v="11"/>
    <n v="128952.05"/>
    <x v="155"/>
    <x v="157"/>
    <x v="8"/>
    <n v="2036.085"/>
    <n v="135739"/>
    <n v="130988.13500000001"/>
    <n v="4750.8649999999907"/>
    <n v="3.4999999999999934E-2"/>
    <x v="11"/>
    <x v="2"/>
    <x v="1"/>
  </r>
  <r>
    <n v="175"/>
    <x v="2"/>
    <n v="407"/>
    <n v="1071"/>
    <x v="10"/>
    <n v="414102.15"/>
    <x v="156"/>
    <x v="158"/>
    <x v="0"/>
    <n v="6538.4549999999999"/>
    <n v="435897"/>
    <n v="420640.60500000004"/>
    <n v="15256.39499999996"/>
    <n v="3.4999999999999906E-2"/>
    <x v="14"/>
    <x v="0"/>
    <x v="0"/>
  </r>
  <r>
    <n v="176"/>
    <x v="2"/>
    <n v="709"/>
    <n v="65"/>
    <x v="11"/>
    <n v="43780.75"/>
    <x v="157"/>
    <x v="135"/>
    <x v="7"/>
    <n v="691.27499999999998"/>
    <n v="46085"/>
    <n v="44472.025000000001"/>
    <n v="1612.9749999999985"/>
    <n v="3.4999999999999969E-2"/>
    <x v="18"/>
    <x v="1"/>
    <x v="0"/>
  </r>
  <r>
    <n v="177"/>
    <x v="2"/>
    <n v="197"/>
    <n v="730"/>
    <x v="1"/>
    <n v="136619.5"/>
    <x v="158"/>
    <x v="159"/>
    <x v="6"/>
    <n v="2157.15"/>
    <n v="143810"/>
    <n v="138776.65"/>
    <n v="5033.3500000000058"/>
    <n v="3.5000000000000038E-2"/>
    <x v="9"/>
    <x v="0"/>
    <x v="2"/>
  </r>
  <r>
    <n v="178"/>
    <x v="2"/>
    <n v="329"/>
    <n v="44"/>
    <x v="0"/>
    <n v="13752.2"/>
    <x v="115"/>
    <x v="160"/>
    <x v="0"/>
    <n v="217.14"/>
    <n v="14476"/>
    <n v="13969.34"/>
    <n v="506.65999999999985"/>
    <n v="3.4999999999999989E-2"/>
    <x v="17"/>
    <x v="1"/>
    <x v="1"/>
  </r>
  <r>
    <n v="179"/>
    <x v="2"/>
    <n v="318"/>
    <n v="997"/>
    <x v="5"/>
    <n v="301193.7"/>
    <x v="96"/>
    <x v="161"/>
    <x v="8"/>
    <n v="4755.6899999999996"/>
    <n v="317046"/>
    <n v="305949.39"/>
    <n v="11096.609999999986"/>
    <n v="3.4999999999999955E-2"/>
    <x v="7"/>
    <x v="2"/>
    <x v="1"/>
  </r>
  <r>
    <n v="180"/>
    <x v="0"/>
    <n v="668"/>
    <n v="56"/>
    <x v="2"/>
    <n v="35537.599999999999"/>
    <x v="159"/>
    <x v="162"/>
    <x v="0"/>
    <n v="561.12"/>
    <n v="37408"/>
    <n v="36098.720000000001"/>
    <n v="1309.2799999999988"/>
    <n v="3.4999999999999969E-2"/>
    <x v="15"/>
    <x v="2"/>
    <x v="2"/>
  </r>
  <r>
    <n v="181"/>
    <x v="2"/>
    <n v="287"/>
    <n v="847"/>
    <x v="5"/>
    <n v="230934.55"/>
    <x v="160"/>
    <x v="163"/>
    <x v="3"/>
    <n v="3646.335"/>
    <n v="243089"/>
    <n v="234580.88499999998"/>
    <n v="8508.1150000000198"/>
    <n v="3.500000000000008E-2"/>
    <x v="6"/>
    <x v="0"/>
    <x v="1"/>
  </r>
  <r>
    <n v="182"/>
    <x v="2"/>
    <n v="706"/>
    <n v="193"/>
    <x v="0"/>
    <n v="129445.1"/>
    <x v="161"/>
    <x v="164"/>
    <x v="6"/>
    <n v="2043.87"/>
    <n v="136258"/>
    <n v="131488.97"/>
    <n v="4769.0299999999988"/>
    <n v="3.4999999999999989E-2"/>
    <x v="7"/>
    <x v="2"/>
    <x v="0"/>
  </r>
  <r>
    <n v="183"/>
    <x v="0"/>
    <n v="367"/>
    <n v="52"/>
    <x v="6"/>
    <n v="18129.8"/>
    <x v="162"/>
    <x v="43"/>
    <x v="0"/>
    <n v="286.26"/>
    <n v="19084"/>
    <n v="18416.059999999998"/>
    <n v="667.94000000000233"/>
    <n v="3.5000000000000121E-2"/>
    <x v="19"/>
    <x v="1"/>
    <x v="1"/>
  </r>
  <r>
    <n v="184"/>
    <x v="2"/>
    <n v="124"/>
    <n v="65"/>
    <x v="11"/>
    <n v="7657"/>
    <x v="163"/>
    <x v="165"/>
    <x v="2"/>
    <n v="120.89999999999999"/>
    <n v="8060"/>
    <n v="7777.9"/>
    <n v="282.10000000000036"/>
    <n v="3.5000000000000045E-2"/>
    <x v="21"/>
    <x v="2"/>
    <x v="1"/>
  </r>
  <r>
    <n v="185"/>
    <x v="1"/>
    <n v="711"/>
    <n v="278"/>
    <x v="2"/>
    <n v="187775.1"/>
    <x v="164"/>
    <x v="166"/>
    <x v="1"/>
    <n v="2964.87"/>
    <n v="197658"/>
    <n v="190739.97"/>
    <n v="6918.0299999999988"/>
    <n v="3.4999999999999996E-2"/>
    <x v="13"/>
    <x v="2"/>
    <x v="0"/>
  </r>
  <r>
    <n v="186"/>
    <x v="1"/>
    <n v="664"/>
    <n v="1650"/>
    <x v="0"/>
    <n v="1040820"/>
    <x v="165"/>
    <x v="167"/>
    <x v="0"/>
    <n v="16434"/>
    <n v="1095600"/>
    <n v="1057254"/>
    <n v="38346"/>
    <n v="3.5000000000000003E-2"/>
    <x v="16"/>
    <x v="2"/>
    <x v="0"/>
  </r>
  <r>
    <n v="187"/>
    <x v="2"/>
    <n v="752"/>
    <n v="215"/>
    <x v="0"/>
    <n v="153596"/>
    <x v="166"/>
    <x v="168"/>
    <x v="6"/>
    <n v="2425.1999999999998"/>
    <n v="161680"/>
    <n v="156021.20000000001"/>
    <n v="5658.7999999999884"/>
    <n v="3.4999999999999927E-2"/>
    <x v="1"/>
    <x v="1"/>
    <x v="1"/>
  </r>
  <r>
    <n v="188"/>
    <x v="1"/>
    <n v="684"/>
    <n v="975"/>
    <x v="0"/>
    <n v="633555"/>
    <x v="167"/>
    <x v="169"/>
    <x v="3"/>
    <n v="10003.5"/>
    <n v="666900"/>
    <n v="643558.5"/>
    <n v="23341.5"/>
    <n v="3.5000000000000003E-2"/>
    <x v="3"/>
    <x v="2"/>
    <x v="1"/>
  </r>
  <r>
    <n v="189"/>
    <x v="2"/>
    <n v="762"/>
    <n v="961"/>
    <x v="3"/>
    <n v="695667.9"/>
    <x v="168"/>
    <x v="170"/>
    <x v="2"/>
    <n v="10984.23"/>
    <n v="732282"/>
    <n v="706652.13"/>
    <n v="25629.869999999995"/>
    <n v="3.4999999999999996E-2"/>
    <x v="8"/>
    <x v="1"/>
    <x v="2"/>
  </r>
  <r>
    <n v="190"/>
    <x v="2"/>
    <n v="107"/>
    <n v="641"/>
    <x v="1"/>
    <n v="65157.65"/>
    <x v="169"/>
    <x v="171"/>
    <x v="2"/>
    <n v="1028.8050000000001"/>
    <n v="68587"/>
    <n v="66186.455000000002"/>
    <n v="2400.5449999999983"/>
    <n v="3.4999999999999976E-2"/>
    <x v="20"/>
    <x v="2"/>
    <x v="2"/>
  </r>
  <r>
    <n v="191"/>
    <x v="2"/>
    <n v="302"/>
    <n v="814"/>
    <x v="3"/>
    <n v="233536.6"/>
    <x v="170"/>
    <x v="172"/>
    <x v="0"/>
    <n v="3687.42"/>
    <n v="245828"/>
    <n v="237224.02000000002"/>
    <n v="8603.9799999999814"/>
    <n v="3.4999999999999927E-2"/>
    <x v="15"/>
    <x v="2"/>
    <x v="1"/>
  </r>
  <r>
    <n v="192"/>
    <x v="2"/>
    <n v="451"/>
    <n v="937"/>
    <x v="5"/>
    <n v="401457.65"/>
    <x v="171"/>
    <x v="173"/>
    <x v="2"/>
    <n v="6338.8049999999994"/>
    <n v="422587"/>
    <n v="407796.45500000002"/>
    <n v="14790.544999999984"/>
    <n v="3.4999999999999962E-2"/>
    <x v="14"/>
    <x v="0"/>
    <x v="0"/>
  </r>
  <r>
    <n v="193"/>
    <x v="2"/>
    <n v="792"/>
    <n v="198"/>
    <x v="0"/>
    <n v="148975.20000000001"/>
    <x v="172"/>
    <x v="174"/>
    <x v="6"/>
    <n v="2352.2399999999998"/>
    <n v="156816"/>
    <n v="151327.44"/>
    <n v="5488.5599999999977"/>
    <n v="3.4999999999999983E-2"/>
    <x v="0"/>
    <x v="0"/>
    <x v="1"/>
  </r>
  <r>
    <n v="194"/>
    <x v="2"/>
    <n v="652"/>
    <n v="884"/>
    <x v="10"/>
    <n v="547549.6"/>
    <x v="173"/>
    <x v="175"/>
    <x v="2"/>
    <n v="8645.52"/>
    <n v="576368"/>
    <n v="556195.12"/>
    <n v="20172.880000000005"/>
    <n v="3.500000000000001E-2"/>
    <x v="1"/>
    <x v="1"/>
    <x v="1"/>
  </r>
  <r>
    <n v="195"/>
    <x v="1"/>
    <n v="607"/>
    <n v="982"/>
    <x v="0"/>
    <n v="566270.30000000005"/>
    <x v="174"/>
    <x v="176"/>
    <x v="8"/>
    <n v="8941.1099999999988"/>
    <n v="596074"/>
    <n v="575211.41"/>
    <n v="20862.589999999967"/>
    <n v="3.4999999999999948E-2"/>
    <x v="10"/>
    <x v="0"/>
    <x v="2"/>
  </r>
  <r>
    <n v="196"/>
    <x v="0"/>
    <n v="938"/>
    <n v="15"/>
    <x v="6"/>
    <n v="13366.5"/>
    <x v="175"/>
    <x v="177"/>
    <x v="0"/>
    <n v="211.04999999999998"/>
    <n v="14070"/>
    <n v="13577.55"/>
    <n v="492.45000000000073"/>
    <n v="3.5000000000000052E-2"/>
    <x v="0"/>
    <x v="0"/>
    <x v="1"/>
  </r>
  <r>
    <n v="197"/>
    <x v="0"/>
    <n v="627"/>
    <n v="51"/>
    <x v="2"/>
    <n v="30378.15"/>
    <x v="176"/>
    <x v="32"/>
    <x v="8"/>
    <n v="479.65499999999997"/>
    <n v="31977"/>
    <n v="30857.805"/>
    <n v="1119.1949999999997"/>
    <n v="3.4999999999999989E-2"/>
    <x v="22"/>
    <x v="0"/>
    <x v="0"/>
  </r>
  <r>
    <n v="198"/>
    <x v="1"/>
    <n v="863"/>
    <n v="90"/>
    <x v="8"/>
    <n v="73786.5"/>
    <x v="177"/>
    <x v="0"/>
    <x v="3"/>
    <n v="1165.05"/>
    <n v="77670"/>
    <n v="74951.55"/>
    <n v="2718.4499999999971"/>
    <n v="3.4999999999999962E-2"/>
    <x v="12"/>
    <x v="2"/>
    <x v="0"/>
  </r>
  <r>
    <n v="199"/>
    <x v="2"/>
    <n v="284"/>
    <n v="1269"/>
    <x v="4"/>
    <n v="342376.2"/>
    <x v="51"/>
    <x v="178"/>
    <x v="8"/>
    <n v="5405.94"/>
    <n v="360396"/>
    <n v="347782.14"/>
    <n v="12613.859999999986"/>
    <n v="3.4999999999999962E-2"/>
    <x v="22"/>
    <x v="0"/>
    <x v="1"/>
  </r>
  <r>
    <n v="200"/>
    <x v="1"/>
    <n v="893"/>
    <n v="123"/>
    <x v="11"/>
    <n v="104347.05"/>
    <x v="178"/>
    <x v="179"/>
    <x v="0"/>
    <n v="1647.585"/>
    <n v="109839"/>
    <n v="105994.63500000001"/>
    <n v="3844.3649999999907"/>
    <n v="3.4999999999999913E-2"/>
    <x v="12"/>
    <x v="2"/>
    <x v="0"/>
  </r>
  <r>
    <n v="201"/>
    <x v="1"/>
    <n v="500"/>
    <n v="997"/>
    <x v="0"/>
    <n v="473575"/>
    <x v="179"/>
    <x v="180"/>
    <x v="6"/>
    <n v="7477.5"/>
    <n v="498500"/>
    <n v="481052.5"/>
    <n v="17447.5"/>
    <n v="3.5000000000000003E-2"/>
    <x v="5"/>
    <x v="2"/>
    <x v="2"/>
  </r>
  <r>
    <n v="202"/>
    <x v="2"/>
    <n v="84"/>
    <n v="960"/>
    <x v="5"/>
    <n v="76608"/>
    <x v="101"/>
    <x v="58"/>
    <x v="0"/>
    <n v="1209.5999999999999"/>
    <n v="80640"/>
    <n v="77817.600000000006"/>
    <n v="2822.3999999999942"/>
    <n v="3.4999999999999927E-2"/>
    <x v="25"/>
    <x v="2"/>
    <x v="2"/>
  </r>
  <r>
    <n v="203"/>
    <x v="2"/>
    <n v="610"/>
    <n v="215"/>
    <x v="0"/>
    <n v="124592.5"/>
    <x v="180"/>
    <x v="181"/>
    <x v="2"/>
    <n v="1967.25"/>
    <n v="131150"/>
    <n v="126559.75"/>
    <n v="4590.25"/>
    <n v="3.5000000000000003E-2"/>
    <x v="15"/>
    <x v="2"/>
    <x v="1"/>
  </r>
  <r>
    <n v="204"/>
    <x v="2"/>
    <n v="512"/>
    <n v="641"/>
    <x v="1"/>
    <n v="311782.40000000002"/>
    <x v="181"/>
    <x v="182"/>
    <x v="3"/>
    <n v="4922.88"/>
    <n v="328192"/>
    <n v="316705.28000000003"/>
    <n v="11486.719999999972"/>
    <n v="3.4999999999999913E-2"/>
    <x v="23"/>
    <x v="1"/>
    <x v="1"/>
  </r>
  <r>
    <n v="205"/>
    <x v="2"/>
    <n v="281"/>
    <n v="940"/>
    <x v="3"/>
    <n v="250933"/>
    <x v="182"/>
    <x v="103"/>
    <x v="8"/>
    <n v="3962.1"/>
    <n v="264140"/>
    <n v="254895.1"/>
    <n v="9244.8999999999942"/>
    <n v="3.4999999999999976E-2"/>
    <x v="21"/>
    <x v="2"/>
    <x v="2"/>
  </r>
  <r>
    <n v="206"/>
    <x v="2"/>
    <n v="586"/>
    <n v="54"/>
    <x v="0"/>
    <n v="30061.8"/>
    <x v="183"/>
    <x v="183"/>
    <x v="0"/>
    <n v="474.65999999999997"/>
    <n v="31644"/>
    <n v="30536.46"/>
    <n v="1107.5400000000009"/>
    <n v="3.5000000000000024E-2"/>
    <x v="0"/>
    <x v="0"/>
    <x v="0"/>
  </r>
  <r>
    <n v="207"/>
    <x v="2"/>
    <n v="820"/>
    <n v="193"/>
    <x v="0"/>
    <n v="150347"/>
    <x v="173"/>
    <x v="184"/>
    <x v="0"/>
    <n v="2373.9"/>
    <n v="158260"/>
    <n v="152720.9"/>
    <n v="5539.1000000000058"/>
    <n v="3.5000000000000038E-2"/>
    <x v="6"/>
    <x v="0"/>
    <x v="1"/>
  </r>
  <r>
    <n v="208"/>
    <x v="1"/>
    <n v="945"/>
    <n v="994"/>
    <x v="0"/>
    <n v="892363.5"/>
    <x v="184"/>
    <x v="185"/>
    <x v="7"/>
    <n v="14089.949999999999"/>
    <n v="939330"/>
    <n v="906453.45"/>
    <n v="32876.550000000047"/>
    <n v="3.5000000000000052E-2"/>
    <x v="0"/>
    <x v="0"/>
    <x v="1"/>
  </r>
  <r>
    <n v="209"/>
    <x v="1"/>
    <n v="863"/>
    <n v="265"/>
    <x v="9"/>
    <n v="217260.25"/>
    <x v="165"/>
    <x v="186"/>
    <x v="7"/>
    <n v="3430.4249999999997"/>
    <n v="228695"/>
    <n v="220690.67499999999"/>
    <n v="8004.3250000000116"/>
    <n v="3.5000000000000052E-2"/>
    <x v="17"/>
    <x v="1"/>
    <x v="0"/>
  </r>
  <r>
    <n v="210"/>
    <x v="1"/>
    <n v="362"/>
    <n v="271"/>
    <x v="2"/>
    <n v="93196.9"/>
    <x v="185"/>
    <x v="187"/>
    <x v="7"/>
    <n v="1471.53"/>
    <n v="98102"/>
    <n v="94668.43"/>
    <n v="3433.570000000007"/>
    <n v="3.5000000000000073E-2"/>
    <x v="3"/>
    <x v="2"/>
    <x v="1"/>
  </r>
  <r>
    <n v="211"/>
    <x v="1"/>
    <n v="403"/>
    <n v="54"/>
    <x v="4"/>
    <n v="20673.900000000001"/>
    <x v="186"/>
    <x v="188"/>
    <x v="4"/>
    <n v="326.43"/>
    <n v="21762"/>
    <n v="21000.33"/>
    <n v="761.66999999999825"/>
    <n v="3.499999999999992E-2"/>
    <x v="14"/>
    <x v="0"/>
    <x v="2"/>
  </r>
  <r>
    <n v="212"/>
    <x v="2"/>
    <n v="579"/>
    <n v="886"/>
    <x v="5"/>
    <n v="487344.3"/>
    <x v="187"/>
    <x v="64"/>
    <x v="3"/>
    <n v="7694.91"/>
    <n v="512994"/>
    <n v="495039.20999999996"/>
    <n v="17954.790000000037"/>
    <n v="3.5000000000000073E-2"/>
    <x v="4"/>
    <x v="0"/>
    <x v="1"/>
  </r>
  <r>
    <n v="213"/>
    <x v="2"/>
    <n v="440"/>
    <n v="794"/>
    <x v="3"/>
    <n v="331892"/>
    <x v="188"/>
    <x v="189"/>
    <x v="0"/>
    <n v="5240.3999999999996"/>
    <n v="349360"/>
    <n v="337132.4"/>
    <n v="12227.599999999977"/>
    <n v="3.4999999999999934E-2"/>
    <x v="7"/>
    <x v="2"/>
    <x v="0"/>
  </r>
  <r>
    <n v="214"/>
    <x v="2"/>
    <n v="342"/>
    <n v="701"/>
    <x v="1"/>
    <n v="227754.9"/>
    <x v="189"/>
    <x v="190"/>
    <x v="0"/>
    <n v="3596.1299999999997"/>
    <n v="239742"/>
    <n v="231351.03"/>
    <n v="8390.9700000000012"/>
    <n v="3.5000000000000003E-2"/>
    <x v="12"/>
    <x v="2"/>
    <x v="1"/>
  </r>
  <r>
    <n v="215"/>
    <x v="0"/>
    <n v="344"/>
    <n v="16"/>
    <x v="6"/>
    <n v="5228.8"/>
    <x v="190"/>
    <x v="191"/>
    <x v="5"/>
    <n v="82.56"/>
    <n v="5504"/>
    <n v="5311.3600000000006"/>
    <n v="192.63999999999942"/>
    <n v="3.4999999999999892E-2"/>
    <x v="9"/>
    <x v="0"/>
    <x v="0"/>
  </r>
  <r>
    <n v="216"/>
    <x v="1"/>
    <n v="335"/>
    <n v="269"/>
    <x v="2"/>
    <n v="85609.25"/>
    <x v="191"/>
    <x v="192"/>
    <x v="0"/>
    <n v="1351.7249999999999"/>
    <n v="90115"/>
    <n v="86960.975000000006"/>
    <n v="3154.0249999999942"/>
    <n v="3.4999999999999934E-2"/>
    <x v="22"/>
    <x v="0"/>
    <x v="1"/>
  </r>
  <r>
    <n v="217"/>
    <x v="2"/>
    <n v="436"/>
    <n v="212"/>
    <x v="4"/>
    <n v="87810.4"/>
    <x v="192"/>
    <x v="159"/>
    <x v="4"/>
    <n v="1386.48"/>
    <n v="92432"/>
    <n v="89196.87999999999"/>
    <n v="3235.1200000000099"/>
    <n v="3.5000000000000107E-2"/>
    <x v="12"/>
    <x v="2"/>
    <x v="2"/>
  </r>
  <r>
    <n v="218"/>
    <x v="2"/>
    <n v="555"/>
    <n v="1063"/>
    <x v="10"/>
    <n v="560466.75"/>
    <x v="193"/>
    <x v="75"/>
    <x v="8"/>
    <n v="8849.4750000000004"/>
    <n v="589965"/>
    <n v="569316.22499999998"/>
    <n v="20648.775000000023"/>
    <n v="3.5000000000000038E-2"/>
    <x v="22"/>
    <x v="0"/>
    <x v="2"/>
  </r>
  <r>
    <n v="219"/>
    <x v="2"/>
    <n v="76"/>
    <n v="194"/>
    <x v="4"/>
    <n v="14006.8"/>
    <x v="194"/>
    <x v="193"/>
    <x v="3"/>
    <n v="221.16"/>
    <n v="14744"/>
    <n v="14227.96"/>
    <n v="516.04000000000087"/>
    <n v="3.5000000000000059E-2"/>
    <x v="22"/>
    <x v="0"/>
    <x v="0"/>
  </r>
  <r>
    <n v="220"/>
    <x v="2"/>
    <n v="929"/>
    <n v="191"/>
    <x v="0"/>
    <n v="168567.05"/>
    <x v="195"/>
    <x v="194"/>
    <x v="0"/>
    <n v="2661.585"/>
    <n v="177439"/>
    <n v="171228.63499999998"/>
    <n v="6210.3650000000198"/>
    <n v="3.5000000000000114E-2"/>
    <x v="17"/>
    <x v="1"/>
    <x v="2"/>
  </r>
  <r>
    <n v="221"/>
    <x v="1"/>
    <n v="943"/>
    <n v="313"/>
    <x v="9"/>
    <n v="280401.05"/>
    <x v="196"/>
    <x v="87"/>
    <x v="5"/>
    <n v="4427.3850000000002"/>
    <n v="295159"/>
    <n v="284828.435"/>
    <n v="10330.565000000002"/>
    <n v="3.500000000000001E-2"/>
    <x v="1"/>
    <x v="1"/>
    <x v="2"/>
  </r>
  <r>
    <n v="222"/>
    <x v="2"/>
    <n v="929"/>
    <n v="56"/>
    <x v="0"/>
    <n v="49422.8"/>
    <x v="197"/>
    <x v="195"/>
    <x v="3"/>
    <n v="780.36"/>
    <n v="52024"/>
    <n v="50203.16"/>
    <n v="1820.8399999999965"/>
    <n v="3.4999999999999934E-2"/>
    <x v="16"/>
    <x v="2"/>
    <x v="2"/>
  </r>
  <r>
    <n v="223"/>
    <x v="0"/>
    <n v="328"/>
    <n v="14"/>
    <x v="6"/>
    <n v="4362.3999999999996"/>
    <x v="93"/>
    <x v="196"/>
    <x v="3"/>
    <n v="68.88"/>
    <n v="4592"/>
    <n v="4431.28"/>
    <n v="160.72000000000025"/>
    <n v="3.5000000000000059E-2"/>
    <x v="19"/>
    <x v="1"/>
    <x v="2"/>
  </r>
  <r>
    <n v="224"/>
    <x v="1"/>
    <n v="386"/>
    <n v="1514"/>
    <x v="0"/>
    <n v="555183.80000000005"/>
    <x v="198"/>
    <x v="197"/>
    <x v="8"/>
    <n v="8766.06"/>
    <n v="584404"/>
    <n v="563949.8600000001"/>
    <n v="20454.139999999898"/>
    <n v="3.4999999999999823E-2"/>
    <x v="20"/>
    <x v="2"/>
    <x v="1"/>
  </r>
  <r>
    <n v="225"/>
    <x v="2"/>
    <n v="314"/>
    <n v="203"/>
    <x v="4"/>
    <n v="60554.9"/>
    <x v="199"/>
    <x v="198"/>
    <x v="8"/>
    <n v="956.13"/>
    <n v="63742"/>
    <n v="61511.03"/>
    <n v="2230.9700000000012"/>
    <n v="3.5000000000000017E-2"/>
    <x v="22"/>
    <x v="0"/>
    <x v="1"/>
  </r>
  <r>
    <n v="226"/>
    <x v="0"/>
    <n v="334"/>
    <n v="14"/>
    <x v="6"/>
    <n v="4442.2"/>
    <x v="193"/>
    <x v="199"/>
    <x v="6"/>
    <n v="70.14"/>
    <n v="4676"/>
    <n v="4512.34"/>
    <n v="163.65999999999985"/>
    <n v="3.4999999999999969E-2"/>
    <x v="25"/>
    <x v="2"/>
    <x v="2"/>
  </r>
  <r>
    <n v="227"/>
    <x v="2"/>
    <n v="715"/>
    <n v="875"/>
    <x v="10"/>
    <n v="594343.75"/>
    <x v="200"/>
    <x v="200"/>
    <x v="2"/>
    <n v="9384.375"/>
    <n v="625625"/>
    <n v="603728.125"/>
    <n v="21896.875"/>
    <n v="3.5000000000000003E-2"/>
    <x v="21"/>
    <x v="2"/>
    <x v="2"/>
  </r>
  <r>
    <n v="228"/>
    <x v="2"/>
    <n v="673"/>
    <n v="1380"/>
    <x v="4"/>
    <n v="882303"/>
    <x v="201"/>
    <x v="201"/>
    <x v="3"/>
    <n v="13931.1"/>
    <n v="928740"/>
    <n v="896234.1"/>
    <n v="32505.900000000023"/>
    <n v="3.5000000000000024E-2"/>
    <x v="9"/>
    <x v="0"/>
    <x v="0"/>
  </r>
  <r>
    <n v="229"/>
    <x v="1"/>
    <n v="332"/>
    <n v="26"/>
    <x v="7"/>
    <n v="8200.4"/>
    <x v="202"/>
    <x v="202"/>
    <x v="2"/>
    <n v="129.47999999999999"/>
    <n v="8632"/>
    <n v="8329.8799999999992"/>
    <n v="302.1200000000008"/>
    <n v="3.5000000000000094E-2"/>
    <x v="18"/>
    <x v="1"/>
    <x v="1"/>
  </r>
  <r>
    <n v="230"/>
    <x v="1"/>
    <n v="496"/>
    <n v="876"/>
    <x v="0"/>
    <n v="412771.2"/>
    <x v="0"/>
    <x v="203"/>
    <x v="8"/>
    <n v="6517.44"/>
    <n v="434496"/>
    <n v="419288.64"/>
    <n v="15207.359999999986"/>
    <n v="3.4999999999999969E-2"/>
    <x v="22"/>
    <x v="0"/>
    <x v="0"/>
  </r>
  <r>
    <n v="231"/>
    <x v="2"/>
    <n v="118"/>
    <n v="861"/>
    <x v="5"/>
    <n v="96518.1"/>
    <x v="203"/>
    <x v="204"/>
    <x v="5"/>
    <n v="1523.97"/>
    <n v="101598"/>
    <n v="98042.07"/>
    <n v="3555.929999999993"/>
    <n v="3.4999999999999934E-2"/>
    <x v="25"/>
    <x v="2"/>
    <x v="0"/>
  </r>
  <r>
    <n v="232"/>
    <x v="0"/>
    <n v="974"/>
    <n v="53"/>
    <x v="6"/>
    <n v="49040.9"/>
    <x v="204"/>
    <x v="205"/>
    <x v="0"/>
    <n v="774.32999999999993"/>
    <n v="51622"/>
    <n v="49815.23"/>
    <n v="1806.7699999999968"/>
    <n v="3.4999999999999941E-2"/>
    <x v="21"/>
    <x v="2"/>
    <x v="0"/>
  </r>
  <r>
    <n v="233"/>
    <x v="2"/>
    <n v="592"/>
    <n v="857"/>
    <x v="5"/>
    <n v="481976.8"/>
    <x v="205"/>
    <x v="206"/>
    <x v="6"/>
    <n v="7610.16"/>
    <n v="507344"/>
    <n v="489586.95999999996"/>
    <n v="17757.040000000037"/>
    <n v="3.5000000000000073E-2"/>
    <x v="7"/>
    <x v="2"/>
    <x v="2"/>
  </r>
  <r>
    <n v="234"/>
    <x v="1"/>
    <n v="415"/>
    <n v="979"/>
    <x v="0"/>
    <n v="385970.75"/>
    <x v="50"/>
    <x v="207"/>
    <x v="1"/>
    <n v="6094.2749999999996"/>
    <n v="406285"/>
    <n v="392065.02500000002"/>
    <n v="14219.974999999977"/>
    <n v="3.4999999999999941E-2"/>
    <x v="11"/>
    <x v="2"/>
    <x v="2"/>
  </r>
  <r>
    <n v="235"/>
    <x v="2"/>
    <n v="752"/>
    <n v="49"/>
    <x v="0"/>
    <n v="35005.599999999999"/>
    <x v="206"/>
    <x v="208"/>
    <x v="2"/>
    <n v="552.72"/>
    <n v="36848"/>
    <n v="35558.32"/>
    <n v="1289.6800000000003"/>
    <n v="3.500000000000001E-2"/>
    <x v="20"/>
    <x v="2"/>
    <x v="1"/>
  </r>
  <r>
    <n v="236"/>
    <x v="1"/>
    <n v="205"/>
    <n v="1201"/>
    <x v="11"/>
    <n v="233894.75"/>
    <x v="207"/>
    <x v="209"/>
    <x v="1"/>
    <n v="3693.0749999999998"/>
    <n v="246205"/>
    <n v="237587.82500000001"/>
    <n v="8617.1749999999884"/>
    <n v="3.4999999999999955E-2"/>
    <x v="17"/>
    <x v="1"/>
    <x v="1"/>
  </r>
  <r>
    <n v="237"/>
    <x v="2"/>
    <n v="805"/>
    <n v="132"/>
    <x v="0"/>
    <n v="100947"/>
    <x v="99"/>
    <x v="210"/>
    <x v="3"/>
    <n v="1593.8999999999999"/>
    <n v="106260"/>
    <n v="102540.9"/>
    <n v="3719.1000000000058"/>
    <n v="3.5000000000000052E-2"/>
    <x v="23"/>
    <x v="1"/>
    <x v="0"/>
  </r>
  <r>
    <n v="238"/>
    <x v="1"/>
    <n v="97"/>
    <n v="277"/>
    <x v="9"/>
    <n v="25525.55"/>
    <x v="208"/>
    <x v="211"/>
    <x v="7"/>
    <n v="403.03499999999997"/>
    <n v="26869"/>
    <n v="25928.584999999999"/>
    <n v="940.41500000000087"/>
    <n v="3.5000000000000031E-2"/>
    <x v="23"/>
    <x v="1"/>
    <x v="0"/>
  </r>
  <r>
    <n v="239"/>
    <x v="1"/>
    <n v="732"/>
    <n v="276"/>
    <x v="9"/>
    <n v="191930.4"/>
    <x v="209"/>
    <x v="212"/>
    <x v="0"/>
    <n v="3030.48"/>
    <n v="202032"/>
    <n v="194960.88"/>
    <n v="7071.1199999999953"/>
    <n v="3.4999999999999976E-2"/>
    <x v="0"/>
    <x v="0"/>
    <x v="1"/>
  </r>
  <r>
    <n v="240"/>
    <x v="0"/>
    <n v="229"/>
    <n v="31"/>
    <x v="2"/>
    <n v="6744.05"/>
    <x v="41"/>
    <x v="213"/>
    <x v="6"/>
    <n v="106.485"/>
    <n v="7099"/>
    <n v="6850.5349999999999"/>
    <n v="248.46500000000015"/>
    <n v="3.5000000000000017E-2"/>
    <x v="15"/>
    <x v="2"/>
    <x v="0"/>
  </r>
  <r>
    <n v="241"/>
    <x v="1"/>
    <n v="597"/>
    <n v="280"/>
    <x v="9"/>
    <n v="158802"/>
    <x v="210"/>
    <x v="214"/>
    <x v="6"/>
    <n v="2507.4"/>
    <n v="167160"/>
    <n v="161309.4"/>
    <n v="5850.6000000000058"/>
    <n v="3.5000000000000038E-2"/>
    <x v="0"/>
    <x v="0"/>
    <x v="1"/>
  </r>
  <r>
    <n v="242"/>
    <x v="2"/>
    <n v="823"/>
    <n v="1008"/>
    <x v="10"/>
    <n v="788104.8"/>
    <x v="211"/>
    <x v="164"/>
    <x v="4"/>
    <n v="12443.76"/>
    <n v="829584"/>
    <n v="800548.56"/>
    <n v="29035.439999999944"/>
    <n v="3.4999999999999934E-2"/>
    <x v="17"/>
    <x v="1"/>
    <x v="0"/>
  </r>
  <r>
    <n v="243"/>
    <x v="1"/>
    <n v="935"/>
    <n v="295"/>
    <x v="9"/>
    <n v="262033.75"/>
    <x v="127"/>
    <x v="215"/>
    <x v="8"/>
    <n v="4137.375"/>
    <n v="275825"/>
    <n v="266171.125"/>
    <n v="9653.875"/>
    <n v="3.5000000000000003E-2"/>
    <x v="4"/>
    <x v="0"/>
    <x v="1"/>
  </r>
  <r>
    <n v="244"/>
    <x v="1"/>
    <n v="333"/>
    <n v="972"/>
    <x v="0"/>
    <n v="307492.2"/>
    <x v="117"/>
    <x v="97"/>
    <x v="4"/>
    <n v="4855.1399999999994"/>
    <n v="323676"/>
    <n v="312347.34000000003"/>
    <n v="11328.659999999974"/>
    <n v="3.499999999999992E-2"/>
    <x v="5"/>
    <x v="2"/>
    <x v="0"/>
  </r>
  <r>
    <n v="245"/>
    <x v="1"/>
    <n v="89"/>
    <n v="278"/>
    <x v="2"/>
    <n v="23504.9"/>
    <x v="212"/>
    <x v="216"/>
    <x v="2"/>
    <n v="371.13"/>
    <n v="24742"/>
    <n v="23876.030000000002"/>
    <n v="865.96999999999753"/>
    <n v="3.4999999999999899E-2"/>
    <x v="21"/>
    <x v="2"/>
    <x v="0"/>
  </r>
  <r>
    <n v="246"/>
    <x v="2"/>
    <n v="526"/>
    <n v="923"/>
    <x v="5"/>
    <n v="461223.1"/>
    <x v="69"/>
    <x v="217"/>
    <x v="1"/>
    <n v="7282.4699999999993"/>
    <n v="485498"/>
    <n v="468505.56999999995"/>
    <n v="16992.430000000051"/>
    <n v="3.5000000000000107E-2"/>
    <x v="19"/>
    <x v="1"/>
    <x v="0"/>
  </r>
  <r>
    <n v="247"/>
    <x v="2"/>
    <n v="201"/>
    <n v="939"/>
    <x v="5"/>
    <n v="179302.05"/>
    <x v="213"/>
    <x v="218"/>
    <x v="3"/>
    <n v="2831.085"/>
    <n v="188739"/>
    <n v="182133.13499999998"/>
    <n v="6605.8650000000198"/>
    <n v="3.5000000000000107E-2"/>
    <x v="9"/>
    <x v="0"/>
    <x v="1"/>
  </r>
  <r>
    <n v="248"/>
    <x v="0"/>
    <n v="359"/>
    <n v="16"/>
    <x v="6"/>
    <n v="5456.8"/>
    <x v="214"/>
    <x v="219"/>
    <x v="0"/>
    <n v="86.16"/>
    <n v="5744"/>
    <n v="5542.96"/>
    <n v="201.03999999999996"/>
    <n v="3.4999999999999996E-2"/>
    <x v="11"/>
    <x v="2"/>
    <x v="1"/>
  </r>
  <r>
    <n v="249"/>
    <x v="2"/>
    <n v="595"/>
    <n v="197"/>
    <x v="0"/>
    <n v="111354.25"/>
    <x v="215"/>
    <x v="220"/>
    <x v="8"/>
    <n v="1758.2249999999999"/>
    <n v="117215"/>
    <n v="113112.47500000001"/>
    <n v="4102.5249999999942"/>
    <n v="3.4999999999999948E-2"/>
    <x v="8"/>
    <x v="1"/>
    <x v="1"/>
  </r>
  <r>
    <n v="250"/>
    <x v="2"/>
    <n v="857"/>
    <n v="195"/>
    <x v="0"/>
    <n v="158759.25"/>
    <x v="216"/>
    <x v="149"/>
    <x v="7"/>
    <n v="2506.7249999999999"/>
    <n v="167115"/>
    <n v="161265.97500000001"/>
    <n v="5849.0249999999942"/>
    <n v="3.4999999999999969E-2"/>
    <x v="16"/>
    <x v="2"/>
    <x v="0"/>
  </r>
  <r>
    <n v="251"/>
    <x v="1"/>
    <n v="941"/>
    <n v="924"/>
    <x v="0"/>
    <n v="826009.8"/>
    <x v="217"/>
    <x v="221"/>
    <x v="1"/>
    <n v="13042.26"/>
    <n v="869484"/>
    <n v="839052.06"/>
    <n v="30431.939999999944"/>
    <n v="3.4999999999999934E-2"/>
    <x v="20"/>
    <x v="2"/>
    <x v="0"/>
  </r>
  <r>
    <n v="252"/>
    <x v="2"/>
    <n v="239"/>
    <n v="221"/>
    <x v="0"/>
    <n v="50178.05"/>
    <x v="218"/>
    <x v="222"/>
    <x v="2"/>
    <n v="792.28499999999997"/>
    <n v="52819"/>
    <n v="50970.335000000006"/>
    <n v="1848.6649999999936"/>
    <n v="3.4999999999999878E-2"/>
    <x v="5"/>
    <x v="2"/>
    <x v="0"/>
  </r>
  <r>
    <n v="253"/>
    <x v="0"/>
    <n v="518"/>
    <n v="16"/>
    <x v="6"/>
    <n v="7873.6"/>
    <x v="219"/>
    <x v="223"/>
    <x v="2"/>
    <n v="124.32"/>
    <n v="8288"/>
    <n v="7997.92"/>
    <n v="290.07999999999993"/>
    <n v="3.4999999999999989E-2"/>
    <x v="19"/>
    <x v="1"/>
    <x v="0"/>
  </r>
  <r>
    <n v="254"/>
    <x v="1"/>
    <n v="165"/>
    <n v="25"/>
    <x v="7"/>
    <n v="3918.75"/>
    <x v="220"/>
    <x v="165"/>
    <x v="7"/>
    <n v="61.875"/>
    <n v="4125"/>
    <n v="3980.625"/>
    <n v="144.375"/>
    <n v="3.5000000000000003E-2"/>
    <x v="1"/>
    <x v="1"/>
    <x v="1"/>
  </r>
  <r>
    <n v="255"/>
    <x v="2"/>
    <n v="192"/>
    <n v="196"/>
    <x v="0"/>
    <n v="35750.400000000001"/>
    <x v="221"/>
    <x v="224"/>
    <x v="0"/>
    <n v="564.48"/>
    <n v="37632"/>
    <n v="36314.880000000005"/>
    <n v="1317.1199999999953"/>
    <n v="3.4999999999999878E-2"/>
    <x v="1"/>
    <x v="1"/>
    <x v="1"/>
  </r>
  <r>
    <n v="256"/>
    <x v="2"/>
    <n v="846"/>
    <n v="178"/>
    <x v="4"/>
    <n v="143058.6"/>
    <x v="222"/>
    <x v="225"/>
    <x v="0"/>
    <n v="2258.8199999999997"/>
    <n v="150588"/>
    <n v="145317.42000000001"/>
    <n v="5270.5799999999872"/>
    <n v="3.4999999999999913E-2"/>
    <x v="21"/>
    <x v="2"/>
    <x v="0"/>
  </r>
  <r>
    <n v="257"/>
    <x v="2"/>
    <n v="281"/>
    <n v="48"/>
    <x v="0"/>
    <n v="12813.6"/>
    <x v="223"/>
    <x v="226"/>
    <x v="2"/>
    <n v="202.32"/>
    <n v="13488"/>
    <n v="13015.92"/>
    <n v="472.07999999999993"/>
    <n v="3.4999999999999996E-2"/>
    <x v="11"/>
    <x v="2"/>
    <x v="1"/>
  </r>
  <r>
    <n v="258"/>
    <x v="2"/>
    <n v="768"/>
    <n v="216"/>
    <x v="4"/>
    <n v="157593.60000000001"/>
    <x v="224"/>
    <x v="227"/>
    <x v="6"/>
    <n v="2488.3199999999997"/>
    <n v="165888"/>
    <n v="160081.92000000001"/>
    <n v="5806.0799999999872"/>
    <n v="3.499999999999992E-2"/>
    <x v="2"/>
    <x v="2"/>
    <x v="1"/>
  </r>
  <r>
    <n v="259"/>
    <x v="1"/>
    <n v="131"/>
    <n v="264"/>
    <x v="9"/>
    <n v="32854.800000000003"/>
    <x v="225"/>
    <x v="228"/>
    <x v="6"/>
    <n v="518.76"/>
    <n v="34584"/>
    <n v="33373.560000000005"/>
    <n v="1210.4399999999951"/>
    <n v="3.4999999999999858E-2"/>
    <x v="5"/>
    <x v="2"/>
    <x v="1"/>
  </r>
  <r>
    <n v="260"/>
    <x v="1"/>
    <n v="495"/>
    <n v="1380"/>
    <x v="0"/>
    <n v="648945"/>
    <x v="226"/>
    <x v="8"/>
    <x v="5"/>
    <n v="10246.5"/>
    <n v="683100"/>
    <n v="659191.5"/>
    <n v="23908.5"/>
    <n v="3.5000000000000003E-2"/>
    <x v="12"/>
    <x v="2"/>
    <x v="0"/>
  </r>
  <r>
    <n v="261"/>
    <x v="1"/>
    <n v="257"/>
    <n v="55"/>
    <x v="4"/>
    <n v="13428.25"/>
    <x v="227"/>
    <x v="229"/>
    <x v="0"/>
    <n v="212.02500000000001"/>
    <n v="14135"/>
    <n v="13640.275"/>
    <n v="494.72500000000036"/>
    <n v="3.5000000000000024E-2"/>
    <x v="7"/>
    <x v="2"/>
    <x v="0"/>
  </r>
  <r>
    <n v="262"/>
    <x v="0"/>
    <n v="337"/>
    <n v="60"/>
    <x v="6"/>
    <n v="19209"/>
    <x v="216"/>
    <x v="13"/>
    <x v="2"/>
    <n v="303.3"/>
    <n v="20220"/>
    <n v="19512.3"/>
    <n v="707.70000000000073"/>
    <n v="3.5000000000000038E-2"/>
    <x v="3"/>
    <x v="2"/>
    <x v="0"/>
  </r>
  <r>
    <n v="263"/>
    <x v="2"/>
    <n v="847"/>
    <n v="1296"/>
    <x v="4"/>
    <n v="1042826.4"/>
    <x v="228"/>
    <x v="230"/>
    <x v="6"/>
    <n v="16465.68"/>
    <n v="1097712"/>
    <n v="1059292.08"/>
    <n v="38419.919999999925"/>
    <n v="3.4999999999999934E-2"/>
    <x v="25"/>
    <x v="2"/>
    <x v="0"/>
  </r>
  <r>
    <n v="264"/>
    <x v="1"/>
    <n v="83"/>
    <n v="90"/>
    <x v="8"/>
    <n v="7096.5"/>
    <x v="229"/>
    <x v="231"/>
    <x v="6"/>
    <n v="112.05"/>
    <n v="7470"/>
    <n v="7208.55"/>
    <n v="261.44999999999982"/>
    <n v="3.4999999999999976E-2"/>
    <x v="19"/>
    <x v="1"/>
    <x v="2"/>
  </r>
  <r>
    <n v="265"/>
    <x v="1"/>
    <n v="436"/>
    <n v="28"/>
    <x v="7"/>
    <n v="11597.6"/>
    <x v="230"/>
    <x v="232"/>
    <x v="0"/>
    <n v="183.12"/>
    <n v="12208"/>
    <n v="11780.720000000001"/>
    <n v="427.27999999999884"/>
    <n v="3.4999999999999906E-2"/>
    <x v="1"/>
    <x v="1"/>
    <x v="0"/>
  </r>
  <r>
    <n v="266"/>
    <x v="2"/>
    <n v="635"/>
    <n v="1453"/>
    <x v="4"/>
    <n v="876522.25"/>
    <x v="231"/>
    <x v="233"/>
    <x v="0"/>
    <n v="13839.824999999999"/>
    <n v="922655"/>
    <n v="890362.07499999995"/>
    <n v="32292.925000000047"/>
    <n v="3.5000000000000052E-2"/>
    <x v="2"/>
    <x v="2"/>
    <x v="2"/>
  </r>
  <r>
    <n v="267"/>
    <x v="1"/>
    <n v="471"/>
    <n v="126"/>
    <x v="2"/>
    <n v="56378.7"/>
    <x v="232"/>
    <x v="234"/>
    <x v="0"/>
    <n v="890.18999999999994"/>
    <n v="59346"/>
    <n v="57268.89"/>
    <n v="2077.1100000000006"/>
    <n v="3.500000000000001E-2"/>
    <x v="17"/>
    <x v="1"/>
    <x v="0"/>
  </r>
  <r>
    <n v="268"/>
    <x v="1"/>
    <n v="272"/>
    <n v="22"/>
    <x v="7"/>
    <n v="5684.8"/>
    <x v="233"/>
    <x v="235"/>
    <x v="6"/>
    <n v="89.759999999999991"/>
    <n v="5984"/>
    <n v="5774.56"/>
    <n v="209.4399999999996"/>
    <n v="3.4999999999999934E-2"/>
    <x v="21"/>
    <x v="2"/>
    <x v="0"/>
  </r>
  <r>
    <n v="269"/>
    <x v="1"/>
    <n v="903"/>
    <n v="1012"/>
    <x v="0"/>
    <n v="868144.2"/>
    <x v="234"/>
    <x v="236"/>
    <x v="4"/>
    <n v="13707.539999999999"/>
    <n v="913836"/>
    <n v="881851.74"/>
    <n v="31984.260000000009"/>
    <n v="3.500000000000001E-2"/>
    <x v="15"/>
    <x v="2"/>
    <x v="0"/>
  </r>
  <r>
    <n v="270"/>
    <x v="1"/>
    <n v="651"/>
    <n v="26"/>
    <x v="7"/>
    <n v="16079.7"/>
    <x v="235"/>
    <x v="237"/>
    <x v="0"/>
    <n v="253.89"/>
    <n v="16926"/>
    <n v="16333.59"/>
    <n v="592.40999999999985"/>
    <n v="3.4999999999999989E-2"/>
    <x v="23"/>
    <x v="1"/>
    <x v="0"/>
  </r>
  <r>
    <n v="271"/>
    <x v="2"/>
    <n v="234"/>
    <n v="1005"/>
    <x v="3"/>
    <n v="223411.5"/>
    <x v="173"/>
    <x v="156"/>
    <x v="0"/>
    <n v="3527.5499999999997"/>
    <n v="235170"/>
    <n v="226939.05"/>
    <n v="8230.9500000000116"/>
    <n v="3.5000000000000052E-2"/>
    <x v="15"/>
    <x v="2"/>
    <x v="1"/>
  </r>
  <r>
    <n v="272"/>
    <x v="2"/>
    <n v="524"/>
    <n v="613"/>
    <x v="1"/>
    <n v="305151.40000000002"/>
    <x v="236"/>
    <x v="94"/>
    <x v="0"/>
    <n v="4818.1799999999994"/>
    <n v="321212"/>
    <n v="309969.58"/>
    <n v="11242.419999999984"/>
    <n v="3.4999999999999948E-2"/>
    <x v="10"/>
    <x v="0"/>
    <x v="0"/>
  </r>
  <r>
    <n v="273"/>
    <x v="2"/>
    <n v="447"/>
    <n v="203"/>
    <x v="0"/>
    <n v="86203.95"/>
    <x v="237"/>
    <x v="238"/>
    <x v="0"/>
    <n v="1361.115"/>
    <n v="90741"/>
    <n v="87565.065000000002"/>
    <n v="3175.9349999999977"/>
    <n v="3.4999999999999976E-2"/>
    <x v="7"/>
    <x v="2"/>
    <x v="0"/>
  </r>
  <r>
    <n v="274"/>
    <x v="2"/>
    <n v="768"/>
    <n v="939"/>
    <x v="5"/>
    <n v="685094.40000000002"/>
    <x v="238"/>
    <x v="239"/>
    <x v="0"/>
    <n v="10817.279999999999"/>
    <n v="721152"/>
    <n v="695911.68"/>
    <n v="25240.319999999949"/>
    <n v="3.4999999999999927E-2"/>
    <x v="21"/>
    <x v="2"/>
    <x v="1"/>
  </r>
  <r>
    <n v="275"/>
    <x v="1"/>
    <n v="722"/>
    <n v="1294"/>
    <x v="11"/>
    <n v="887554.6"/>
    <x v="239"/>
    <x v="240"/>
    <x v="3"/>
    <n v="14014.019999999999"/>
    <n v="934268"/>
    <n v="901568.62"/>
    <n v="32699.380000000005"/>
    <n v="3.5000000000000003E-2"/>
    <x v="2"/>
    <x v="2"/>
    <x v="0"/>
  </r>
  <r>
    <n v="276"/>
    <x v="2"/>
    <n v="891"/>
    <n v="865"/>
    <x v="3"/>
    <n v="732179.25"/>
    <x v="233"/>
    <x v="241"/>
    <x v="3"/>
    <n v="11560.725"/>
    <n v="770715"/>
    <n v="743739.97499999998"/>
    <n v="26975.025000000023"/>
    <n v="3.5000000000000031E-2"/>
    <x v="22"/>
    <x v="0"/>
    <x v="0"/>
  </r>
  <r>
    <n v="277"/>
    <x v="1"/>
    <n v="976"/>
    <n v="957"/>
    <x v="0"/>
    <n v="887330.4"/>
    <x v="240"/>
    <x v="242"/>
    <x v="8"/>
    <n v="14010.48"/>
    <n v="934032"/>
    <n v="901340.88"/>
    <n v="32691.119999999995"/>
    <n v="3.4999999999999996E-2"/>
    <x v="19"/>
    <x v="1"/>
    <x v="1"/>
  </r>
  <r>
    <n v="278"/>
    <x v="2"/>
    <n v="238"/>
    <n v="214"/>
    <x v="0"/>
    <n v="48385.4"/>
    <x v="241"/>
    <x v="243"/>
    <x v="8"/>
    <n v="763.98"/>
    <n v="50932"/>
    <n v="49149.380000000005"/>
    <n v="1782.6199999999953"/>
    <n v="3.4999999999999906E-2"/>
    <x v="6"/>
    <x v="0"/>
    <x v="1"/>
  </r>
  <r>
    <n v="279"/>
    <x v="2"/>
    <n v="537"/>
    <n v="196"/>
    <x v="0"/>
    <n v="99989.4"/>
    <x v="242"/>
    <x v="244"/>
    <x v="3"/>
    <n v="1578.78"/>
    <n v="105252"/>
    <n v="101568.18"/>
    <n v="3683.820000000007"/>
    <n v="3.5000000000000066E-2"/>
    <x v="17"/>
    <x v="1"/>
    <x v="1"/>
  </r>
  <r>
    <n v="280"/>
    <x v="0"/>
    <n v="180"/>
    <n v="52"/>
    <x v="2"/>
    <n v="8892"/>
    <x v="139"/>
    <x v="245"/>
    <x v="3"/>
    <n v="140.4"/>
    <n v="9360"/>
    <n v="9032.4"/>
    <n v="327.60000000000036"/>
    <n v="3.5000000000000038E-2"/>
    <x v="9"/>
    <x v="0"/>
    <x v="1"/>
  </r>
  <r>
    <n v="281"/>
    <x v="2"/>
    <n v="674"/>
    <n v="205"/>
    <x v="4"/>
    <n v="131261.5"/>
    <x v="243"/>
    <x v="246"/>
    <x v="3"/>
    <n v="2072.5499999999997"/>
    <n v="138170"/>
    <n v="133334.04999999999"/>
    <n v="4835.9500000000116"/>
    <n v="3.5000000000000087E-2"/>
    <x v="8"/>
    <x v="1"/>
    <x v="1"/>
  </r>
  <r>
    <n v="282"/>
    <x v="2"/>
    <n v="121"/>
    <n v="889"/>
    <x v="5"/>
    <n v="102190.55"/>
    <x v="244"/>
    <x v="247"/>
    <x v="8"/>
    <n v="1613.5349999999999"/>
    <n v="107569"/>
    <n v="103804.08500000001"/>
    <n v="3764.9149999999936"/>
    <n v="3.4999999999999941E-2"/>
    <x v="24"/>
    <x v="2"/>
    <x v="0"/>
  </r>
  <r>
    <n v="283"/>
    <x v="2"/>
    <n v="193"/>
    <n v="947"/>
    <x v="10"/>
    <n v="173632.45"/>
    <x v="242"/>
    <x v="248"/>
    <x v="0"/>
    <n v="2741.5650000000001"/>
    <n v="182771"/>
    <n v="176374.01500000001"/>
    <n v="6396.984999999986"/>
    <n v="3.4999999999999927E-2"/>
    <x v="16"/>
    <x v="2"/>
    <x v="1"/>
  </r>
  <r>
    <n v="284"/>
    <x v="1"/>
    <n v="468"/>
    <n v="25"/>
    <x v="7"/>
    <n v="11115"/>
    <x v="245"/>
    <x v="249"/>
    <x v="2"/>
    <n v="175.5"/>
    <n v="11700"/>
    <n v="11290.5"/>
    <n v="409.5"/>
    <n v="3.5000000000000003E-2"/>
    <x v="3"/>
    <x v="2"/>
    <x v="1"/>
  </r>
  <r>
    <n v="285"/>
    <x v="1"/>
    <n v="879"/>
    <n v="285"/>
    <x v="9"/>
    <n v="237989.25"/>
    <x v="137"/>
    <x v="250"/>
    <x v="2"/>
    <n v="3757.7249999999999"/>
    <n v="250515"/>
    <n v="241746.97500000001"/>
    <n v="8768.0249999999942"/>
    <n v="3.4999999999999976E-2"/>
    <x v="14"/>
    <x v="0"/>
    <x v="1"/>
  </r>
  <r>
    <n v="286"/>
    <x v="1"/>
    <n v="554"/>
    <n v="844"/>
    <x v="0"/>
    <n v="444197.2"/>
    <x v="246"/>
    <x v="53"/>
    <x v="2"/>
    <n v="7013.6399999999994"/>
    <n v="467576"/>
    <n v="451210.84"/>
    <n v="16365.159999999974"/>
    <n v="3.4999999999999948E-2"/>
    <x v="24"/>
    <x v="2"/>
    <x v="1"/>
  </r>
  <r>
    <n v="287"/>
    <x v="2"/>
    <n v="107"/>
    <n v="1299"/>
    <x v="4"/>
    <n v="132043.35"/>
    <x v="229"/>
    <x v="251"/>
    <x v="0"/>
    <n v="2084.895"/>
    <n v="138993"/>
    <n v="134128.245"/>
    <n v="4864.7550000000047"/>
    <n v="3.5000000000000031E-2"/>
    <x v="20"/>
    <x v="2"/>
    <x v="2"/>
  </r>
  <r>
    <n v="288"/>
    <x v="2"/>
    <n v="817"/>
    <n v="1336"/>
    <x v="4"/>
    <n v="1036936.4"/>
    <x v="97"/>
    <x v="252"/>
    <x v="0"/>
    <n v="16372.68"/>
    <n v="1091512"/>
    <n v="1053309.08"/>
    <n v="38202.919999999925"/>
    <n v="3.4999999999999934E-2"/>
    <x v="15"/>
    <x v="2"/>
    <x v="2"/>
  </r>
  <r>
    <n v="289"/>
    <x v="2"/>
    <n v="403"/>
    <n v="1017"/>
    <x v="5"/>
    <n v="389358.45"/>
    <x v="247"/>
    <x v="253"/>
    <x v="2"/>
    <n v="6147.7649999999994"/>
    <n v="409851"/>
    <n v="395506.21500000003"/>
    <n v="14344.784999999974"/>
    <n v="3.4999999999999941E-2"/>
    <x v="4"/>
    <x v="0"/>
    <x v="0"/>
  </r>
  <r>
    <n v="290"/>
    <x v="1"/>
    <n v="469"/>
    <n v="1369"/>
    <x v="11"/>
    <n v="609957.94999999995"/>
    <x v="248"/>
    <x v="254"/>
    <x v="3"/>
    <n v="9630.9149999999991"/>
    <n v="642061"/>
    <n v="619588.86499999999"/>
    <n v="22472.135000000009"/>
    <n v="3.5000000000000017E-2"/>
    <x v="20"/>
    <x v="2"/>
    <x v="2"/>
  </r>
  <r>
    <n v="291"/>
    <x v="2"/>
    <n v="650"/>
    <n v="876"/>
    <x v="5"/>
    <n v="540930"/>
    <x v="249"/>
    <x v="108"/>
    <x v="6"/>
    <n v="8541"/>
    <n v="569400"/>
    <n v="549471"/>
    <n v="19929"/>
    <n v="3.5000000000000003E-2"/>
    <x v="1"/>
    <x v="1"/>
    <x v="2"/>
  </r>
  <r>
    <n v="292"/>
    <x v="2"/>
    <n v="566"/>
    <n v="1305"/>
    <x v="4"/>
    <n v="701698.5"/>
    <x v="250"/>
    <x v="255"/>
    <x v="2"/>
    <n v="11079.449999999999"/>
    <n v="738630"/>
    <n v="712777.95"/>
    <n v="25852.050000000047"/>
    <n v="3.5000000000000066E-2"/>
    <x v="4"/>
    <x v="0"/>
    <x v="1"/>
  </r>
  <r>
    <n v="293"/>
    <x v="1"/>
    <n v="591"/>
    <n v="927"/>
    <x v="0"/>
    <n v="520464.15"/>
    <x v="142"/>
    <x v="256"/>
    <x v="2"/>
    <n v="8217.8549999999996"/>
    <n v="547857"/>
    <n v="528682.005"/>
    <n v="19174.994999999995"/>
    <n v="3.4999999999999989E-2"/>
    <x v="19"/>
    <x v="1"/>
    <x v="1"/>
  </r>
  <r>
    <n v="294"/>
    <x v="2"/>
    <n v="836"/>
    <n v="1277"/>
    <x v="4"/>
    <n v="1014193.4"/>
    <x v="251"/>
    <x v="257"/>
    <x v="0"/>
    <n v="16013.58"/>
    <n v="1067572"/>
    <n v="1030206.98"/>
    <n v="37365.020000000019"/>
    <n v="3.5000000000000017E-2"/>
    <x v="25"/>
    <x v="2"/>
    <x v="0"/>
  </r>
  <r>
    <n v="295"/>
    <x v="1"/>
    <n v="783"/>
    <n v="1681"/>
    <x v="0"/>
    <n v="1250411.8500000001"/>
    <x v="252"/>
    <x v="258"/>
    <x v="2"/>
    <n v="19743.344999999998"/>
    <n v="1316223"/>
    <n v="1270155.1950000001"/>
    <n v="46067.804999999935"/>
    <n v="3.4999999999999948E-2"/>
    <x v="7"/>
    <x v="2"/>
    <x v="0"/>
  </r>
  <r>
    <n v="296"/>
    <x v="0"/>
    <n v="355"/>
    <n v="15"/>
    <x v="6"/>
    <n v="5058.75"/>
    <x v="216"/>
    <x v="259"/>
    <x v="3"/>
    <n v="79.875"/>
    <n v="5325"/>
    <n v="5138.625"/>
    <n v="186.375"/>
    <n v="3.5000000000000003E-2"/>
    <x v="22"/>
    <x v="0"/>
    <x v="0"/>
  </r>
  <r>
    <n v="297"/>
    <x v="1"/>
    <n v="442"/>
    <n v="271"/>
    <x v="2"/>
    <n v="113792.9"/>
    <x v="12"/>
    <x v="175"/>
    <x v="7"/>
    <n v="1796.73"/>
    <n v="119782"/>
    <n v="115589.62999999999"/>
    <n v="4192.3700000000099"/>
    <n v="3.500000000000008E-2"/>
    <x v="14"/>
    <x v="0"/>
    <x v="1"/>
  </r>
  <r>
    <n v="298"/>
    <x v="2"/>
    <n v="357"/>
    <n v="540"/>
    <x v="1"/>
    <n v="183141"/>
    <x v="253"/>
    <x v="260"/>
    <x v="2"/>
    <n v="2891.7"/>
    <n v="192780"/>
    <n v="186032.7"/>
    <n v="6747.2999999999884"/>
    <n v="3.4999999999999941E-2"/>
    <x v="2"/>
    <x v="2"/>
    <x v="0"/>
  </r>
  <r>
    <n v="299"/>
    <x v="2"/>
    <n v="163"/>
    <n v="54"/>
    <x v="0"/>
    <n v="8361.9"/>
    <x v="254"/>
    <x v="261"/>
    <x v="8"/>
    <n v="132.03"/>
    <n v="8802"/>
    <n v="8493.93"/>
    <n v="308.06999999999971"/>
    <n v="3.4999999999999969E-2"/>
    <x v="15"/>
    <x v="2"/>
    <x v="2"/>
  </r>
  <r>
    <n v="300"/>
    <x v="2"/>
    <n v="980"/>
    <n v="755"/>
    <x v="1"/>
    <n v="702905"/>
    <x v="255"/>
    <x v="262"/>
    <x v="2"/>
    <n v="11098.5"/>
    <n v="739900"/>
    <n v="714003.5"/>
    <n v="25896.5"/>
    <n v="3.5000000000000003E-2"/>
    <x v="12"/>
    <x v="2"/>
    <x v="1"/>
  </r>
  <r>
    <n v="301"/>
    <x v="1"/>
    <n v="275"/>
    <n v="110"/>
    <x v="8"/>
    <n v="28737.5"/>
    <x v="256"/>
    <x v="154"/>
    <x v="8"/>
    <n v="453.75"/>
    <n v="30250"/>
    <n v="29191.25"/>
    <n v="1058.75"/>
    <n v="3.5000000000000003E-2"/>
    <x v="5"/>
    <x v="2"/>
    <x v="1"/>
  </r>
  <r>
    <n v="302"/>
    <x v="1"/>
    <n v="938"/>
    <n v="107"/>
    <x v="8"/>
    <n v="95347.7"/>
    <x v="38"/>
    <x v="263"/>
    <x v="2"/>
    <n v="1505.49"/>
    <n v="100366"/>
    <n v="96853.19"/>
    <n v="3512.8099999999977"/>
    <n v="3.4999999999999976E-2"/>
    <x v="25"/>
    <x v="2"/>
    <x v="1"/>
  </r>
  <r>
    <n v="303"/>
    <x v="2"/>
    <n v="285"/>
    <n v="698"/>
    <x v="1"/>
    <n v="188983.5"/>
    <x v="257"/>
    <x v="11"/>
    <x v="0"/>
    <n v="2983.95"/>
    <n v="198930"/>
    <n v="191967.45"/>
    <n v="6962.5499999999884"/>
    <n v="3.4999999999999941E-2"/>
    <x v="1"/>
    <x v="1"/>
    <x v="1"/>
  </r>
  <r>
    <n v="304"/>
    <x v="1"/>
    <n v="672"/>
    <n v="302"/>
    <x v="9"/>
    <n v="192796.79999999999"/>
    <x v="258"/>
    <x v="256"/>
    <x v="0"/>
    <n v="3044.16"/>
    <n v="202944"/>
    <n v="195840.96"/>
    <n v="7103.0400000000081"/>
    <n v="3.5000000000000038E-2"/>
    <x v="20"/>
    <x v="2"/>
    <x v="1"/>
  </r>
  <r>
    <n v="305"/>
    <x v="1"/>
    <n v="129"/>
    <n v="319"/>
    <x v="9"/>
    <n v="39093.449999999997"/>
    <x v="138"/>
    <x v="264"/>
    <x v="2"/>
    <n v="617.26499999999999"/>
    <n v="41151"/>
    <n v="39710.714999999997"/>
    <n v="1440.2850000000035"/>
    <n v="3.5000000000000087E-2"/>
    <x v="17"/>
    <x v="1"/>
    <x v="0"/>
  </r>
  <r>
    <n v="306"/>
    <x v="2"/>
    <n v="419"/>
    <n v="670"/>
    <x v="1"/>
    <n v="266693.5"/>
    <x v="259"/>
    <x v="265"/>
    <x v="8"/>
    <n v="4210.95"/>
    <n v="280730"/>
    <n v="270904.45"/>
    <n v="9825.5499999999884"/>
    <n v="3.4999999999999962E-2"/>
    <x v="23"/>
    <x v="1"/>
    <x v="0"/>
  </r>
  <r>
    <n v="307"/>
    <x v="2"/>
    <n v="479"/>
    <n v="64"/>
    <x v="11"/>
    <n v="29123.200000000001"/>
    <x v="85"/>
    <x v="85"/>
    <x v="0"/>
    <n v="459.84"/>
    <n v="30656"/>
    <n v="29583.040000000001"/>
    <n v="1072.9599999999991"/>
    <n v="3.4999999999999969E-2"/>
    <x v="4"/>
    <x v="0"/>
    <x v="1"/>
  </r>
  <r>
    <n v="308"/>
    <x v="2"/>
    <n v="75"/>
    <n v="183"/>
    <x v="4"/>
    <n v="13038.75"/>
    <x v="222"/>
    <x v="266"/>
    <x v="0"/>
    <n v="205.875"/>
    <n v="13725"/>
    <n v="13244.625"/>
    <n v="480.375"/>
    <n v="3.5000000000000003E-2"/>
    <x v="22"/>
    <x v="0"/>
    <x v="0"/>
  </r>
  <r>
    <n v="309"/>
    <x v="2"/>
    <n v="723"/>
    <n v="596"/>
    <x v="1"/>
    <n v="409362.6"/>
    <x v="95"/>
    <x v="267"/>
    <x v="8"/>
    <n v="6463.62"/>
    <n v="430908"/>
    <n v="415826.22"/>
    <n v="15081.780000000028"/>
    <n v="3.5000000000000066E-2"/>
    <x v="10"/>
    <x v="0"/>
    <x v="2"/>
  </r>
  <r>
    <n v="310"/>
    <x v="1"/>
    <n v="522"/>
    <n v="25"/>
    <x v="7"/>
    <n v="12397.5"/>
    <x v="260"/>
    <x v="268"/>
    <x v="5"/>
    <n v="195.75"/>
    <n v="13050"/>
    <n v="12593.25"/>
    <n v="456.75"/>
    <n v="3.5000000000000003E-2"/>
    <x v="7"/>
    <x v="2"/>
    <x v="2"/>
  </r>
  <r>
    <n v="311"/>
    <x v="1"/>
    <n v="168"/>
    <n v="222"/>
    <x v="2"/>
    <n v="35431.199999999997"/>
    <x v="261"/>
    <x v="269"/>
    <x v="7"/>
    <n v="559.43999999999994"/>
    <n v="37296"/>
    <n v="35990.639999999999"/>
    <n v="1305.3600000000006"/>
    <n v="3.5000000000000017E-2"/>
    <x v="11"/>
    <x v="2"/>
    <x v="1"/>
  </r>
  <r>
    <n v="312"/>
    <x v="2"/>
    <n v="957"/>
    <n v="207"/>
    <x v="4"/>
    <n v="188194.05"/>
    <x v="262"/>
    <x v="270"/>
    <x v="0"/>
    <n v="2971.4849999999997"/>
    <n v="198099"/>
    <n v="191165.53499999997"/>
    <n v="6933.4650000000256"/>
    <n v="3.5000000000000128E-2"/>
    <x v="21"/>
    <x v="2"/>
    <x v="1"/>
  </r>
  <r>
    <n v="313"/>
    <x v="2"/>
    <n v="410"/>
    <n v="984"/>
    <x v="3"/>
    <n v="383268"/>
    <x v="263"/>
    <x v="271"/>
    <x v="7"/>
    <n v="6051.5999999999995"/>
    <n v="403440"/>
    <n v="389319.6"/>
    <n v="14120.400000000023"/>
    <n v="3.5000000000000059E-2"/>
    <x v="17"/>
    <x v="1"/>
    <x v="1"/>
  </r>
  <r>
    <n v="314"/>
    <x v="1"/>
    <n v="389"/>
    <n v="90"/>
    <x v="8"/>
    <n v="33259.5"/>
    <x v="183"/>
    <x v="272"/>
    <x v="8"/>
    <n v="525.15"/>
    <n v="35010"/>
    <n v="33784.65"/>
    <n v="1225.3499999999985"/>
    <n v="3.4999999999999962E-2"/>
    <x v="25"/>
    <x v="2"/>
    <x v="0"/>
  </r>
  <r>
    <n v="315"/>
    <x v="1"/>
    <n v="410"/>
    <n v="865"/>
    <x v="0"/>
    <n v="336917.5"/>
    <x v="213"/>
    <x v="273"/>
    <x v="3"/>
    <n v="5319.75"/>
    <n v="354650"/>
    <n v="342237.25"/>
    <n v="12412.75"/>
    <n v="3.5000000000000003E-2"/>
    <x v="6"/>
    <x v="0"/>
    <x v="1"/>
  </r>
  <r>
    <n v="316"/>
    <x v="2"/>
    <n v="327"/>
    <n v="551"/>
    <x v="1"/>
    <n v="171168.15"/>
    <x v="264"/>
    <x v="274"/>
    <x v="3"/>
    <n v="2702.6549999999997"/>
    <n v="180177"/>
    <n v="173870.80499999999"/>
    <n v="6306.195000000007"/>
    <n v="3.5000000000000038E-2"/>
    <x v="7"/>
    <x v="2"/>
    <x v="0"/>
  </r>
  <r>
    <n v="317"/>
    <x v="2"/>
    <n v="95"/>
    <n v="997"/>
    <x v="3"/>
    <n v="89979.25"/>
    <x v="265"/>
    <x v="93"/>
    <x v="2"/>
    <n v="1420.7249999999999"/>
    <n v="94715"/>
    <n v="91399.975000000006"/>
    <n v="3315.0249999999942"/>
    <n v="3.4999999999999941E-2"/>
    <x v="24"/>
    <x v="2"/>
    <x v="1"/>
  </r>
  <r>
    <n v="318"/>
    <x v="0"/>
    <n v="806"/>
    <n v="52"/>
    <x v="2"/>
    <n v="39816.400000000001"/>
    <x v="251"/>
    <x v="275"/>
    <x v="3"/>
    <n v="628.67999999999995"/>
    <n v="41912"/>
    <n v="40445.08"/>
    <n v="1466.9199999999983"/>
    <n v="3.4999999999999962E-2"/>
    <x v="5"/>
    <x v="2"/>
    <x v="0"/>
  </r>
  <r>
    <n v="319"/>
    <x v="0"/>
    <n v="455"/>
    <n v="31"/>
    <x v="2"/>
    <n v="13399.75"/>
    <x v="164"/>
    <x v="276"/>
    <x v="2"/>
    <n v="211.57499999999999"/>
    <n v="14105"/>
    <n v="13611.325000000001"/>
    <n v="493.67499999999927"/>
    <n v="3.4999999999999948E-2"/>
    <x v="15"/>
    <x v="2"/>
    <x v="0"/>
  </r>
  <r>
    <n v="320"/>
    <x v="2"/>
    <n v="566"/>
    <n v="878"/>
    <x v="5"/>
    <n v="472100.6"/>
    <x v="201"/>
    <x v="83"/>
    <x v="1"/>
    <n v="7454.2199999999993"/>
    <n v="496948"/>
    <n v="479554.81999999995"/>
    <n v="17393.180000000051"/>
    <n v="3.50000000000001E-2"/>
    <x v="4"/>
    <x v="0"/>
    <x v="0"/>
  </r>
  <r>
    <n v="321"/>
    <x v="2"/>
    <n v="966"/>
    <n v="1008"/>
    <x v="10"/>
    <n v="925041.6"/>
    <x v="266"/>
    <x v="237"/>
    <x v="3"/>
    <n v="14605.92"/>
    <n v="973728"/>
    <n v="939647.52"/>
    <n v="34080.479999999981"/>
    <n v="3.4999999999999983E-2"/>
    <x v="11"/>
    <x v="2"/>
    <x v="0"/>
  </r>
  <r>
    <n v="322"/>
    <x v="2"/>
    <n v="477"/>
    <n v="192"/>
    <x v="0"/>
    <n v="87004.800000000003"/>
    <x v="267"/>
    <x v="277"/>
    <x v="0"/>
    <n v="1373.76"/>
    <n v="91584"/>
    <n v="88378.559999999998"/>
    <n v="3205.4400000000023"/>
    <n v="3.5000000000000024E-2"/>
    <x v="2"/>
    <x v="2"/>
    <x v="0"/>
  </r>
  <r>
    <n v="323"/>
    <x v="1"/>
    <n v="413"/>
    <n v="973"/>
    <x v="0"/>
    <n v="381756.55"/>
    <x v="268"/>
    <x v="278"/>
    <x v="3"/>
    <n v="6027.7349999999997"/>
    <n v="401849"/>
    <n v="387784.28499999997"/>
    <n v="14064.715000000026"/>
    <n v="3.5000000000000066E-2"/>
    <x v="6"/>
    <x v="0"/>
    <x v="0"/>
  </r>
  <r>
    <n v="324"/>
    <x v="1"/>
    <n v="431"/>
    <n v="90"/>
    <x v="8"/>
    <n v="36850.5"/>
    <x v="269"/>
    <x v="279"/>
    <x v="4"/>
    <n v="581.85"/>
    <n v="38790"/>
    <n v="37432.35"/>
    <n v="1357.6500000000015"/>
    <n v="3.5000000000000038E-2"/>
    <x v="6"/>
    <x v="0"/>
    <x v="0"/>
  </r>
  <r>
    <n v="325"/>
    <x v="2"/>
    <n v="536"/>
    <n v="921"/>
    <x v="5"/>
    <n v="468973.2"/>
    <x v="240"/>
    <x v="246"/>
    <x v="0"/>
    <n v="7404.84"/>
    <n v="493656"/>
    <n v="476378.04000000004"/>
    <n v="17277.959999999963"/>
    <n v="3.4999999999999927E-2"/>
    <x v="7"/>
    <x v="2"/>
    <x v="1"/>
  </r>
  <r>
    <n v="326"/>
    <x v="1"/>
    <n v="106"/>
    <n v="1528"/>
    <x v="0"/>
    <n v="153869.6"/>
    <x v="264"/>
    <x v="280"/>
    <x v="8"/>
    <n v="2429.52"/>
    <n v="161968"/>
    <n v="156299.12"/>
    <n v="5668.8800000000047"/>
    <n v="3.5000000000000031E-2"/>
    <x v="25"/>
    <x v="2"/>
    <x v="0"/>
  </r>
  <r>
    <n v="327"/>
    <x v="0"/>
    <n v="931"/>
    <n v="35"/>
    <x v="2"/>
    <n v="30955.75"/>
    <x v="101"/>
    <x v="131"/>
    <x v="2"/>
    <n v="488.77499999999998"/>
    <n v="32585"/>
    <n v="31444.525000000001"/>
    <n v="1140.4749999999985"/>
    <n v="3.4999999999999955E-2"/>
    <x v="23"/>
    <x v="1"/>
    <x v="2"/>
  </r>
  <r>
    <n v="328"/>
    <x v="2"/>
    <n v="860"/>
    <n v="131"/>
    <x v="0"/>
    <n v="107027"/>
    <x v="270"/>
    <x v="281"/>
    <x v="4"/>
    <n v="1689.8999999999999"/>
    <n v="112660"/>
    <n v="108716.9"/>
    <n v="3943.1000000000058"/>
    <n v="3.5000000000000052E-2"/>
    <x v="18"/>
    <x v="1"/>
    <x v="0"/>
  </r>
  <r>
    <n v="329"/>
    <x v="1"/>
    <n v="829"/>
    <n v="107"/>
    <x v="2"/>
    <n v="84267.85"/>
    <x v="271"/>
    <x v="282"/>
    <x v="4"/>
    <n v="1330.5449999999998"/>
    <n v="88703"/>
    <n v="85598.395000000004"/>
    <n v="3104.6049999999959"/>
    <n v="3.4999999999999955E-2"/>
    <x v="13"/>
    <x v="2"/>
    <x v="1"/>
  </r>
  <r>
    <n v="330"/>
    <x v="2"/>
    <n v="695"/>
    <n v="200"/>
    <x v="4"/>
    <n v="132050"/>
    <x v="70"/>
    <x v="283"/>
    <x v="0"/>
    <n v="2085"/>
    <n v="139000"/>
    <n v="134135"/>
    <n v="4865"/>
    <n v="3.5000000000000003E-2"/>
    <x v="0"/>
    <x v="0"/>
    <x v="2"/>
  </r>
  <r>
    <n v="331"/>
    <x v="1"/>
    <n v="284"/>
    <n v="1131"/>
    <x v="11"/>
    <n v="305143.8"/>
    <x v="157"/>
    <x v="284"/>
    <x v="2"/>
    <n v="4818.0599999999995"/>
    <n v="321204"/>
    <n v="309961.86"/>
    <n v="11242.140000000014"/>
    <n v="3.5000000000000045E-2"/>
    <x v="19"/>
    <x v="1"/>
    <x v="0"/>
  </r>
  <r>
    <n v="332"/>
    <x v="2"/>
    <n v="134"/>
    <n v="46"/>
    <x v="0"/>
    <n v="5855.8"/>
    <x v="272"/>
    <x v="285"/>
    <x v="2"/>
    <n v="92.46"/>
    <n v="6164"/>
    <n v="5948.26"/>
    <n v="215.73999999999978"/>
    <n v="3.4999999999999962E-2"/>
    <x v="19"/>
    <x v="1"/>
    <x v="1"/>
  </r>
  <r>
    <n v="333"/>
    <x v="2"/>
    <n v="737"/>
    <n v="181"/>
    <x v="0"/>
    <n v="126727.15"/>
    <x v="273"/>
    <x v="286"/>
    <x v="0"/>
    <n v="2000.9549999999999"/>
    <n v="133397"/>
    <n v="128728.105"/>
    <n v="4668.8950000000041"/>
    <n v="3.5000000000000031E-2"/>
    <x v="23"/>
    <x v="1"/>
    <x v="1"/>
  </r>
  <r>
    <n v="334"/>
    <x v="2"/>
    <n v="120"/>
    <n v="67"/>
    <x v="11"/>
    <n v="7638"/>
    <x v="274"/>
    <x v="287"/>
    <x v="1"/>
    <n v="120.6"/>
    <n v="8040"/>
    <n v="7758.6"/>
    <n v="281.39999999999964"/>
    <n v="3.4999999999999955E-2"/>
    <x v="8"/>
    <x v="1"/>
    <x v="0"/>
  </r>
  <r>
    <n v="335"/>
    <x v="2"/>
    <n v="467"/>
    <n v="177"/>
    <x v="0"/>
    <n v="78526.05"/>
    <x v="275"/>
    <x v="288"/>
    <x v="3"/>
    <n v="1239.885"/>
    <n v="82659"/>
    <n v="79765.934999999998"/>
    <n v="2893.0650000000023"/>
    <n v="3.5000000000000031E-2"/>
    <x v="23"/>
    <x v="1"/>
    <x v="2"/>
  </r>
  <r>
    <n v="336"/>
    <x v="2"/>
    <n v="656"/>
    <n v="931"/>
    <x v="5"/>
    <n v="580199.19999999995"/>
    <x v="276"/>
    <x v="289"/>
    <x v="7"/>
    <n v="9161.0399999999991"/>
    <n v="610736"/>
    <n v="589360.24"/>
    <n v="21375.760000000009"/>
    <n v="3.5000000000000017E-2"/>
    <x v="2"/>
    <x v="2"/>
    <x v="1"/>
  </r>
  <r>
    <n v="337"/>
    <x v="2"/>
    <n v="400"/>
    <n v="215"/>
    <x v="4"/>
    <n v="81700"/>
    <x v="164"/>
    <x v="290"/>
    <x v="8"/>
    <n v="1290"/>
    <n v="86000"/>
    <n v="82990"/>
    <n v="3010"/>
    <n v="3.5000000000000003E-2"/>
    <x v="17"/>
    <x v="1"/>
    <x v="0"/>
  </r>
  <r>
    <n v="338"/>
    <x v="1"/>
    <n v="773"/>
    <n v="28"/>
    <x v="7"/>
    <n v="20561.8"/>
    <x v="130"/>
    <x v="291"/>
    <x v="7"/>
    <n v="324.65999999999997"/>
    <n v="21644"/>
    <n v="20886.46"/>
    <n v="757.54000000000087"/>
    <n v="3.5000000000000038E-2"/>
    <x v="2"/>
    <x v="2"/>
    <x v="0"/>
  </r>
  <r>
    <n v="339"/>
    <x v="2"/>
    <n v="665"/>
    <n v="65"/>
    <x v="11"/>
    <n v="41063.75"/>
    <x v="277"/>
    <x v="292"/>
    <x v="4"/>
    <n v="648.375"/>
    <n v="43225"/>
    <n v="41712.125"/>
    <n v="1512.875"/>
    <n v="3.5000000000000003E-2"/>
    <x v="25"/>
    <x v="2"/>
    <x v="2"/>
  </r>
  <r>
    <n v="340"/>
    <x v="2"/>
    <n v="238"/>
    <n v="881"/>
    <x v="3"/>
    <n v="199194.1"/>
    <x v="278"/>
    <x v="5"/>
    <x v="2"/>
    <n v="3145.17"/>
    <n v="209678"/>
    <n v="202339.27000000002"/>
    <n v="7338.7299999999814"/>
    <n v="3.4999999999999913E-2"/>
    <x v="9"/>
    <x v="0"/>
    <x v="1"/>
  </r>
  <r>
    <n v="341"/>
    <x v="2"/>
    <n v="287"/>
    <n v="861"/>
    <x v="3"/>
    <n v="234751.65"/>
    <x v="279"/>
    <x v="293"/>
    <x v="5"/>
    <n v="3706.605"/>
    <n v="247107"/>
    <n v="238458.255"/>
    <n v="8648.7449999999953"/>
    <n v="3.4999999999999983E-2"/>
    <x v="0"/>
    <x v="0"/>
    <x v="0"/>
  </r>
  <r>
    <n v="342"/>
    <x v="1"/>
    <n v="350"/>
    <n v="109"/>
    <x v="8"/>
    <n v="36242.5"/>
    <x v="280"/>
    <x v="294"/>
    <x v="0"/>
    <n v="572.25"/>
    <n v="38150"/>
    <n v="36814.75"/>
    <n v="1335.25"/>
    <n v="3.5000000000000003E-2"/>
    <x v="6"/>
    <x v="0"/>
    <x v="2"/>
  </r>
  <r>
    <n v="343"/>
    <x v="2"/>
    <n v="560"/>
    <n v="798"/>
    <x v="3"/>
    <n v="424536"/>
    <x v="281"/>
    <x v="295"/>
    <x v="3"/>
    <n v="6703.2"/>
    <n v="446880"/>
    <n v="431239.2"/>
    <n v="15640.799999999988"/>
    <n v="3.4999999999999976E-2"/>
    <x v="11"/>
    <x v="2"/>
    <x v="2"/>
  </r>
  <r>
    <n v="344"/>
    <x v="2"/>
    <n v="80"/>
    <n v="197"/>
    <x v="0"/>
    <n v="14972"/>
    <x v="282"/>
    <x v="270"/>
    <x v="2"/>
    <n v="236.39999999999998"/>
    <n v="15760"/>
    <n v="15208.4"/>
    <n v="551.60000000000036"/>
    <n v="3.5000000000000024E-2"/>
    <x v="22"/>
    <x v="0"/>
    <x v="1"/>
  </r>
  <r>
    <n v="345"/>
    <x v="2"/>
    <n v="638"/>
    <n v="1059"/>
    <x v="5"/>
    <n v="641859.9"/>
    <x v="283"/>
    <x v="296"/>
    <x v="0"/>
    <n v="10134.629999999999"/>
    <n v="675642"/>
    <n v="651994.53"/>
    <n v="23647.469999999972"/>
    <n v="3.4999999999999962E-2"/>
    <x v="19"/>
    <x v="1"/>
    <x v="0"/>
  </r>
  <r>
    <n v="346"/>
    <x v="2"/>
    <n v="291"/>
    <n v="132"/>
    <x v="0"/>
    <n v="36491.4"/>
    <x v="284"/>
    <x v="29"/>
    <x v="3"/>
    <n v="576.17999999999995"/>
    <n v="38412"/>
    <n v="37067.58"/>
    <n v="1344.4199999999983"/>
    <n v="3.4999999999999955E-2"/>
    <x v="21"/>
    <x v="2"/>
    <x v="2"/>
  </r>
  <r>
    <n v="347"/>
    <x v="2"/>
    <n v="306"/>
    <n v="187"/>
    <x v="0"/>
    <n v="54360.9"/>
    <x v="99"/>
    <x v="97"/>
    <x v="7"/>
    <n v="858.32999999999993"/>
    <n v="57222"/>
    <n v="55219.23"/>
    <n v="2002.7699999999968"/>
    <n v="3.4999999999999941E-2"/>
    <x v="4"/>
    <x v="0"/>
    <x v="0"/>
  </r>
  <r>
    <n v="348"/>
    <x v="2"/>
    <n v="928"/>
    <n v="1019"/>
    <x v="5"/>
    <n v="898350.4"/>
    <x v="285"/>
    <x v="235"/>
    <x v="5"/>
    <n v="14184.48"/>
    <n v="945632"/>
    <n v="912534.88"/>
    <n v="33097.119999999995"/>
    <n v="3.4999999999999996E-2"/>
    <x v="20"/>
    <x v="2"/>
    <x v="0"/>
  </r>
  <r>
    <n v="349"/>
    <x v="2"/>
    <n v="761"/>
    <n v="223"/>
    <x v="0"/>
    <n v="161217.85"/>
    <x v="144"/>
    <x v="210"/>
    <x v="1"/>
    <n v="2545.5450000000001"/>
    <n v="169703"/>
    <n v="163763.39500000002"/>
    <n v="5939.6049999999814"/>
    <n v="3.4999999999999892E-2"/>
    <x v="20"/>
    <x v="2"/>
    <x v="0"/>
  </r>
  <r>
    <n v="350"/>
    <x v="2"/>
    <n v="507"/>
    <n v="55"/>
    <x v="0"/>
    <n v="26490.75"/>
    <x v="108"/>
    <x v="297"/>
    <x v="2"/>
    <n v="418.27499999999998"/>
    <n v="27885"/>
    <n v="26909.025000000001"/>
    <n v="975.97499999999854"/>
    <n v="3.4999999999999948E-2"/>
    <x v="20"/>
    <x v="2"/>
    <x v="1"/>
  </r>
  <r>
    <n v="351"/>
    <x v="2"/>
    <n v="341"/>
    <n v="670"/>
    <x v="1"/>
    <n v="217046.5"/>
    <x v="282"/>
    <x v="82"/>
    <x v="2"/>
    <n v="3427.0499999999997"/>
    <n v="228470"/>
    <n v="220473.55"/>
    <n v="7996.4500000000116"/>
    <n v="3.5000000000000052E-2"/>
    <x v="21"/>
    <x v="2"/>
    <x v="1"/>
  </r>
  <r>
    <n v="352"/>
    <x v="1"/>
    <n v="482"/>
    <n v="1375"/>
    <x v="0"/>
    <n v="629612.5"/>
    <x v="286"/>
    <x v="298"/>
    <x v="0"/>
    <n v="9941.25"/>
    <n v="662750"/>
    <n v="639553.75"/>
    <n v="23196.25"/>
    <n v="3.5000000000000003E-2"/>
    <x v="1"/>
    <x v="1"/>
    <x v="1"/>
  </r>
  <r>
    <n v="353"/>
    <x v="2"/>
    <n v="410"/>
    <n v="1075"/>
    <x v="10"/>
    <n v="418712.5"/>
    <x v="287"/>
    <x v="49"/>
    <x v="3"/>
    <n v="6611.25"/>
    <n v="440750"/>
    <n v="425323.75"/>
    <n v="15426.25"/>
    <n v="3.5000000000000003E-2"/>
    <x v="11"/>
    <x v="2"/>
    <x v="0"/>
  </r>
  <r>
    <n v="354"/>
    <x v="2"/>
    <n v="893"/>
    <n v="815"/>
    <x v="3"/>
    <n v="691405.25"/>
    <x v="232"/>
    <x v="166"/>
    <x v="0"/>
    <n v="10916.924999999999"/>
    <n v="727795"/>
    <n v="702322.17500000005"/>
    <n v="25472.824999999953"/>
    <n v="3.4999999999999934E-2"/>
    <x v="22"/>
    <x v="0"/>
    <x v="0"/>
  </r>
  <r>
    <n v="355"/>
    <x v="0"/>
    <n v="793"/>
    <n v="36"/>
    <x v="2"/>
    <n v="27120.6"/>
    <x v="13"/>
    <x v="299"/>
    <x v="3"/>
    <n v="428.21999999999997"/>
    <n v="28548"/>
    <n v="27548.82"/>
    <n v="999.18000000000029"/>
    <n v="3.500000000000001E-2"/>
    <x v="9"/>
    <x v="0"/>
    <x v="0"/>
  </r>
  <r>
    <n v="356"/>
    <x v="2"/>
    <n v="168"/>
    <n v="887"/>
    <x v="3"/>
    <n v="141565.20000000001"/>
    <x v="288"/>
    <x v="300"/>
    <x v="2"/>
    <n v="2235.2399999999998"/>
    <n v="149016"/>
    <n v="143800.44"/>
    <n v="5215.5599999999977"/>
    <n v="3.4999999999999983E-2"/>
    <x v="13"/>
    <x v="2"/>
    <x v="1"/>
  </r>
  <r>
    <n v="357"/>
    <x v="2"/>
    <n v="962"/>
    <n v="1030"/>
    <x v="5"/>
    <n v="941317"/>
    <x v="238"/>
    <x v="301"/>
    <x v="5"/>
    <n v="14862.9"/>
    <n v="990860"/>
    <n v="956179.9"/>
    <n v="34680.099999999977"/>
    <n v="3.4999999999999976E-2"/>
    <x v="1"/>
    <x v="1"/>
    <x v="1"/>
  </r>
  <r>
    <n v="358"/>
    <x v="2"/>
    <n v="755"/>
    <n v="656"/>
    <x v="1"/>
    <n v="470516"/>
    <x v="17"/>
    <x v="2"/>
    <x v="2"/>
    <n v="7429.2"/>
    <n v="495280"/>
    <n v="477945.2"/>
    <n v="17334.799999999988"/>
    <n v="3.4999999999999976E-2"/>
    <x v="6"/>
    <x v="0"/>
    <x v="0"/>
  </r>
  <r>
    <n v="359"/>
    <x v="1"/>
    <n v="523"/>
    <n v="28"/>
    <x v="7"/>
    <n v="13911.8"/>
    <x v="240"/>
    <x v="302"/>
    <x v="8"/>
    <n v="219.66"/>
    <n v="14644"/>
    <n v="14131.46"/>
    <n v="512.54000000000087"/>
    <n v="3.5000000000000059E-2"/>
    <x v="15"/>
    <x v="2"/>
    <x v="1"/>
  </r>
  <r>
    <n v="360"/>
    <x v="1"/>
    <n v="785"/>
    <n v="1188"/>
    <x v="11"/>
    <n v="885951"/>
    <x v="25"/>
    <x v="303"/>
    <x v="1"/>
    <n v="13988.699999999999"/>
    <n v="932580"/>
    <n v="899939.7"/>
    <n v="32640.300000000047"/>
    <n v="3.5000000000000052E-2"/>
    <x v="20"/>
    <x v="2"/>
    <x v="2"/>
  </r>
  <r>
    <n v="361"/>
    <x v="2"/>
    <n v="799"/>
    <n v="927"/>
    <x v="5"/>
    <n v="703639.35"/>
    <x v="289"/>
    <x v="304"/>
    <x v="2"/>
    <n v="11110.094999999999"/>
    <n v="740673"/>
    <n v="714749.44499999995"/>
    <n v="25923.555000000051"/>
    <n v="3.5000000000000066E-2"/>
    <x v="23"/>
    <x v="1"/>
    <x v="1"/>
  </r>
  <r>
    <n v="362"/>
    <x v="0"/>
    <n v="354"/>
    <n v="49"/>
    <x v="6"/>
    <n v="16478.7"/>
    <x v="290"/>
    <x v="305"/>
    <x v="0"/>
    <n v="260.19"/>
    <n v="17346"/>
    <n v="16738.89"/>
    <n v="607.11000000000058"/>
    <n v="3.5000000000000031E-2"/>
    <x v="18"/>
    <x v="1"/>
    <x v="2"/>
  </r>
  <r>
    <n v="363"/>
    <x v="2"/>
    <n v="691"/>
    <n v="48"/>
    <x v="0"/>
    <n v="31509.599999999999"/>
    <x v="291"/>
    <x v="306"/>
    <x v="2"/>
    <n v="497.52"/>
    <n v="33168"/>
    <n v="32007.119999999999"/>
    <n v="1160.880000000001"/>
    <n v="3.5000000000000031E-2"/>
    <x v="3"/>
    <x v="2"/>
    <x v="1"/>
  </r>
  <r>
    <n v="364"/>
    <x v="2"/>
    <n v="921"/>
    <n v="660"/>
    <x v="1"/>
    <n v="577467"/>
    <x v="292"/>
    <x v="307"/>
    <x v="8"/>
    <n v="9117.9"/>
    <n v="607860"/>
    <n v="586584.9"/>
    <n v="21275.099999999977"/>
    <n v="3.4999999999999962E-2"/>
    <x v="21"/>
    <x v="2"/>
    <x v="1"/>
  </r>
  <r>
    <n v="365"/>
    <x v="1"/>
    <n v="801"/>
    <n v="843"/>
    <x v="0"/>
    <n v="641480.85"/>
    <x v="293"/>
    <x v="308"/>
    <x v="0"/>
    <n v="10128.645"/>
    <n v="675243"/>
    <n v="651609.495"/>
    <n v="23633.505000000005"/>
    <n v="3.500000000000001E-2"/>
    <x v="20"/>
    <x v="2"/>
    <x v="1"/>
  </r>
  <r>
    <n v="366"/>
    <x v="0"/>
    <n v="240"/>
    <n v="58"/>
    <x v="6"/>
    <n v="13224"/>
    <x v="294"/>
    <x v="309"/>
    <x v="7"/>
    <n v="208.79999999999998"/>
    <n v="13920"/>
    <n v="13432.8"/>
    <n v="487.20000000000073"/>
    <n v="3.5000000000000052E-2"/>
    <x v="0"/>
    <x v="0"/>
    <x v="0"/>
  </r>
  <r>
    <n v="367"/>
    <x v="0"/>
    <n v="160"/>
    <n v="15"/>
    <x v="6"/>
    <n v="2280"/>
    <x v="295"/>
    <x v="7"/>
    <x v="6"/>
    <n v="36"/>
    <n v="2400"/>
    <n v="2316"/>
    <n v="84"/>
    <n v="3.5000000000000003E-2"/>
    <x v="23"/>
    <x v="1"/>
    <x v="1"/>
  </r>
  <r>
    <n v="368"/>
    <x v="1"/>
    <n v="569"/>
    <n v="915"/>
    <x v="0"/>
    <n v="494603.25"/>
    <x v="232"/>
    <x v="310"/>
    <x v="0"/>
    <n v="7809.5249999999996"/>
    <n v="520635"/>
    <n v="502412.77500000002"/>
    <n v="18222.224999999977"/>
    <n v="3.4999999999999955E-2"/>
    <x v="21"/>
    <x v="2"/>
    <x v="0"/>
  </r>
  <r>
    <n v="369"/>
    <x v="0"/>
    <n v="155"/>
    <n v="61"/>
    <x v="6"/>
    <n v="8982.25"/>
    <x v="296"/>
    <x v="38"/>
    <x v="2"/>
    <n v="141.82499999999999"/>
    <n v="9455"/>
    <n v="9124.0750000000007"/>
    <n v="330.92499999999927"/>
    <n v="3.499999999999992E-2"/>
    <x v="5"/>
    <x v="2"/>
    <x v="1"/>
  </r>
  <r>
    <n v="370"/>
    <x v="2"/>
    <n v="441"/>
    <n v="916"/>
    <x v="5"/>
    <n v="383758.2"/>
    <x v="297"/>
    <x v="311"/>
    <x v="8"/>
    <n v="6059.34"/>
    <n v="403956"/>
    <n v="389817.54000000004"/>
    <n v="14138.459999999963"/>
    <n v="3.4999999999999906E-2"/>
    <x v="7"/>
    <x v="2"/>
    <x v="2"/>
  </r>
  <r>
    <n v="371"/>
    <x v="1"/>
    <n v="807"/>
    <n v="142"/>
    <x v="11"/>
    <n v="108864.3"/>
    <x v="298"/>
    <x v="312"/>
    <x v="2"/>
    <n v="1718.9099999999999"/>
    <n v="114594"/>
    <n v="110583.21"/>
    <n v="4010.7899999999936"/>
    <n v="3.4999999999999941E-2"/>
    <x v="20"/>
    <x v="2"/>
    <x v="0"/>
  </r>
  <r>
    <n v="372"/>
    <x v="2"/>
    <n v="823"/>
    <n v="715"/>
    <x v="1"/>
    <n v="559022.75"/>
    <x v="299"/>
    <x v="231"/>
    <x v="3"/>
    <n v="8826.6749999999993"/>
    <n v="588445"/>
    <n v="567849.42500000005"/>
    <n v="20595.574999999953"/>
    <n v="3.499999999999992E-2"/>
    <x v="22"/>
    <x v="0"/>
    <x v="2"/>
  </r>
  <r>
    <n v="373"/>
    <x v="2"/>
    <n v="967"/>
    <n v="996"/>
    <x v="5"/>
    <n v="914975.4"/>
    <x v="300"/>
    <x v="313"/>
    <x v="4"/>
    <n v="14446.98"/>
    <n v="963132"/>
    <n v="929422.38"/>
    <n v="33709.619999999995"/>
    <n v="3.4999999999999996E-2"/>
    <x v="2"/>
    <x v="2"/>
    <x v="0"/>
  </r>
  <r>
    <n v="374"/>
    <x v="0"/>
    <n v="676"/>
    <n v="60"/>
    <x v="6"/>
    <n v="38532"/>
    <x v="301"/>
    <x v="314"/>
    <x v="0"/>
    <n v="608.4"/>
    <n v="40560"/>
    <n v="39140.400000000001"/>
    <n v="1419.5999999999985"/>
    <n v="3.4999999999999962E-2"/>
    <x v="23"/>
    <x v="1"/>
    <x v="0"/>
  </r>
  <r>
    <n v="375"/>
    <x v="1"/>
    <n v="646"/>
    <n v="322"/>
    <x v="9"/>
    <n v="197611.4"/>
    <x v="302"/>
    <x v="315"/>
    <x v="1"/>
    <n v="3120.18"/>
    <n v="208012"/>
    <n v="200731.58"/>
    <n v="7280.4200000000128"/>
    <n v="3.5000000000000059E-2"/>
    <x v="8"/>
    <x v="1"/>
    <x v="0"/>
  </r>
  <r>
    <n v="376"/>
    <x v="2"/>
    <n v="416"/>
    <n v="1395"/>
    <x v="4"/>
    <n v="551304"/>
    <x v="115"/>
    <x v="316"/>
    <x v="8"/>
    <n v="8704.7999999999993"/>
    <n v="580320"/>
    <n v="560008.80000000005"/>
    <n v="20311.199999999953"/>
    <n v="3.499999999999992E-2"/>
    <x v="14"/>
    <x v="0"/>
    <x v="1"/>
  </r>
  <r>
    <n v="377"/>
    <x v="1"/>
    <n v="946"/>
    <n v="1138"/>
    <x v="11"/>
    <n v="1022720.6"/>
    <x v="303"/>
    <x v="133"/>
    <x v="0"/>
    <n v="16148.22"/>
    <n v="1076548"/>
    <n v="1038868.82"/>
    <n v="37679.180000000051"/>
    <n v="3.5000000000000045E-2"/>
    <x v="24"/>
    <x v="2"/>
    <x v="1"/>
  </r>
  <r>
    <n v="378"/>
    <x v="1"/>
    <n v="651"/>
    <n v="318"/>
    <x v="9"/>
    <n v="196667.1"/>
    <x v="304"/>
    <x v="229"/>
    <x v="6"/>
    <n v="3105.27"/>
    <n v="207018"/>
    <n v="199772.37"/>
    <n v="7245.6300000000047"/>
    <n v="3.5000000000000024E-2"/>
    <x v="21"/>
    <x v="2"/>
    <x v="0"/>
  </r>
  <r>
    <n v="379"/>
    <x v="2"/>
    <n v="629"/>
    <n v="959"/>
    <x v="5"/>
    <n v="573050.44999999995"/>
    <x v="305"/>
    <x v="174"/>
    <x v="8"/>
    <n v="9048.1649999999991"/>
    <n v="603211"/>
    <n v="582098.61499999999"/>
    <n v="21112.385000000009"/>
    <n v="3.5000000000000017E-2"/>
    <x v="11"/>
    <x v="2"/>
    <x v="1"/>
  </r>
  <r>
    <n v="380"/>
    <x v="2"/>
    <n v="530"/>
    <n v="851"/>
    <x v="5"/>
    <n v="428478.5"/>
    <x v="130"/>
    <x v="317"/>
    <x v="0"/>
    <n v="6765.45"/>
    <n v="451030"/>
    <n v="435243.95"/>
    <n v="15786.049999999988"/>
    <n v="3.4999999999999976E-2"/>
    <x v="20"/>
    <x v="2"/>
    <x v="0"/>
  </r>
  <r>
    <n v="381"/>
    <x v="2"/>
    <n v="841"/>
    <n v="589"/>
    <x v="1"/>
    <n v="470581.55"/>
    <x v="132"/>
    <x v="318"/>
    <x v="0"/>
    <n v="7430.2349999999997"/>
    <n v="495349"/>
    <n v="478011.78499999997"/>
    <n v="17337.215000000026"/>
    <n v="3.5000000000000052E-2"/>
    <x v="25"/>
    <x v="2"/>
    <x v="0"/>
  </r>
  <r>
    <n v="382"/>
    <x v="0"/>
    <n v="814"/>
    <n v="60"/>
    <x v="2"/>
    <n v="46398"/>
    <x v="286"/>
    <x v="175"/>
    <x v="0"/>
    <n v="732.6"/>
    <n v="48840"/>
    <n v="47130.6"/>
    <n v="1709.4000000000015"/>
    <n v="3.5000000000000031E-2"/>
    <x v="25"/>
    <x v="2"/>
    <x v="1"/>
  </r>
  <r>
    <n v="383"/>
    <x v="2"/>
    <n v="307"/>
    <n v="772"/>
    <x v="1"/>
    <n v="225153.8"/>
    <x v="229"/>
    <x v="231"/>
    <x v="3"/>
    <n v="3555.06"/>
    <n v="237004"/>
    <n v="228708.86"/>
    <n v="8295.140000000014"/>
    <n v="3.5000000000000059E-2"/>
    <x v="19"/>
    <x v="1"/>
    <x v="2"/>
  </r>
  <r>
    <n v="384"/>
    <x v="0"/>
    <n v="287"/>
    <n v="60"/>
    <x v="6"/>
    <n v="16359"/>
    <x v="181"/>
    <x v="308"/>
    <x v="0"/>
    <n v="258.3"/>
    <n v="17220"/>
    <n v="16617.3"/>
    <n v="602.70000000000073"/>
    <n v="3.5000000000000045E-2"/>
    <x v="1"/>
    <x v="1"/>
    <x v="1"/>
  </r>
  <r>
    <n v="385"/>
    <x v="1"/>
    <n v="577"/>
    <n v="1004"/>
    <x v="0"/>
    <n v="550342.6"/>
    <x v="306"/>
    <x v="239"/>
    <x v="0"/>
    <n v="8689.619999999999"/>
    <n v="579308"/>
    <n v="559032.22"/>
    <n v="20275.780000000028"/>
    <n v="3.5000000000000045E-2"/>
    <x v="14"/>
    <x v="0"/>
    <x v="1"/>
  </r>
  <r>
    <n v="386"/>
    <x v="1"/>
    <n v="618"/>
    <n v="1204"/>
    <x v="11"/>
    <n v="706868.4"/>
    <x v="152"/>
    <x v="319"/>
    <x v="8"/>
    <n v="11161.08"/>
    <n v="744072"/>
    <n v="718029.48"/>
    <n v="26042.520000000019"/>
    <n v="3.5000000000000024E-2"/>
    <x v="14"/>
    <x v="0"/>
    <x v="2"/>
  </r>
  <r>
    <n v="387"/>
    <x v="0"/>
    <n v="217"/>
    <n v="36"/>
    <x v="2"/>
    <n v="7421.4"/>
    <x v="307"/>
    <x v="320"/>
    <x v="8"/>
    <n v="117.17999999999999"/>
    <n v="7812"/>
    <n v="7538.58"/>
    <n v="273.42000000000007"/>
    <n v="3.500000000000001E-2"/>
    <x v="4"/>
    <x v="0"/>
    <x v="0"/>
  </r>
  <r>
    <n v="388"/>
    <x v="0"/>
    <n v="124"/>
    <n v="14"/>
    <x v="6"/>
    <n v="1649.2"/>
    <x v="308"/>
    <x v="208"/>
    <x v="0"/>
    <n v="26.04"/>
    <n v="1736"/>
    <n v="1675.24"/>
    <n v="60.759999999999991"/>
    <n v="3.4999999999999996E-2"/>
    <x v="19"/>
    <x v="1"/>
    <x v="1"/>
  </r>
  <r>
    <n v="389"/>
    <x v="2"/>
    <n v="692"/>
    <n v="220"/>
    <x v="4"/>
    <n v="144628"/>
    <x v="309"/>
    <x v="321"/>
    <x v="0"/>
    <n v="2283.6"/>
    <n v="152240"/>
    <n v="146911.6"/>
    <n v="5328.3999999999942"/>
    <n v="3.4999999999999962E-2"/>
    <x v="16"/>
    <x v="2"/>
    <x v="0"/>
  </r>
  <r>
    <n v="390"/>
    <x v="2"/>
    <n v="783"/>
    <n v="746"/>
    <x v="1"/>
    <n v="554912.1"/>
    <x v="296"/>
    <x v="322"/>
    <x v="2"/>
    <n v="8761.77"/>
    <n v="584118"/>
    <n v="563673.87"/>
    <n v="20444.130000000005"/>
    <n v="3.500000000000001E-2"/>
    <x v="4"/>
    <x v="0"/>
    <x v="1"/>
  </r>
  <r>
    <n v="391"/>
    <x v="1"/>
    <n v="602"/>
    <n v="271"/>
    <x v="2"/>
    <n v="154984.9"/>
    <x v="310"/>
    <x v="323"/>
    <x v="2"/>
    <n v="2447.13"/>
    <n v="163142"/>
    <n v="157432.03"/>
    <n v="5709.9700000000012"/>
    <n v="3.500000000000001E-2"/>
    <x v="4"/>
    <x v="0"/>
    <x v="0"/>
  </r>
  <r>
    <n v="392"/>
    <x v="1"/>
    <n v="243"/>
    <n v="108"/>
    <x v="2"/>
    <n v="24931.8"/>
    <x v="311"/>
    <x v="324"/>
    <x v="0"/>
    <n v="393.65999999999997"/>
    <n v="26244"/>
    <n v="25325.46"/>
    <n v="918.54000000000087"/>
    <n v="3.5000000000000031E-2"/>
    <x v="5"/>
    <x v="2"/>
    <x v="1"/>
  </r>
  <r>
    <n v="393"/>
    <x v="2"/>
    <n v="388"/>
    <n v="908"/>
    <x v="3"/>
    <n v="334688.8"/>
    <x v="54"/>
    <x v="325"/>
    <x v="0"/>
    <n v="5284.5599999999995"/>
    <n v="352304"/>
    <n v="339973.36"/>
    <n v="12330.640000000014"/>
    <n v="3.5000000000000038E-2"/>
    <x v="25"/>
    <x v="2"/>
    <x v="1"/>
  </r>
  <r>
    <n v="394"/>
    <x v="2"/>
    <n v="413"/>
    <n v="769"/>
    <x v="1"/>
    <n v="301717.15000000002"/>
    <x v="312"/>
    <x v="172"/>
    <x v="0"/>
    <n v="4763.9549999999999"/>
    <n v="317597"/>
    <n v="306481.10500000004"/>
    <n v="11115.89499999996"/>
    <n v="3.4999999999999878E-2"/>
    <x v="0"/>
    <x v="0"/>
    <x v="1"/>
  </r>
  <r>
    <n v="395"/>
    <x v="0"/>
    <n v="926"/>
    <n v="54"/>
    <x v="2"/>
    <n v="47503.8"/>
    <x v="13"/>
    <x v="326"/>
    <x v="7"/>
    <n v="750.06"/>
    <n v="50004"/>
    <n v="48253.86"/>
    <n v="1750.1399999999994"/>
    <n v="3.4999999999999989E-2"/>
    <x v="13"/>
    <x v="2"/>
    <x v="0"/>
  </r>
  <r>
    <n v="396"/>
    <x v="2"/>
    <n v="362"/>
    <n v="1010"/>
    <x v="5"/>
    <n v="347339"/>
    <x v="250"/>
    <x v="327"/>
    <x v="2"/>
    <n v="5484.3"/>
    <n v="365620"/>
    <n v="352823.3"/>
    <n v="12796.700000000012"/>
    <n v="3.5000000000000031E-2"/>
    <x v="21"/>
    <x v="2"/>
    <x v="1"/>
  </r>
  <r>
    <n v="397"/>
    <x v="2"/>
    <n v="854"/>
    <n v="182"/>
    <x v="0"/>
    <n v="147656.6"/>
    <x v="127"/>
    <x v="242"/>
    <x v="0"/>
    <n v="2331.42"/>
    <n v="155428"/>
    <n v="149988.02000000002"/>
    <n v="5439.9799999999814"/>
    <n v="3.4999999999999878E-2"/>
    <x v="9"/>
    <x v="0"/>
    <x v="1"/>
  </r>
  <r>
    <n v="398"/>
    <x v="2"/>
    <n v="191"/>
    <n v="72"/>
    <x v="11"/>
    <n v="13064.4"/>
    <x v="313"/>
    <x v="328"/>
    <x v="0"/>
    <n v="206.28"/>
    <n v="13752"/>
    <n v="13270.68"/>
    <n v="481.31999999999971"/>
    <n v="3.4999999999999976E-2"/>
    <x v="0"/>
    <x v="0"/>
    <x v="0"/>
  </r>
  <r>
    <n v="399"/>
    <x v="2"/>
    <n v="339"/>
    <n v="134"/>
    <x v="0"/>
    <n v="43154.7"/>
    <x v="47"/>
    <x v="329"/>
    <x v="6"/>
    <n v="681.39"/>
    <n v="45426"/>
    <n v="43836.09"/>
    <n v="1589.9100000000035"/>
    <n v="3.500000000000008E-2"/>
    <x v="18"/>
    <x v="1"/>
    <x v="1"/>
  </r>
  <r>
    <n v="400"/>
    <x v="1"/>
    <n v="677"/>
    <n v="883"/>
    <x v="0"/>
    <n v="567901.44999999995"/>
    <x v="314"/>
    <x v="330"/>
    <x v="1"/>
    <n v="8966.8649999999998"/>
    <n v="597791"/>
    <n v="576868.31499999994"/>
    <n v="20922.685000000056"/>
    <n v="3.5000000000000094E-2"/>
    <x v="23"/>
    <x v="1"/>
    <x v="0"/>
  </r>
  <r>
    <n v="401"/>
    <x v="2"/>
    <n v="199"/>
    <n v="905"/>
    <x v="3"/>
    <n v="171090.25"/>
    <x v="108"/>
    <x v="331"/>
    <x v="0"/>
    <n v="2701.4249999999997"/>
    <n v="180095"/>
    <n v="173791.67499999999"/>
    <n v="6303.3250000000116"/>
    <n v="3.5000000000000066E-2"/>
    <x v="21"/>
    <x v="2"/>
    <x v="1"/>
  </r>
  <r>
    <n v="402"/>
    <x v="2"/>
    <n v="139"/>
    <n v="1166"/>
    <x v="4"/>
    <n v="153970.29999999999"/>
    <x v="315"/>
    <x v="332"/>
    <x v="4"/>
    <n v="2431.11"/>
    <n v="162074"/>
    <n v="156401.40999999997"/>
    <n v="5672.5900000000256"/>
    <n v="3.5000000000000156E-2"/>
    <x v="19"/>
    <x v="1"/>
    <x v="2"/>
  </r>
  <r>
    <n v="403"/>
    <x v="2"/>
    <n v="135"/>
    <n v="1032"/>
    <x v="10"/>
    <n v="132354"/>
    <x v="316"/>
    <x v="333"/>
    <x v="1"/>
    <n v="2089.7999999999997"/>
    <n v="139320"/>
    <n v="134443.79999999999"/>
    <n v="4876.2000000000116"/>
    <n v="3.5000000000000087E-2"/>
    <x v="18"/>
    <x v="1"/>
    <x v="2"/>
  </r>
  <r>
    <n v="404"/>
    <x v="2"/>
    <n v="852"/>
    <n v="130"/>
    <x v="0"/>
    <n v="105222"/>
    <x v="317"/>
    <x v="334"/>
    <x v="0"/>
    <n v="1661.3999999999999"/>
    <n v="110760"/>
    <n v="106883.4"/>
    <n v="3876.6000000000058"/>
    <n v="3.5000000000000052E-2"/>
    <x v="15"/>
    <x v="2"/>
    <x v="1"/>
  </r>
  <r>
    <n v="405"/>
    <x v="0"/>
    <n v="717"/>
    <n v="38"/>
    <x v="2"/>
    <n v="25883.7"/>
    <x v="318"/>
    <x v="335"/>
    <x v="6"/>
    <n v="408.69"/>
    <n v="27246"/>
    <n v="26292.39"/>
    <n v="953.61000000000058"/>
    <n v="3.5000000000000024E-2"/>
    <x v="21"/>
    <x v="2"/>
    <x v="0"/>
  </r>
  <r>
    <n v="406"/>
    <x v="1"/>
    <n v="487"/>
    <n v="25"/>
    <x v="7"/>
    <n v="11566.25"/>
    <x v="319"/>
    <x v="336"/>
    <x v="8"/>
    <n v="182.625"/>
    <n v="12175"/>
    <n v="11748.875"/>
    <n v="426.125"/>
    <n v="3.5000000000000003E-2"/>
    <x v="2"/>
    <x v="2"/>
    <x v="2"/>
  </r>
  <r>
    <n v="407"/>
    <x v="2"/>
    <n v="296"/>
    <n v="955"/>
    <x v="3"/>
    <n v="268546"/>
    <x v="139"/>
    <x v="337"/>
    <x v="3"/>
    <n v="4240.2"/>
    <n v="282680"/>
    <n v="272786.2"/>
    <n v="9893.7999999999884"/>
    <n v="3.4999999999999962E-2"/>
    <x v="25"/>
    <x v="2"/>
    <x v="1"/>
  </r>
  <r>
    <n v="408"/>
    <x v="0"/>
    <n v="663"/>
    <n v="34"/>
    <x v="2"/>
    <n v="21414.9"/>
    <x v="320"/>
    <x v="338"/>
    <x v="6"/>
    <n v="338.13"/>
    <n v="22542"/>
    <n v="21753.030000000002"/>
    <n v="788.96999999999753"/>
    <n v="3.4999999999999892E-2"/>
    <x v="11"/>
    <x v="2"/>
    <x v="2"/>
  </r>
  <r>
    <n v="409"/>
    <x v="0"/>
    <n v="466"/>
    <n v="50"/>
    <x v="6"/>
    <n v="22135"/>
    <x v="321"/>
    <x v="339"/>
    <x v="8"/>
    <n v="349.5"/>
    <n v="23300"/>
    <n v="22484.5"/>
    <n v="815.5"/>
    <n v="3.5000000000000003E-2"/>
    <x v="10"/>
    <x v="0"/>
    <x v="0"/>
  </r>
  <r>
    <n v="410"/>
    <x v="1"/>
    <n v="879"/>
    <n v="53"/>
    <x v="4"/>
    <n v="44257.65"/>
    <x v="322"/>
    <x v="340"/>
    <x v="2"/>
    <n v="698.80499999999995"/>
    <n v="46587"/>
    <n v="44956.455000000002"/>
    <n v="1630.5449999999983"/>
    <n v="3.4999999999999962E-2"/>
    <x v="17"/>
    <x v="1"/>
    <x v="1"/>
  </r>
  <r>
    <n v="411"/>
    <x v="2"/>
    <n v="408"/>
    <n v="207"/>
    <x v="0"/>
    <n v="80233.2"/>
    <x v="323"/>
    <x v="341"/>
    <x v="2"/>
    <n v="1266.8399999999999"/>
    <n v="84456"/>
    <n v="81500.039999999994"/>
    <n v="2955.9600000000064"/>
    <n v="3.5000000000000073E-2"/>
    <x v="11"/>
    <x v="2"/>
    <x v="1"/>
  </r>
  <r>
    <n v="412"/>
    <x v="2"/>
    <n v="186"/>
    <n v="1442"/>
    <x v="4"/>
    <n v="254801.4"/>
    <x v="324"/>
    <x v="342"/>
    <x v="6"/>
    <n v="4023.18"/>
    <n v="268212"/>
    <n v="258824.58"/>
    <n v="9387.4200000000128"/>
    <n v="3.5000000000000045E-2"/>
    <x v="24"/>
    <x v="2"/>
    <x v="0"/>
  </r>
  <r>
    <n v="413"/>
    <x v="1"/>
    <n v="289"/>
    <n v="220"/>
    <x v="2"/>
    <n v="60401"/>
    <x v="325"/>
    <x v="262"/>
    <x v="0"/>
    <n v="953.69999999999993"/>
    <n v="63580"/>
    <n v="61354.7"/>
    <n v="2225.3000000000029"/>
    <n v="3.5000000000000045E-2"/>
    <x v="22"/>
    <x v="0"/>
    <x v="1"/>
  </r>
  <r>
    <n v="414"/>
    <x v="2"/>
    <n v="737"/>
    <n v="175"/>
    <x v="0"/>
    <n v="122526.25"/>
    <x v="273"/>
    <x v="343"/>
    <x v="4"/>
    <n v="1934.625"/>
    <n v="128975"/>
    <n v="124460.875"/>
    <n v="4514.125"/>
    <n v="3.5000000000000003E-2"/>
    <x v="20"/>
    <x v="2"/>
    <x v="1"/>
  </r>
  <r>
    <n v="415"/>
    <x v="0"/>
    <n v="407"/>
    <n v="57"/>
    <x v="2"/>
    <n v="22039.05"/>
    <x v="296"/>
    <x v="263"/>
    <x v="1"/>
    <n v="347.98500000000001"/>
    <n v="23199"/>
    <n v="22387.035"/>
    <n v="811.96500000000015"/>
    <n v="3.5000000000000003E-2"/>
    <x v="11"/>
    <x v="2"/>
    <x v="1"/>
  </r>
  <r>
    <n v="416"/>
    <x v="1"/>
    <n v="644"/>
    <n v="1315"/>
    <x v="0"/>
    <n v="804517"/>
    <x v="326"/>
    <x v="344"/>
    <x v="8"/>
    <n v="12702.9"/>
    <n v="846860"/>
    <n v="817219.9"/>
    <n v="29640.099999999977"/>
    <n v="3.4999999999999976E-2"/>
    <x v="6"/>
    <x v="0"/>
    <x v="1"/>
  </r>
  <r>
    <n v="417"/>
    <x v="2"/>
    <n v="980"/>
    <n v="1392"/>
    <x v="4"/>
    <n v="1295952"/>
    <x v="327"/>
    <x v="37"/>
    <x v="8"/>
    <n v="20462.399999999998"/>
    <n v="1364160"/>
    <n v="1316414.3999999999"/>
    <n v="47745.600000000093"/>
    <n v="3.5000000000000066E-2"/>
    <x v="15"/>
    <x v="2"/>
    <x v="1"/>
  </r>
  <r>
    <n v="418"/>
    <x v="1"/>
    <n v="936"/>
    <n v="838"/>
    <x v="0"/>
    <n v="745149.6"/>
    <x v="139"/>
    <x v="345"/>
    <x v="2"/>
    <n v="11765.52"/>
    <n v="784368"/>
    <n v="756915.12"/>
    <n v="27452.880000000005"/>
    <n v="3.5000000000000003E-2"/>
    <x v="18"/>
    <x v="1"/>
    <x v="1"/>
  </r>
  <r>
    <n v="419"/>
    <x v="2"/>
    <n v="472"/>
    <n v="661"/>
    <x v="1"/>
    <n v="296392.40000000002"/>
    <x v="112"/>
    <x v="346"/>
    <x v="7"/>
    <n v="4679.88"/>
    <n v="311992"/>
    <n v="301072.28000000003"/>
    <n v="10919.719999999972"/>
    <n v="3.4999999999999913E-2"/>
    <x v="21"/>
    <x v="2"/>
    <x v="2"/>
  </r>
  <r>
    <n v="420"/>
    <x v="1"/>
    <n v="270"/>
    <n v="98"/>
    <x v="8"/>
    <n v="25137"/>
    <x v="328"/>
    <x v="347"/>
    <x v="6"/>
    <n v="396.9"/>
    <n v="26460"/>
    <n v="25533.9"/>
    <n v="926.09999999999854"/>
    <n v="3.4999999999999948E-2"/>
    <x v="7"/>
    <x v="2"/>
    <x v="1"/>
  </r>
  <r>
    <n v="421"/>
    <x v="2"/>
    <n v="75"/>
    <n v="106"/>
    <x v="0"/>
    <n v="7552.5"/>
    <x v="329"/>
    <x v="348"/>
    <x v="8"/>
    <n v="119.25"/>
    <n v="7950"/>
    <n v="7671.75"/>
    <n v="278.25"/>
    <n v="3.5000000000000003E-2"/>
    <x v="12"/>
    <x v="2"/>
    <x v="1"/>
  </r>
  <r>
    <n v="422"/>
    <x v="0"/>
    <n v="769"/>
    <n v="14"/>
    <x v="6"/>
    <n v="10227.700000000001"/>
    <x v="272"/>
    <x v="349"/>
    <x v="2"/>
    <n v="161.48999999999998"/>
    <n v="10766"/>
    <n v="10389.19"/>
    <n v="376.80999999999949"/>
    <n v="3.4999999999999955E-2"/>
    <x v="3"/>
    <x v="2"/>
    <x v="1"/>
  </r>
  <r>
    <n v="423"/>
    <x v="2"/>
    <n v="180"/>
    <n v="1234"/>
    <x v="4"/>
    <n v="211014"/>
    <x v="330"/>
    <x v="350"/>
    <x v="2"/>
    <n v="3331.7999999999997"/>
    <n v="222120"/>
    <n v="214345.8"/>
    <n v="7774.2000000000116"/>
    <n v="3.5000000000000052E-2"/>
    <x v="19"/>
    <x v="1"/>
    <x v="1"/>
  </r>
  <r>
    <n v="424"/>
    <x v="2"/>
    <n v="459"/>
    <n v="219"/>
    <x v="0"/>
    <n v="95494.95"/>
    <x v="233"/>
    <x v="351"/>
    <x v="2"/>
    <n v="1507.8150000000001"/>
    <n v="100521"/>
    <n v="97002.764999999999"/>
    <n v="3518.2350000000006"/>
    <n v="3.5000000000000003E-2"/>
    <x v="17"/>
    <x v="1"/>
    <x v="0"/>
  </r>
  <r>
    <n v="425"/>
    <x v="2"/>
    <n v="361"/>
    <n v="1068"/>
    <x v="10"/>
    <n v="366270.6"/>
    <x v="6"/>
    <x v="352"/>
    <x v="2"/>
    <n v="5783.2199999999993"/>
    <n v="385548"/>
    <n v="372053.81999999995"/>
    <n v="13494.180000000051"/>
    <n v="3.5000000000000135E-2"/>
    <x v="13"/>
    <x v="2"/>
    <x v="1"/>
  </r>
  <r>
    <n v="426"/>
    <x v="0"/>
    <n v="510"/>
    <n v="37"/>
    <x v="2"/>
    <n v="17926.5"/>
    <x v="331"/>
    <x v="353"/>
    <x v="6"/>
    <n v="283.05"/>
    <n v="18870"/>
    <n v="18209.55"/>
    <n v="660.45000000000073"/>
    <n v="3.5000000000000038E-2"/>
    <x v="20"/>
    <x v="2"/>
    <x v="1"/>
  </r>
  <r>
    <n v="427"/>
    <x v="2"/>
    <n v="75"/>
    <n v="927"/>
    <x v="5"/>
    <n v="66048.75"/>
    <x v="135"/>
    <x v="302"/>
    <x v="0"/>
    <n v="1042.875"/>
    <n v="69525"/>
    <n v="67091.625"/>
    <n v="2433.375"/>
    <n v="3.5000000000000003E-2"/>
    <x v="17"/>
    <x v="1"/>
    <x v="1"/>
  </r>
  <r>
    <n v="428"/>
    <x v="1"/>
    <n v="176"/>
    <n v="49"/>
    <x v="4"/>
    <n v="8192.7999999999993"/>
    <x v="332"/>
    <x v="252"/>
    <x v="0"/>
    <n v="129.35999999999999"/>
    <n v="8624"/>
    <n v="8322.16"/>
    <n v="301.84000000000015"/>
    <n v="3.5000000000000017E-2"/>
    <x v="20"/>
    <x v="2"/>
    <x v="2"/>
  </r>
  <r>
    <n v="429"/>
    <x v="2"/>
    <n v="437"/>
    <n v="887"/>
    <x v="3"/>
    <n v="368238.05"/>
    <x v="333"/>
    <x v="354"/>
    <x v="0"/>
    <n v="5814.2849999999999"/>
    <n v="387619"/>
    <n v="374052.33499999996"/>
    <n v="13566.665000000037"/>
    <n v="3.5000000000000094E-2"/>
    <x v="0"/>
    <x v="0"/>
    <x v="0"/>
  </r>
  <r>
    <n v="430"/>
    <x v="2"/>
    <n v="776"/>
    <n v="938"/>
    <x v="3"/>
    <n v="691493.6"/>
    <x v="334"/>
    <x v="355"/>
    <x v="8"/>
    <n v="10918.32"/>
    <n v="727888"/>
    <n v="702411.91999999993"/>
    <n v="25476.080000000075"/>
    <n v="3.50000000000001E-2"/>
    <x v="14"/>
    <x v="0"/>
    <x v="2"/>
  </r>
  <r>
    <n v="431"/>
    <x v="1"/>
    <n v="129"/>
    <n v="290"/>
    <x v="9"/>
    <n v="35539.5"/>
    <x v="335"/>
    <x v="323"/>
    <x v="0"/>
    <n v="561.15"/>
    <n v="37410"/>
    <n v="36100.65"/>
    <n v="1309.3499999999985"/>
    <n v="3.4999999999999962E-2"/>
    <x v="17"/>
    <x v="1"/>
    <x v="0"/>
  </r>
  <r>
    <n v="432"/>
    <x v="1"/>
    <n v="446"/>
    <n v="101"/>
    <x v="8"/>
    <n v="42793.7"/>
    <x v="0"/>
    <x v="265"/>
    <x v="0"/>
    <n v="675.68999999999994"/>
    <n v="45046"/>
    <n v="43469.39"/>
    <n v="1576.6100000000006"/>
    <n v="3.500000000000001E-2"/>
    <x v="3"/>
    <x v="2"/>
    <x v="0"/>
  </r>
  <r>
    <n v="433"/>
    <x v="2"/>
    <n v="148"/>
    <n v="861"/>
    <x v="5"/>
    <n v="121056.6"/>
    <x v="95"/>
    <x v="356"/>
    <x v="2"/>
    <n v="1911.4199999999998"/>
    <n v="127428"/>
    <n v="122968.02"/>
    <n v="4459.9799999999959"/>
    <n v="3.4999999999999969E-2"/>
    <x v="20"/>
    <x v="2"/>
    <x v="2"/>
  </r>
  <r>
    <n v="434"/>
    <x v="2"/>
    <n v="240"/>
    <n v="202"/>
    <x v="0"/>
    <n v="46056"/>
    <x v="336"/>
    <x v="276"/>
    <x v="2"/>
    <n v="727.19999999999993"/>
    <n v="48480"/>
    <n v="46783.199999999997"/>
    <n v="1696.8000000000029"/>
    <n v="3.5000000000000059E-2"/>
    <x v="22"/>
    <x v="0"/>
    <x v="0"/>
  </r>
  <r>
    <n v="435"/>
    <x v="2"/>
    <n v="183"/>
    <n v="69"/>
    <x v="11"/>
    <n v="11995.65"/>
    <x v="337"/>
    <x v="231"/>
    <x v="2"/>
    <n v="189.405"/>
    <n v="12627"/>
    <n v="12185.055"/>
    <n v="441.94499999999971"/>
    <n v="3.4999999999999976E-2"/>
    <x v="8"/>
    <x v="1"/>
    <x v="2"/>
  </r>
  <r>
    <n v="436"/>
    <x v="1"/>
    <n v="631"/>
    <n v="22"/>
    <x v="7"/>
    <n v="13187.9"/>
    <x v="196"/>
    <x v="357"/>
    <x v="5"/>
    <n v="208.23"/>
    <n v="13882"/>
    <n v="13396.13"/>
    <n v="485.8700000000008"/>
    <n v="3.5000000000000059E-2"/>
    <x v="20"/>
    <x v="2"/>
    <x v="2"/>
  </r>
  <r>
    <n v="437"/>
    <x v="1"/>
    <n v="933"/>
    <n v="22"/>
    <x v="7"/>
    <n v="19499.7"/>
    <x v="338"/>
    <x v="199"/>
    <x v="1"/>
    <n v="307.89"/>
    <n v="20526"/>
    <n v="19807.59"/>
    <n v="718.40999999999985"/>
    <n v="3.4999999999999989E-2"/>
    <x v="6"/>
    <x v="0"/>
    <x v="2"/>
  </r>
  <r>
    <n v="438"/>
    <x v="0"/>
    <n v="762"/>
    <n v="14"/>
    <x v="6"/>
    <n v="10134.6"/>
    <x v="339"/>
    <x v="358"/>
    <x v="0"/>
    <n v="160.01999999999998"/>
    <n v="10668"/>
    <n v="10294.620000000001"/>
    <n v="373.3799999999992"/>
    <n v="3.4999999999999927E-2"/>
    <x v="20"/>
    <x v="2"/>
    <x v="1"/>
  </r>
  <r>
    <n v="439"/>
    <x v="2"/>
    <n v="796"/>
    <n v="1058"/>
    <x v="5"/>
    <n v="800059.6"/>
    <x v="42"/>
    <x v="154"/>
    <x v="2"/>
    <n v="12632.52"/>
    <n v="842168"/>
    <n v="812692.12"/>
    <n v="29475.880000000005"/>
    <n v="3.5000000000000003E-2"/>
    <x v="16"/>
    <x v="2"/>
    <x v="1"/>
  </r>
  <r>
    <n v="440"/>
    <x v="1"/>
    <n v="113"/>
    <n v="47"/>
    <x v="4"/>
    <n v="5045.45"/>
    <x v="340"/>
    <x v="359"/>
    <x v="6"/>
    <n v="79.664999999999992"/>
    <n v="5311"/>
    <n v="5125.1149999999998"/>
    <n v="185.88500000000022"/>
    <n v="3.5000000000000038E-2"/>
    <x v="21"/>
    <x v="2"/>
    <x v="1"/>
  </r>
  <r>
    <n v="441"/>
    <x v="2"/>
    <n v="552"/>
    <n v="1036"/>
    <x v="5"/>
    <n v="543278.4"/>
    <x v="341"/>
    <x v="58"/>
    <x v="2"/>
    <n v="8578.08"/>
    <n v="571872"/>
    <n v="551856.48"/>
    <n v="20015.520000000019"/>
    <n v="3.5000000000000031E-2"/>
    <x v="22"/>
    <x v="0"/>
    <x v="2"/>
  </r>
  <r>
    <n v="442"/>
    <x v="1"/>
    <n v="297"/>
    <n v="273"/>
    <x v="9"/>
    <n v="77026.95"/>
    <x v="342"/>
    <x v="360"/>
    <x v="2"/>
    <n v="1216.2149999999999"/>
    <n v="81081"/>
    <n v="78243.164999999994"/>
    <n v="2837.8350000000064"/>
    <n v="3.500000000000008E-2"/>
    <x v="14"/>
    <x v="0"/>
    <x v="1"/>
  </r>
  <r>
    <n v="443"/>
    <x v="2"/>
    <n v="795"/>
    <n v="119"/>
    <x v="0"/>
    <n v="89874.75"/>
    <x v="343"/>
    <x v="361"/>
    <x v="3"/>
    <n v="1419.075"/>
    <n v="94605"/>
    <n v="91293.824999999997"/>
    <n v="3311.1750000000029"/>
    <n v="3.5000000000000031E-2"/>
    <x v="16"/>
    <x v="2"/>
    <x v="2"/>
  </r>
  <r>
    <n v="444"/>
    <x v="0"/>
    <n v="425"/>
    <n v="60"/>
    <x v="2"/>
    <n v="24225"/>
    <x v="344"/>
    <x v="200"/>
    <x v="3"/>
    <n v="382.5"/>
    <n v="25500"/>
    <n v="24607.5"/>
    <n v="892.5"/>
    <n v="3.5000000000000003E-2"/>
    <x v="18"/>
    <x v="1"/>
    <x v="2"/>
  </r>
  <r>
    <n v="445"/>
    <x v="2"/>
    <n v="281"/>
    <n v="874"/>
    <x v="5"/>
    <n v="233314.3"/>
    <x v="14"/>
    <x v="91"/>
    <x v="8"/>
    <n v="3683.91"/>
    <n v="245594"/>
    <n v="236998.21"/>
    <n v="8595.7900000000081"/>
    <n v="3.5000000000000031E-2"/>
    <x v="24"/>
    <x v="2"/>
    <x v="2"/>
  </r>
  <r>
    <n v="446"/>
    <x v="2"/>
    <n v="715"/>
    <n v="613"/>
    <x v="1"/>
    <n v="416380.25"/>
    <x v="166"/>
    <x v="362"/>
    <x v="0"/>
    <n v="6574.4250000000002"/>
    <n v="438295"/>
    <n v="422954.67499999999"/>
    <n v="15340.325000000012"/>
    <n v="3.5000000000000024E-2"/>
    <x v="22"/>
    <x v="0"/>
    <x v="1"/>
  </r>
  <r>
    <n v="447"/>
    <x v="2"/>
    <n v="381"/>
    <n v="48"/>
    <x v="0"/>
    <n v="17373.599999999999"/>
    <x v="343"/>
    <x v="95"/>
    <x v="6"/>
    <n v="274.32"/>
    <n v="18288"/>
    <n v="17647.919999999998"/>
    <n v="640.08000000000175"/>
    <n v="3.5000000000000094E-2"/>
    <x v="25"/>
    <x v="2"/>
    <x v="2"/>
  </r>
  <r>
    <n v="448"/>
    <x v="2"/>
    <n v="669"/>
    <n v="921"/>
    <x v="5"/>
    <n v="585341.55000000005"/>
    <x v="212"/>
    <x v="363"/>
    <x v="3"/>
    <n v="9242.2349999999988"/>
    <n v="616149"/>
    <n v="594583.78500000003"/>
    <n v="21565.214999999967"/>
    <n v="3.4999999999999948E-2"/>
    <x v="1"/>
    <x v="1"/>
    <x v="0"/>
  </r>
  <r>
    <n v="449"/>
    <x v="2"/>
    <n v="99"/>
    <n v="105"/>
    <x v="0"/>
    <n v="9875.25"/>
    <x v="315"/>
    <x v="261"/>
    <x v="0"/>
    <n v="155.92499999999998"/>
    <n v="10395"/>
    <n v="10031.174999999999"/>
    <n v="363.82500000000073"/>
    <n v="3.5000000000000073E-2"/>
    <x v="2"/>
    <x v="2"/>
    <x v="2"/>
  </r>
  <r>
    <n v="450"/>
    <x v="0"/>
    <n v="916"/>
    <n v="30"/>
    <x v="2"/>
    <n v="26106"/>
    <x v="279"/>
    <x v="363"/>
    <x v="4"/>
    <n v="412.2"/>
    <n v="27480"/>
    <n v="26518.2"/>
    <n v="961.79999999999927"/>
    <n v="3.4999999999999976E-2"/>
    <x v="12"/>
    <x v="2"/>
    <x v="0"/>
  </r>
  <r>
    <n v="451"/>
    <x v="1"/>
    <n v="760"/>
    <n v="127"/>
    <x v="2"/>
    <n v="91694"/>
    <x v="9"/>
    <x v="364"/>
    <x v="0"/>
    <n v="1447.8"/>
    <n v="96520"/>
    <n v="93141.8"/>
    <n v="3378.1999999999971"/>
    <n v="3.4999999999999969E-2"/>
    <x v="5"/>
    <x v="2"/>
    <x v="1"/>
  </r>
  <r>
    <n v="452"/>
    <x v="2"/>
    <n v="943"/>
    <n v="111"/>
    <x v="0"/>
    <n v="99439.35"/>
    <x v="345"/>
    <x v="209"/>
    <x v="2"/>
    <n v="1570.095"/>
    <n v="104673"/>
    <n v="101009.44500000001"/>
    <n v="3663.554999999993"/>
    <n v="3.4999999999999934E-2"/>
    <x v="6"/>
    <x v="0"/>
    <x v="1"/>
  </r>
  <r>
    <n v="453"/>
    <x v="2"/>
    <n v="116"/>
    <n v="688"/>
    <x v="1"/>
    <n v="75817.600000000006"/>
    <x v="346"/>
    <x v="365"/>
    <x v="5"/>
    <n v="1197.1199999999999"/>
    <n v="79808"/>
    <n v="77014.720000000001"/>
    <n v="2793.2799999999988"/>
    <n v="3.4999999999999983E-2"/>
    <x v="15"/>
    <x v="2"/>
    <x v="1"/>
  </r>
  <r>
    <n v="454"/>
    <x v="1"/>
    <n v="717"/>
    <n v="224"/>
    <x v="2"/>
    <n v="152577.60000000001"/>
    <x v="347"/>
    <x v="289"/>
    <x v="7"/>
    <n v="2409.12"/>
    <n v="160608"/>
    <n v="154986.72"/>
    <n v="5621.2799999999988"/>
    <n v="3.4999999999999989E-2"/>
    <x v="23"/>
    <x v="1"/>
    <x v="1"/>
  </r>
  <r>
    <n v="455"/>
    <x v="2"/>
    <n v="402"/>
    <n v="537"/>
    <x v="1"/>
    <n v="205080.3"/>
    <x v="348"/>
    <x v="143"/>
    <x v="0"/>
    <n v="3238.1099999999997"/>
    <n v="215874"/>
    <n v="208318.40999999997"/>
    <n v="7555.5900000000256"/>
    <n v="3.5000000000000121E-2"/>
    <x v="21"/>
    <x v="2"/>
    <x v="0"/>
  </r>
  <r>
    <n v="456"/>
    <x v="1"/>
    <n v="297"/>
    <n v="147"/>
    <x v="11"/>
    <n v="41476.050000000003"/>
    <x v="182"/>
    <x v="366"/>
    <x v="2"/>
    <n v="654.88499999999999"/>
    <n v="43659"/>
    <n v="42130.935000000005"/>
    <n v="1528.0649999999951"/>
    <n v="3.4999999999999885E-2"/>
    <x v="6"/>
    <x v="0"/>
    <x v="2"/>
  </r>
  <r>
    <n v="457"/>
    <x v="2"/>
    <n v="649"/>
    <n v="1063"/>
    <x v="5"/>
    <n v="655392.65"/>
    <x v="349"/>
    <x v="367"/>
    <x v="2"/>
    <n v="10348.305"/>
    <n v="689887"/>
    <n v="665740.95500000007"/>
    <n v="24146.044999999925"/>
    <n v="3.4999999999999892E-2"/>
    <x v="19"/>
    <x v="1"/>
    <x v="2"/>
  </r>
  <r>
    <n v="458"/>
    <x v="1"/>
    <n v="761"/>
    <n v="1366"/>
    <x v="0"/>
    <n v="987549.7"/>
    <x v="350"/>
    <x v="118"/>
    <x v="2"/>
    <n v="15592.89"/>
    <n v="1039526"/>
    <n v="1003142.59"/>
    <n v="36383.410000000033"/>
    <n v="3.5000000000000031E-2"/>
    <x v="18"/>
    <x v="1"/>
    <x v="0"/>
  </r>
  <r>
    <n v="459"/>
    <x v="0"/>
    <n v="702"/>
    <n v="60"/>
    <x v="6"/>
    <n v="40014"/>
    <x v="254"/>
    <x v="368"/>
    <x v="0"/>
    <n v="631.79999999999995"/>
    <n v="42120"/>
    <n v="40645.800000000003"/>
    <n v="1474.1999999999971"/>
    <n v="3.4999999999999934E-2"/>
    <x v="14"/>
    <x v="0"/>
    <x v="2"/>
  </r>
  <r>
    <n v="460"/>
    <x v="2"/>
    <n v="664"/>
    <n v="1006"/>
    <x v="5"/>
    <n v="634584.80000000005"/>
    <x v="351"/>
    <x v="369"/>
    <x v="0"/>
    <n v="10019.76"/>
    <n v="667984"/>
    <n v="644604.56000000006"/>
    <n v="23379.439999999944"/>
    <n v="3.4999999999999913E-2"/>
    <x v="24"/>
    <x v="2"/>
    <x v="1"/>
  </r>
  <r>
    <n v="461"/>
    <x v="1"/>
    <n v="543"/>
    <n v="876"/>
    <x v="0"/>
    <n v="451884.6"/>
    <x v="352"/>
    <x v="291"/>
    <x v="0"/>
    <n v="7135.0199999999995"/>
    <n v="475668"/>
    <n v="459019.62"/>
    <n v="16648.380000000005"/>
    <n v="3.500000000000001E-2"/>
    <x v="10"/>
    <x v="0"/>
    <x v="0"/>
  </r>
  <r>
    <n v="462"/>
    <x v="1"/>
    <n v="867"/>
    <n v="47"/>
    <x v="4"/>
    <n v="38711.550000000003"/>
    <x v="353"/>
    <x v="370"/>
    <x v="3"/>
    <n v="611.23500000000001"/>
    <n v="40749"/>
    <n v="39322.785000000003"/>
    <n v="1426.2149999999965"/>
    <n v="3.4999999999999913E-2"/>
    <x v="10"/>
    <x v="0"/>
    <x v="2"/>
  </r>
  <r>
    <n v="463"/>
    <x v="2"/>
    <n v="508"/>
    <n v="223"/>
    <x v="0"/>
    <n v="107619.8"/>
    <x v="354"/>
    <x v="371"/>
    <x v="4"/>
    <n v="1699.26"/>
    <n v="113284"/>
    <n v="109319.06"/>
    <n v="3964.9400000000023"/>
    <n v="3.5000000000000017E-2"/>
    <x v="2"/>
    <x v="2"/>
    <x v="1"/>
  </r>
  <r>
    <n v="464"/>
    <x v="2"/>
    <n v="365"/>
    <n v="73"/>
    <x v="11"/>
    <n v="25312.75"/>
    <x v="355"/>
    <x v="372"/>
    <x v="8"/>
    <n v="399.67500000000001"/>
    <n v="26645"/>
    <n v="25712.424999999999"/>
    <n v="932.57500000000073"/>
    <n v="3.5000000000000024E-2"/>
    <x v="3"/>
    <x v="2"/>
    <x v="0"/>
  </r>
  <r>
    <n v="465"/>
    <x v="1"/>
    <n v="175"/>
    <n v="111"/>
    <x v="8"/>
    <n v="18453.75"/>
    <x v="2"/>
    <x v="373"/>
    <x v="8"/>
    <n v="291.375"/>
    <n v="19425"/>
    <n v="18745.125"/>
    <n v="679.875"/>
    <n v="3.5000000000000003E-2"/>
    <x v="7"/>
    <x v="2"/>
    <x v="0"/>
  </r>
  <r>
    <n v="466"/>
    <x v="2"/>
    <n v="251"/>
    <n v="652"/>
    <x v="1"/>
    <n v="155469.4"/>
    <x v="67"/>
    <x v="200"/>
    <x v="5"/>
    <n v="2454.7799999999997"/>
    <n v="163652"/>
    <n v="157924.18"/>
    <n v="5727.820000000007"/>
    <n v="3.5000000000000045E-2"/>
    <x v="19"/>
    <x v="1"/>
    <x v="2"/>
  </r>
  <r>
    <n v="467"/>
    <x v="2"/>
    <n v="613"/>
    <n v="1053"/>
    <x v="5"/>
    <n v="613214.55000000005"/>
    <x v="356"/>
    <x v="65"/>
    <x v="8"/>
    <n v="9682.3349999999991"/>
    <n v="645489"/>
    <n v="622896.88500000001"/>
    <n v="22592.114999999991"/>
    <n v="3.4999999999999983E-2"/>
    <x v="9"/>
    <x v="0"/>
    <x v="1"/>
  </r>
  <r>
    <n v="468"/>
    <x v="0"/>
    <n v="107"/>
    <n v="63"/>
    <x v="2"/>
    <n v="6403.95"/>
    <x v="357"/>
    <x v="374"/>
    <x v="5"/>
    <n v="101.11499999999999"/>
    <n v="6741"/>
    <n v="6505.0649999999996"/>
    <n v="235.9350000000004"/>
    <n v="3.5000000000000059E-2"/>
    <x v="24"/>
    <x v="2"/>
    <x v="1"/>
  </r>
  <r>
    <n v="469"/>
    <x v="2"/>
    <n v="544"/>
    <n v="123"/>
    <x v="0"/>
    <n v="63566.400000000001"/>
    <x v="358"/>
    <x v="375"/>
    <x v="6"/>
    <n v="1003.68"/>
    <n v="66912"/>
    <n v="64570.080000000002"/>
    <n v="2341.9199999999983"/>
    <n v="3.4999999999999976E-2"/>
    <x v="19"/>
    <x v="1"/>
    <x v="1"/>
  </r>
  <r>
    <n v="470"/>
    <x v="2"/>
    <n v="896"/>
    <n v="929"/>
    <x v="5"/>
    <n v="790764.8"/>
    <x v="121"/>
    <x v="376"/>
    <x v="0"/>
    <n v="12485.76"/>
    <n v="832384"/>
    <n v="803250.56"/>
    <n v="29133.439999999944"/>
    <n v="3.4999999999999934E-2"/>
    <x v="1"/>
    <x v="1"/>
    <x v="0"/>
  </r>
  <r>
    <n v="471"/>
    <x v="2"/>
    <n v="825"/>
    <n v="1252"/>
    <x v="4"/>
    <n v="981255"/>
    <x v="359"/>
    <x v="377"/>
    <x v="0"/>
    <n v="15493.5"/>
    <n v="1032900"/>
    <n v="996748.5"/>
    <n v="36151.5"/>
    <n v="3.5000000000000003E-2"/>
    <x v="21"/>
    <x v="2"/>
    <x v="1"/>
  </r>
  <r>
    <n v="472"/>
    <x v="1"/>
    <n v="834"/>
    <n v="273"/>
    <x v="2"/>
    <n v="216297.9"/>
    <x v="360"/>
    <x v="378"/>
    <x v="8"/>
    <n v="3415.23"/>
    <n v="227682"/>
    <n v="219713.13"/>
    <n v="7968.8699999999953"/>
    <n v="3.4999999999999983E-2"/>
    <x v="8"/>
    <x v="1"/>
    <x v="1"/>
  </r>
  <r>
    <n v="473"/>
    <x v="2"/>
    <n v="360"/>
    <n v="75"/>
    <x v="11"/>
    <n v="25650"/>
    <x v="361"/>
    <x v="361"/>
    <x v="0"/>
    <n v="405"/>
    <n v="27000"/>
    <n v="26055"/>
    <n v="945"/>
    <n v="3.5000000000000003E-2"/>
    <x v="21"/>
    <x v="2"/>
    <x v="2"/>
  </r>
  <r>
    <n v="474"/>
    <x v="2"/>
    <n v="484"/>
    <n v="217"/>
    <x v="4"/>
    <n v="99776.6"/>
    <x v="362"/>
    <x v="286"/>
    <x v="8"/>
    <n v="1575.4199999999998"/>
    <n v="105028"/>
    <n v="101352.02"/>
    <n v="3675.9799999999959"/>
    <n v="3.4999999999999962E-2"/>
    <x v="4"/>
    <x v="0"/>
    <x v="1"/>
  </r>
  <r>
    <n v="475"/>
    <x v="1"/>
    <n v="339"/>
    <n v="24"/>
    <x v="7"/>
    <n v="7729.2"/>
    <x v="363"/>
    <x v="379"/>
    <x v="6"/>
    <n v="122.03999999999999"/>
    <n v="8136"/>
    <n v="7851.24"/>
    <n v="284.76000000000022"/>
    <n v="3.5000000000000024E-2"/>
    <x v="11"/>
    <x v="2"/>
    <x v="2"/>
  </r>
  <r>
    <n v="476"/>
    <x v="1"/>
    <n v="306"/>
    <n v="44"/>
    <x v="4"/>
    <n v="12790.8"/>
    <x v="364"/>
    <x v="380"/>
    <x v="4"/>
    <n v="201.95999999999998"/>
    <n v="13464"/>
    <n v="12992.759999999998"/>
    <n v="471.2400000000016"/>
    <n v="3.5000000000000121E-2"/>
    <x v="7"/>
    <x v="2"/>
    <x v="1"/>
  </r>
  <r>
    <n v="477"/>
    <x v="2"/>
    <n v="694"/>
    <n v="631"/>
    <x v="1"/>
    <n v="416018.3"/>
    <x v="258"/>
    <x v="256"/>
    <x v="6"/>
    <n v="6568.71"/>
    <n v="437914"/>
    <n v="422587.01"/>
    <n v="15326.989999999991"/>
    <n v="3.4999999999999976E-2"/>
    <x v="20"/>
    <x v="2"/>
    <x v="1"/>
  </r>
  <r>
    <n v="478"/>
    <x v="0"/>
    <n v="867"/>
    <n v="16"/>
    <x v="6"/>
    <n v="13178.4"/>
    <x v="365"/>
    <x v="381"/>
    <x v="0"/>
    <n v="208.07999999999998"/>
    <n v="13872"/>
    <n v="13386.48"/>
    <n v="485.52000000000044"/>
    <n v="3.5000000000000031E-2"/>
    <x v="24"/>
    <x v="2"/>
    <x v="0"/>
  </r>
  <r>
    <n v="479"/>
    <x v="0"/>
    <n v="765"/>
    <n v="15"/>
    <x v="6"/>
    <n v="10901.25"/>
    <x v="99"/>
    <x v="382"/>
    <x v="4"/>
    <n v="172.125"/>
    <n v="11475"/>
    <n v="11073.375"/>
    <n v="401.625"/>
    <n v="3.5000000000000003E-2"/>
    <x v="6"/>
    <x v="0"/>
    <x v="0"/>
  </r>
  <r>
    <n v="480"/>
    <x v="2"/>
    <n v="320"/>
    <n v="631"/>
    <x v="1"/>
    <n v="191824"/>
    <x v="360"/>
    <x v="53"/>
    <x v="0"/>
    <n v="3028.7999999999997"/>
    <n v="201920"/>
    <n v="194852.8"/>
    <n v="7067.2000000000116"/>
    <n v="3.5000000000000059E-2"/>
    <x v="25"/>
    <x v="2"/>
    <x v="1"/>
  </r>
  <r>
    <n v="481"/>
    <x v="2"/>
    <n v="160"/>
    <n v="125"/>
    <x v="0"/>
    <n v="19000"/>
    <x v="184"/>
    <x v="282"/>
    <x v="1"/>
    <n v="300"/>
    <n v="20000"/>
    <n v="19300"/>
    <n v="700"/>
    <n v="3.5000000000000003E-2"/>
    <x v="16"/>
    <x v="2"/>
    <x v="1"/>
  </r>
  <r>
    <n v="482"/>
    <x v="1"/>
    <n v="560"/>
    <n v="808"/>
    <x v="0"/>
    <n v="429856"/>
    <x v="34"/>
    <x v="383"/>
    <x v="4"/>
    <n v="6787.2"/>
    <n v="452480"/>
    <n v="436643.2"/>
    <n v="15836.799999999988"/>
    <n v="3.4999999999999976E-2"/>
    <x v="18"/>
    <x v="1"/>
    <x v="0"/>
  </r>
  <r>
    <n v="483"/>
    <x v="2"/>
    <n v="123"/>
    <n v="746"/>
    <x v="1"/>
    <n v="87170.1"/>
    <x v="366"/>
    <x v="384"/>
    <x v="1"/>
    <n v="1376.37"/>
    <n v="91758"/>
    <n v="88546.47"/>
    <n v="3211.5299999999988"/>
    <n v="3.4999999999999989E-2"/>
    <x v="4"/>
    <x v="0"/>
    <x v="2"/>
  </r>
  <r>
    <n v="484"/>
    <x v="0"/>
    <n v="665"/>
    <n v="30"/>
    <x v="2"/>
    <n v="18952.5"/>
    <x v="61"/>
    <x v="219"/>
    <x v="6"/>
    <n v="299.25"/>
    <n v="19950"/>
    <n v="19251.75"/>
    <n v="698.25"/>
    <n v="3.5000000000000003E-2"/>
    <x v="0"/>
    <x v="0"/>
    <x v="1"/>
  </r>
  <r>
    <n v="485"/>
    <x v="2"/>
    <n v="157"/>
    <n v="762"/>
    <x v="1"/>
    <n v="113652.3"/>
    <x v="367"/>
    <x v="385"/>
    <x v="3"/>
    <n v="1794.51"/>
    <n v="119634"/>
    <n v="115446.81"/>
    <n v="4187.1900000000023"/>
    <n v="3.5000000000000017E-2"/>
    <x v="8"/>
    <x v="1"/>
    <x v="0"/>
  </r>
  <r>
    <n v="486"/>
    <x v="2"/>
    <n v="688"/>
    <n v="192"/>
    <x v="4"/>
    <n v="125491.2"/>
    <x v="150"/>
    <x v="386"/>
    <x v="2"/>
    <n v="1981.4399999999998"/>
    <n v="132096"/>
    <n v="127472.64"/>
    <n v="4623.3600000000006"/>
    <n v="3.5000000000000003E-2"/>
    <x v="1"/>
    <x v="1"/>
    <x v="0"/>
  </r>
  <r>
    <n v="487"/>
    <x v="1"/>
    <n v="287"/>
    <n v="157"/>
    <x v="11"/>
    <n v="42806.05"/>
    <x v="368"/>
    <x v="387"/>
    <x v="8"/>
    <n v="675.88499999999999"/>
    <n v="45059"/>
    <n v="43481.935000000005"/>
    <n v="1577.0649999999951"/>
    <n v="3.4999999999999892E-2"/>
    <x v="24"/>
    <x v="2"/>
    <x v="0"/>
  </r>
  <r>
    <n v="488"/>
    <x v="1"/>
    <n v="872"/>
    <n v="830"/>
    <x v="0"/>
    <n v="687572"/>
    <x v="11"/>
    <x v="133"/>
    <x v="2"/>
    <n v="10856.4"/>
    <n v="723760"/>
    <n v="698428.4"/>
    <n v="25331.599999999977"/>
    <n v="3.4999999999999969E-2"/>
    <x v="21"/>
    <x v="2"/>
    <x v="1"/>
  </r>
  <r>
    <n v="489"/>
    <x v="2"/>
    <n v="100"/>
    <n v="856"/>
    <x v="5"/>
    <n v="81320"/>
    <x v="369"/>
    <x v="382"/>
    <x v="5"/>
    <n v="1284"/>
    <n v="85600"/>
    <n v="82604"/>
    <n v="2996"/>
    <n v="3.5000000000000003E-2"/>
    <x v="21"/>
    <x v="2"/>
    <x v="0"/>
  </r>
  <r>
    <n v="490"/>
    <x v="0"/>
    <n v="78"/>
    <n v="55"/>
    <x v="2"/>
    <n v="4075.5"/>
    <x v="370"/>
    <x v="124"/>
    <x v="0"/>
    <n v="64.349999999999994"/>
    <n v="4290"/>
    <n v="4139.8500000000004"/>
    <n v="150.14999999999964"/>
    <n v="3.4999999999999913E-2"/>
    <x v="10"/>
    <x v="0"/>
    <x v="2"/>
  </r>
  <r>
    <n v="491"/>
    <x v="1"/>
    <n v="402"/>
    <n v="22"/>
    <x v="7"/>
    <n v="8401.7999999999993"/>
    <x v="371"/>
    <x v="388"/>
    <x v="2"/>
    <n v="132.66"/>
    <n v="8844"/>
    <n v="8534.4599999999991"/>
    <n v="309.54000000000087"/>
    <n v="3.50000000000001E-2"/>
    <x v="17"/>
    <x v="1"/>
    <x v="0"/>
  </r>
  <r>
    <n v="492"/>
    <x v="1"/>
    <n v="709"/>
    <n v="26"/>
    <x v="7"/>
    <n v="17512.3"/>
    <x v="372"/>
    <x v="389"/>
    <x v="0"/>
    <n v="276.51"/>
    <n v="18434"/>
    <n v="17788.809999999998"/>
    <n v="645.19000000000233"/>
    <n v="3.5000000000000128E-2"/>
    <x v="2"/>
    <x v="2"/>
    <x v="1"/>
  </r>
  <r>
    <n v="493"/>
    <x v="2"/>
    <n v="571"/>
    <n v="750"/>
    <x v="1"/>
    <n v="406837.5"/>
    <x v="373"/>
    <x v="390"/>
    <x v="0"/>
    <n v="6423.75"/>
    <n v="428250"/>
    <n v="413261.25"/>
    <n v="14988.75"/>
    <n v="3.5000000000000003E-2"/>
    <x v="16"/>
    <x v="2"/>
    <x v="2"/>
  </r>
  <r>
    <n v="494"/>
    <x v="2"/>
    <n v="970"/>
    <n v="991"/>
    <x v="5"/>
    <n v="913206.5"/>
    <x v="374"/>
    <x v="295"/>
    <x v="0"/>
    <n v="14419.05"/>
    <n v="961270"/>
    <n v="927625.55"/>
    <n v="33644.449999999953"/>
    <n v="3.4999999999999955E-2"/>
    <x v="0"/>
    <x v="0"/>
    <x v="2"/>
  </r>
  <r>
    <n v="495"/>
    <x v="2"/>
    <n v="323"/>
    <n v="211"/>
    <x v="0"/>
    <n v="64745.35"/>
    <x v="375"/>
    <x v="391"/>
    <x v="7"/>
    <n v="1022.295"/>
    <n v="68153"/>
    <n v="65767.645000000004"/>
    <n v="2385.3549999999959"/>
    <n v="3.4999999999999941E-2"/>
    <x v="3"/>
    <x v="2"/>
    <x v="2"/>
  </r>
  <r>
    <n v="496"/>
    <x v="2"/>
    <n v="827"/>
    <n v="882"/>
    <x v="5"/>
    <n v="692943.3"/>
    <x v="267"/>
    <x v="281"/>
    <x v="3"/>
    <n v="10941.21"/>
    <n v="729414"/>
    <n v="703884.51"/>
    <n v="25529.489999999991"/>
    <n v="3.4999999999999989E-2"/>
    <x v="7"/>
    <x v="2"/>
    <x v="0"/>
  </r>
  <r>
    <n v="497"/>
    <x v="0"/>
    <n v="719"/>
    <n v="15"/>
    <x v="6"/>
    <n v="10245.75"/>
    <x v="376"/>
    <x v="392"/>
    <x v="6"/>
    <n v="161.77500000000001"/>
    <n v="10785"/>
    <n v="10407.525"/>
    <n v="377.47500000000036"/>
    <n v="3.5000000000000031E-2"/>
    <x v="2"/>
    <x v="2"/>
    <x v="0"/>
  </r>
  <r>
    <n v="498"/>
    <x v="2"/>
    <n v="964"/>
    <n v="977"/>
    <x v="5"/>
    <n v="894736.6"/>
    <x v="112"/>
    <x v="294"/>
    <x v="7"/>
    <n v="14127.42"/>
    <n v="941828"/>
    <n v="908864.02"/>
    <n v="32963.979999999981"/>
    <n v="3.4999999999999983E-2"/>
    <x v="13"/>
    <x v="2"/>
    <x v="2"/>
  </r>
  <r>
    <n v="499"/>
    <x v="0"/>
    <n v="486"/>
    <n v="31"/>
    <x v="2"/>
    <n v="14312.7"/>
    <x v="377"/>
    <x v="389"/>
    <x v="3"/>
    <n v="225.98999999999998"/>
    <n v="15066"/>
    <n v="14538.69"/>
    <n v="527.30999999999949"/>
    <n v="3.4999999999999969E-2"/>
    <x v="1"/>
    <x v="1"/>
    <x v="1"/>
  </r>
  <r>
    <n v="500"/>
    <x v="1"/>
    <n v="512"/>
    <n v="254"/>
    <x v="2"/>
    <n v="123545.60000000001"/>
    <x v="312"/>
    <x v="227"/>
    <x v="6"/>
    <n v="1950.72"/>
    <n v="130048"/>
    <n v="125496.32000000001"/>
    <n v="4551.679999999993"/>
    <n v="3.4999999999999948E-2"/>
    <x v="14"/>
    <x v="0"/>
    <x v="1"/>
  </r>
  <r>
    <n v="501"/>
    <x v="2"/>
    <n v="211"/>
    <n v="647"/>
    <x v="1"/>
    <n v="129691.15"/>
    <x v="378"/>
    <x v="122"/>
    <x v="4"/>
    <n v="2047.7549999999999"/>
    <n v="136517"/>
    <n v="131738.905"/>
    <n v="4778.0950000000012"/>
    <n v="3.500000000000001E-2"/>
    <x v="25"/>
    <x v="2"/>
    <x v="2"/>
  </r>
  <r>
    <n v="502"/>
    <x v="0"/>
    <n v="132"/>
    <n v="56"/>
    <x v="2"/>
    <n v="7022.4"/>
    <x v="379"/>
    <x v="393"/>
    <x v="3"/>
    <n v="110.88"/>
    <n v="7392"/>
    <n v="7133.28"/>
    <n v="258.72000000000025"/>
    <n v="3.5000000000000031E-2"/>
    <x v="10"/>
    <x v="0"/>
    <x v="0"/>
  </r>
  <r>
    <n v="503"/>
    <x v="0"/>
    <n v="953"/>
    <n v="16"/>
    <x v="6"/>
    <n v="14485.6"/>
    <x v="380"/>
    <x v="170"/>
    <x v="0"/>
    <n v="228.72"/>
    <n v="15248"/>
    <n v="14714.32"/>
    <n v="533.68000000000029"/>
    <n v="3.5000000000000017E-2"/>
    <x v="23"/>
    <x v="1"/>
    <x v="2"/>
  </r>
  <r>
    <n v="504"/>
    <x v="2"/>
    <n v="238"/>
    <n v="741"/>
    <x v="1"/>
    <n v="167540.1"/>
    <x v="233"/>
    <x v="394"/>
    <x v="5"/>
    <n v="2645.37"/>
    <n v="176358"/>
    <n v="170185.47"/>
    <n v="6172.5299999999988"/>
    <n v="3.4999999999999996E-2"/>
    <x v="19"/>
    <x v="1"/>
    <x v="0"/>
  </r>
  <r>
    <n v="505"/>
    <x v="2"/>
    <n v="855"/>
    <n v="710"/>
    <x v="1"/>
    <n v="576697.5"/>
    <x v="381"/>
    <x v="395"/>
    <x v="6"/>
    <n v="9105.75"/>
    <n v="607050"/>
    <n v="585803.25"/>
    <n v="21246.75"/>
    <n v="3.5000000000000003E-2"/>
    <x v="4"/>
    <x v="0"/>
    <x v="0"/>
  </r>
  <r>
    <n v="506"/>
    <x v="0"/>
    <n v="442"/>
    <n v="16"/>
    <x v="6"/>
    <n v="6718.4"/>
    <x v="382"/>
    <x v="314"/>
    <x v="8"/>
    <n v="106.08"/>
    <n v="7072"/>
    <n v="6824.48"/>
    <n v="247.52000000000044"/>
    <n v="3.5000000000000059E-2"/>
    <x v="10"/>
    <x v="0"/>
    <x v="0"/>
  </r>
  <r>
    <n v="507"/>
    <x v="2"/>
    <n v="872"/>
    <n v="65"/>
    <x v="11"/>
    <n v="53846"/>
    <x v="383"/>
    <x v="396"/>
    <x v="0"/>
    <n v="850.19999999999993"/>
    <n v="56680"/>
    <n v="54696.2"/>
    <n v="1983.8000000000029"/>
    <n v="3.5000000000000052E-2"/>
    <x v="7"/>
    <x v="2"/>
    <x v="0"/>
  </r>
  <r>
    <n v="508"/>
    <x v="2"/>
    <n v="684"/>
    <n v="966"/>
    <x v="5"/>
    <n v="627706.80000000005"/>
    <x v="165"/>
    <x v="265"/>
    <x v="0"/>
    <n v="9911.16"/>
    <n v="660744"/>
    <n v="637617.96000000008"/>
    <n v="23126.039999999921"/>
    <n v="3.4999999999999878E-2"/>
    <x v="15"/>
    <x v="2"/>
    <x v="0"/>
  </r>
  <r>
    <n v="509"/>
    <x v="2"/>
    <n v="174"/>
    <n v="133"/>
    <x v="0"/>
    <n v="21984.9"/>
    <x v="384"/>
    <x v="397"/>
    <x v="3"/>
    <n v="347.13"/>
    <n v="23142"/>
    <n v="22332.030000000002"/>
    <n v="809.96999999999753"/>
    <n v="3.4999999999999892E-2"/>
    <x v="5"/>
    <x v="2"/>
    <x v="1"/>
  </r>
  <r>
    <n v="510"/>
    <x v="2"/>
    <n v="604"/>
    <n v="1452"/>
    <x v="4"/>
    <n v="833157.6"/>
    <x v="110"/>
    <x v="398"/>
    <x v="7"/>
    <n v="13155.119999999999"/>
    <n v="877008"/>
    <n v="846312.72"/>
    <n v="30695.280000000028"/>
    <n v="3.5000000000000031E-2"/>
    <x v="23"/>
    <x v="1"/>
    <x v="0"/>
  </r>
  <r>
    <n v="511"/>
    <x v="2"/>
    <n v="477"/>
    <n v="1044"/>
    <x v="10"/>
    <n v="473088.6"/>
    <x v="385"/>
    <x v="192"/>
    <x v="0"/>
    <n v="7469.82"/>
    <n v="497988"/>
    <n v="480558.42"/>
    <n v="17429.580000000016"/>
    <n v="3.5000000000000031E-2"/>
    <x v="2"/>
    <x v="2"/>
    <x v="1"/>
  </r>
  <r>
    <n v="512"/>
    <x v="2"/>
    <n v="722"/>
    <n v="105"/>
    <x v="0"/>
    <n v="72019.5"/>
    <x v="386"/>
    <x v="399"/>
    <x v="6"/>
    <n v="1137.1499999999999"/>
    <n v="75810"/>
    <n v="73156.649999999994"/>
    <n v="2653.3500000000058"/>
    <n v="3.500000000000008E-2"/>
    <x v="1"/>
    <x v="1"/>
    <x v="0"/>
  </r>
  <r>
    <n v="513"/>
    <x v="2"/>
    <n v="749"/>
    <n v="200"/>
    <x v="0"/>
    <n v="142310"/>
    <x v="298"/>
    <x v="398"/>
    <x v="0"/>
    <n v="2247"/>
    <n v="149800"/>
    <n v="144557"/>
    <n v="5243"/>
    <n v="3.5000000000000003E-2"/>
    <x v="2"/>
    <x v="2"/>
    <x v="0"/>
  </r>
  <r>
    <n v="514"/>
    <x v="0"/>
    <n v="283"/>
    <n v="16"/>
    <x v="6"/>
    <n v="4301.6000000000004"/>
    <x v="387"/>
    <x v="328"/>
    <x v="3"/>
    <n v="67.92"/>
    <n v="4528"/>
    <n v="4369.5200000000004"/>
    <n v="158.47999999999956"/>
    <n v="3.4999999999999906E-2"/>
    <x v="17"/>
    <x v="1"/>
    <x v="0"/>
  </r>
  <r>
    <n v="515"/>
    <x v="2"/>
    <n v="649"/>
    <n v="994"/>
    <x v="5"/>
    <n v="612850.69999999995"/>
    <x v="388"/>
    <x v="400"/>
    <x v="8"/>
    <n v="9676.59"/>
    <n v="645106"/>
    <n v="622527.28999999992"/>
    <n v="22578.710000000079"/>
    <n v="3.5000000000000121E-2"/>
    <x v="22"/>
    <x v="0"/>
    <x v="2"/>
  </r>
  <r>
    <n v="516"/>
    <x v="1"/>
    <n v="442"/>
    <n v="129"/>
    <x v="11"/>
    <n v="54167.1"/>
    <x v="31"/>
    <x v="19"/>
    <x v="2"/>
    <n v="855.27"/>
    <n v="57018"/>
    <n v="55022.369999999995"/>
    <n v="1995.6300000000047"/>
    <n v="3.500000000000008E-2"/>
    <x v="2"/>
    <x v="2"/>
    <x v="1"/>
  </r>
  <r>
    <n v="517"/>
    <x v="1"/>
    <n v="519"/>
    <n v="1034"/>
    <x v="0"/>
    <n v="509813.7"/>
    <x v="69"/>
    <x v="401"/>
    <x v="0"/>
    <n v="8049.69"/>
    <n v="536646"/>
    <n v="517863.39"/>
    <n v="18782.609999999986"/>
    <n v="3.4999999999999976E-2"/>
    <x v="10"/>
    <x v="0"/>
    <x v="0"/>
  </r>
  <r>
    <n v="518"/>
    <x v="2"/>
    <n v="680"/>
    <n v="611"/>
    <x v="1"/>
    <n v="394706"/>
    <x v="369"/>
    <x v="402"/>
    <x v="2"/>
    <n v="6232.2"/>
    <n v="415480"/>
    <n v="400938.2"/>
    <n v="14541.799999999988"/>
    <n v="3.4999999999999969E-2"/>
    <x v="0"/>
    <x v="0"/>
    <x v="0"/>
  </r>
  <r>
    <n v="519"/>
    <x v="1"/>
    <n v="957"/>
    <n v="127"/>
    <x v="11"/>
    <n v="115462.05"/>
    <x v="31"/>
    <x v="403"/>
    <x v="6"/>
    <n v="1823.085"/>
    <n v="121539"/>
    <n v="117285.13500000001"/>
    <n v="4253.8649999999907"/>
    <n v="3.499999999999992E-2"/>
    <x v="14"/>
    <x v="0"/>
    <x v="1"/>
  </r>
  <r>
    <n v="520"/>
    <x v="2"/>
    <n v="859"/>
    <n v="74"/>
    <x v="11"/>
    <n v="60387.7"/>
    <x v="389"/>
    <x v="404"/>
    <x v="7"/>
    <n v="953.49"/>
    <n v="63566"/>
    <n v="61341.189999999995"/>
    <n v="2224.8100000000049"/>
    <n v="3.500000000000008E-2"/>
    <x v="8"/>
    <x v="1"/>
    <x v="2"/>
  </r>
  <r>
    <n v="521"/>
    <x v="1"/>
    <n v="230"/>
    <n v="1568"/>
    <x v="0"/>
    <n v="342608"/>
    <x v="302"/>
    <x v="279"/>
    <x v="0"/>
    <n v="5409.5999999999995"/>
    <n v="360640"/>
    <n v="348017.6"/>
    <n v="12622.400000000023"/>
    <n v="3.5000000000000066E-2"/>
    <x v="11"/>
    <x v="2"/>
    <x v="0"/>
  </r>
  <r>
    <n v="522"/>
    <x v="2"/>
    <n v="512"/>
    <n v="77"/>
    <x v="11"/>
    <n v="37452.800000000003"/>
    <x v="390"/>
    <x v="405"/>
    <x v="5"/>
    <n v="591.36"/>
    <n v="39424"/>
    <n v="38044.160000000003"/>
    <n v="1379.8399999999965"/>
    <n v="3.4999999999999913E-2"/>
    <x v="15"/>
    <x v="2"/>
    <x v="0"/>
  </r>
  <r>
    <n v="523"/>
    <x v="1"/>
    <n v="451"/>
    <n v="1021"/>
    <x v="0"/>
    <n v="437447.45"/>
    <x v="187"/>
    <x v="406"/>
    <x v="0"/>
    <n v="6907.0649999999996"/>
    <n v="460471"/>
    <n v="444354.51500000001"/>
    <n v="16116.484999999986"/>
    <n v="3.4999999999999969E-2"/>
    <x v="0"/>
    <x v="0"/>
    <x v="1"/>
  </r>
  <r>
    <n v="524"/>
    <x v="2"/>
    <n v="424"/>
    <n v="212"/>
    <x v="0"/>
    <n v="85393.600000000006"/>
    <x v="209"/>
    <x v="407"/>
    <x v="6"/>
    <n v="1348.32"/>
    <n v="89888"/>
    <n v="86741.920000000013"/>
    <n v="3146.0799999999872"/>
    <n v="3.4999999999999858E-2"/>
    <x v="2"/>
    <x v="2"/>
    <x v="1"/>
  </r>
  <r>
    <n v="525"/>
    <x v="2"/>
    <n v="931"/>
    <n v="693"/>
    <x v="1"/>
    <n v="612923.85"/>
    <x v="391"/>
    <x v="408"/>
    <x v="3"/>
    <n v="9677.744999999999"/>
    <n v="645183"/>
    <n v="622601.59499999997"/>
    <n v="22581.405000000028"/>
    <n v="3.5000000000000045E-2"/>
    <x v="8"/>
    <x v="1"/>
    <x v="1"/>
  </r>
  <r>
    <n v="526"/>
    <x v="1"/>
    <n v="119"/>
    <n v="285"/>
    <x v="9"/>
    <n v="32219.25"/>
    <x v="392"/>
    <x v="187"/>
    <x v="8"/>
    <n v="508.72499999999997"/>
    <n v="33915"/>
    <n v="32727.974999999999"/>
    <n v="1187.0250000000015"/>
    <n v="3.5000000000000045E-2"/>
    <x v="10"/>
    <x v="0"/>
    <x v="1"/>
  </r>
  <r>
    <n v="527"/>
    <x v="2"/>
    <n v="217"/>
    <n v="882"/>
    <x v="10"/>
    <n v="181824.3"/>
    <x v="393"/>
    <x v="258"/>
    <x v="0"/>
    <n v="2870.91"/>
    <n v="191394"/>
    <n v="184695.21"/>
    <n v="6698.7900000000081"/>
    <n v="3.5000000000000045E-2"/>
    <x v="8"/>
    <x v="1"/>
    <x v="0"/>
  </r>
  <r>
    <n v="528"/>
    <x v="0"/>
    <n v="525"/>
    <n v="55"/>
    <x v="6"/>
    <n v="27431.25"/>
    <x v="394"/>
    <x v="91"/>
    <x v="8"/>
    <n v="433.125"/>
    <n v="28875"/>
    <n v="27864.375"/>
    <n v="1010.625"/>
    <n v="3.5000000000000003E-2"/>
    <x v="6"/>
    <x v="0"/>
    <x v="2"/>
  </r>
  <r>
    <n v="529"/>
    <x v="2"/>
    <n v="294"/>
    <n v="192"/>
    <x v="4"/>
    <n v="53625.599999999999"/>
    <x v="395"/>
    <x v="242"/>
    <x v="3"/>
    <n v="846.71999999999991"/>
    <n v="56448"/>
    <n v="54472.32"/>
    <n v="1975.6800000000003"/>
    <n v="3.5000000000000003E-2"/>
    <x v="5"/>
    <x v="2"/>
    <x v="1"/>
  </r>
  <r>
    <n v="530"/>
    <x v="2"/>
    <n v="318"/>
    <n v="1000"/>
    <x v="5"/>
    <n v="302100"/>
    <x v="396"/>
    <x v="155"/>
    <x v="8"/>
    <n v="4770"/>
    <n v="318000"/>
    <n v="306870"/>
    <n v="11130"/>
    <n v="3.5000000000000003E-2"/>
    <x v="23"/>
    <x v="1"/>
    <x v="1"/>
  </r>
  <r>
    <n v="531"/>
    <x v="0"/>
    <n v="114"/>
    <n v="52"/>
    <x v="2"/>
    <n v="5631.6"/>
    <x v="397"/>
    <x v="409"/>
    <x v="6"/>
    <n v="88.92"/>
    <n v="5928"/>
    <n v="5720.52"/>
    <n v="207.47999999999956"/>
    <n v="3.4999999999999927E-2"/>
    <x v="11"/>
    <x v="2"/>
    <x v="2"/>
  </r>
  <r>
    <n v="532"/>
    <x v="1"/>
    <n v="584"/>
    <n v="108"/>
    <x v="8"/>
    <n v="59918.400000000001"/>
    <x v="398"/>
    <x v="410"/>
    <x v="2"/>
    <n v="946.07999999999993"/>
    <n v="63072"/>
    <n v="60864.480000000003"/>
    <n v="2207.5199999999968"/>
    <n v="3.4999999999999948E-2"/>
    <x v="3"/>
    <x v="2"/>
    <x v="1"/>
  </r>
  <r>
    <n v="533"/>
    <x v="1"/>
    <n v="716"/>
    <n v="1459"/>
    <x v="0"/>
    <n v="992411.8"/>
    <x v="399"/>
    <x v="411"/>
    <x v="3"/>
    <n v="15669.66"/>
    <n v="1044644"/>
    <n v="1008081.4600000001"/>
    <n v="36562.539999999921"/>
    <n v="3.4999999999999927E-2"/>
    <x v="7"/>
    <x v="2"/>
    <x v="1"/>
  </r>
  <r>
    <n v="534"/>
    <x v="2"/>
    <n v="70"/>
    <n v="197"/>
    <x v="4"/>
    <n v="13100.5"/>
    <x v="400"/>
    <x v="412"/>
    <x v="5"/>
    <n v="206.85"/>
    <n v="13790"/>
    <n v="13307.35"/>
    <n v="482.64999999999964"/>
    <n v="3.4999999999999976E-2"/>
    <x v="4"/>
    <x v="0"/>
    <x v="1"/>
  </r>
  <r>
    <n v="535"/>
    <x v="1"/>
    <n v="878"/>
    <n v="24"/>
    <x v="7"/>
    <n v="20018.400000000001"/>
    <x v="401"/>
    <x v="413"/>
    <x v="2"/>
    <n v="316.08"/>
    <n v="21072"/>
    <n v="20334.480000000003"/>
    <n v="737.5199999999968"/>
    <n v="3.4999999999999851E-2"/>
    <x v="23"/>
    <x v="1"/>
    <x v="0"/>
  </r>
  <r>
    <n v="536"/>
    <x v="1"/>
    <n v="575"/>
    <n v="44"/>
    <x v="4"/>
    <n v="24035"/>
    <x v="402"/>
    <x v="414"/>
    <x v="5"/>
    <n v="379.5"/>
    <n v="25300"/>
    <n v="24414.5"/>
    <n v="885.5"/>
    <n v="3.5000000000000003E-2"/>
    <x v="5"/>
    <x v="2"/>
    <x v="2"/>
  </r>
  <r>
    <n v="537"/>
    <x v="1"/>
    <n v="319"/>
    <n v="242"/>
    <x v="2"/>
    <n v="73338.100000000006"/>
    <x v="314"/>
    <x v="415"/>
    <x v="0"/>
    <n v="1157.97"/>
    <n v="77198"/>
    <n v="74496.070000000007"/>
    <n v="2701.929999999993"/>
    <n v="3.4999999999999906E-2"/>
    <x v="11"/>
    <x v="2"/>
    <x v="0"/>
  </r>
  <r>
    <n v="538"/>
    <x v="2"/>
    <n v="367"/>
    <n v="122"/>
    <x v="0"/>
    <n v="42535.3"/>
    <x v="403"/>
    <x v="416"/>
    <x v="6"/>
    <n v="671.61"/>
    <n v="44774"/>
    <n v="43206.91"/>
    <n v="1567.0899999999965"/>
    <n v="3.499999999999992E-2"/>
    <x v="25"/>
    <x v="2"/>
    <x v="1"/>
  </r>
  <r>
    <n v="539"/>
    <x v="2"/>
    <n v="926"/>
    <n v="192"/>
    <x v="4"/>
    <n v="168902.39999999999"/>
    <x v="5"/>
    <x v="177"/>
    <x v="2"/>
    <n v="2666.88"/>
    <n v="177792"/>
    <n v="171569.28"/>
    <n v="6222.7200000000012"/>
    <n v="3.5000000000000003E-2"/>
    <x v="3"/>
    <x v="2"/>
    <x v="1"/>
  </r>
  <r>
    <n v="540"/>
    <x v="1"/>
    <n v="693"/>
    <n v="107"/>
    <x v="8"/>
    <n v="70443.45"/>
    <x v="404"/>
    <x v="233"/>
    <x v="2"/>
    <n v="1112.2649999999999"/>
    <n v="74151"/>
    <n v="71555.714999999997"/>
    <n v="2595.2850000000035"/>
    <n v="3.5000000000000045E-2"/>
    <x v="20"/>
    <x v="2"/>
    <x v="2"/>
  </r>
  <r>
    <n v="541"/>
    <x v="1"/>
    <n v="427"/>
    <n v="1290"/>
    <x v="11"/>
    <n v="523288.5"/>
    <x v="369"/>
    <x v="417"/>
    <x v="0"/>
    <n v="8262.4499999999989"/>
    <n v="550830"/>
    <n v="531550.94999999995"/>
    <n v="19279.050000000047"/>
    <n v="3.5000000000000087E-2"/>
    <x v="14"/>
    <x v="0"/>
    <x v="0"/>
  </r>
  <r>
    <n v="542"/>
    <x v="2"/>
    <n v="745"/>
    <n v="1005"/>
    <x v="5"/>
    <n v="711288.75"/>
    <x v="312"/>
    <x v="138"/>
    <x v="6"/>
    <n v="11230.875"/>
    <n v="748725"/>
    <n v="722519.625"/>
    <n v="26205.375"/>
    <n v="3.5000000000000003E-2"/>
    <x v="17"/>
    <x v="1"/>
    <x v="1"/>
  </r>
  <r>
    <n v="543"/>
    <x v="2"/>
    <n v="613"/>
    <n v="969"/>
    <x v="3"/>
    <n v="564297.15"/>
    <x v="405"/>
    <x v="418"/>
    <x v="5"/>
    <n v="8909.9549999999999"/>
    <n v="593997"/>
    <n v="573207.10499999998"/>
    <n v="20789.895000000019"/>
    <n v="3.5000000000000031E-2"/>
    <x v="14"/>
    <x v="0"/>
    <x v="1"/>
  </r>
  <r>
    <n v="544"/>
    <x v="2"/>
    <n v="713"/>
    <n v="707"/>
    <x v="1"/>
    <n v="478886.45"/>
    <x v="406"/>
    <x v="419"/>
    <x v="2"/>
    <n v="7561.3649999999998"/>
    <n v="504091"/>
    <n v="486447.815"/>
    <n v="17643.184999999998"/>
    <n v="3.4999999999999996E-2"/>
    <x v="4"/>
    <x v="0"/>
    <x v="1"/>
  </r>
  <r>
    <n v="545"/>
    <x v="2"/>
    <n v="448"/>
    <n v="1053"/>
    <x v="5"/>
    <n v="448156.8"/>
    <x v="407"/>
    <x v="420"/>
    <x v="6"/>
    <n v="7076.16"/>
    <n v="471744"/>
    <n v="455232.95999999996"/>
    <n v="16511.040000000037"/>
    <n v="3.500000000000008E-2"/>
    <x v="19"/>
    <x v="1"/>
    <x v="1"/>
  </r>
  <r>
    <n v="546"/>
    <x v="0"/>
    <n v="983"/>
    <n v="37"/>
    <x v="2"/>
    <n v="34552.449999999997"/>
    <x v="408"/>
    <x v="421"/>
    <x v="1"/>
    <n v="545.56499999999994"/>
    <n v="36371"/>
    <n v="35098.014999999999"/>
    <n v="1272.9850000000006"/>
    <n v="3.5000000000000017E-2"/>
    <x v="25"/>
    <x v="2"/>
    <x v="0"/>
  </r>
  <r>
    <n v="547"/>
    <x v="1"/>
    <n v="905"/>
    <n v="292"/>
    <x v="9"/>
    <n v="251047"/>
    <x v="409"/>
    <x v="422"/>
    <x v="6"/>
    <n v="3963.8999999999996"/>
    <n v="264260"/>
    <n v="255010.9"/>
    <n v="9249.1000000000058"/>
    <n v="3.5000000000000024E-2"/>
    <x v="7"/>
    <x v="2"/>
    <x v="1"/>
  </r>
  <r>
    <n v="548"/>
    <x v="1"/>
    <n v="333"/>
    <n v="56"/>
    <x v="4"/>
    <n v="17715.599999999999"/>
    <x v="15"/>
    <x v="137"/>
    <x v="5"/>
    <n v="279.71999999999997"/>
    <n v="18648"/>
    <n v="17995.32"/>
    <n v="652.68000000000029"/>
    <n v="3.5000000000000017E-2"/>
    <x v="22"/>
    <x v="0"/>
    <x v="2"/>
  </r>
  <r>
    <n v="549"/>
    <x v="2"/>
    <n v="855"/>
    <n v="1011"/>
    <x v="10"/>
    <n v="821184.75"/>
    <x v="410"/>
    <x v="394"/>
    <x v="2"/>
    <n v="12966.074999999999"/>
    <n v="864405"/>
    <n v="834150.82499999995"/>
    <n v="30254.175000000047"/>
    <n v="3.5000000000000052E-2"/>
    <x v="22"/>
    <x v="0"/>
    <x v="0"/>
  </r>
  <r>
    <n v="550"/>
    <x v="1"/>
    <n v="526"/>
    <n v="112"/>
    <x v="2"/>
    <n v="55966.400000000001"/>
    <x v="409"/>
    <x v="423"/>
    <x v="8"/>
    <n v="883.68"/>
    <n v="58912"/>
    <n v="56850.080000000002"/>
    <n v="2061.9199999999983"/>
    <n v="3.4999999999999969E-2"/>
    <x v="15"/>
    <x v="2"/>
    <x v="1"/>
  </r>
  <r>
    <n v="551"/>
    <x v="2"/>
    <n v="358"/>
    <n v="773"/>
    <x v="1"/>
    <n v="262897.3"/>
    <x v="411"/>
    <x v="294"/>
    <x v="2"/>
    <n v="4151.01"/>
    <n v="276734"/>
    <n v="267048.31"/>
    <n v="9685.6900000000023"/>
    <n v="3.500000000000001E-2"/>
    <x v="3"/>
    <x v="2"/>
    <x v="2"/>
  </r>
  <r>
    <n v="552"/>
    <x v="2"/>
    <n v="352"/>
    <n v="225"/>
    <x v="0"/>
    <n v="75240"/>
    <x v="412"/>
    <x v="265"/>
    <x v="5"/>
    <n v="1188"/>
    <n v="79200"/>
    <n v="76428"/>
    <n v="2772"/>
    <n v="3.5000000000000003E-2"/>
    <x v="2"/>
    <x v="2"/>
    <x v="0"/>
  </r>
  <r>
    <n v="553"/>
    <x v="2"/>
    <n v="646"/>
    <n v="179"/>
    <x v="0"/>
    <n v="109852.3"/>
    <x v="315"/>
    <x v="368"/>
    <x v="3"/>
    <n v="1734.51"/>
    <n v="115634"/>
    <n v="111586.81"/>
    <n v="4047.1900000000023"/>
    <n v="3.5000000000000017E-2"/>
    <x v="13"/>
    <x v="2"/>
    <x v="2"/>
  </r>
  <r>
    <n v="554"/>
    <x v="1"/>
    <n v="74"/>
    <n v="143"/>
    <x v="11"/>
    <n v="10052.9"/>
    <x v="288"/>
    <x v="424"/>
    <x v="8"/>
    <n v="158.72999999999999"/>
    <n v="10582"/>
    <n v="10211.629999999999"/>
    <n v="370.3700000000008"/>
    <n v="3.5000000000000073E-2"/>
    <x v="8"/>
    <x v="1"/>
    <x v="1"/>
  </r>
  <r>
    <n v="555"/>
    <x v="1"/>
    <n v="764"/>
    <n v="1432"/>
    <x v="0"/>
    <n v="1039345.6"/>
    <x v="413"/>
    <x v="425"/>
    <x v="2"/>
    <n v="16410.72"/>
    <n v="1094048"/>
    <n v="1055756.32"/>
    <n v="38291.679999999935"/>
    <n v="3.4999999999999941E-2"/>
    <x v="8"/>
    <x v="1"/>
    <x v="0"/>
  </r>
  <r>
    <n v="556"/>
    <x v="1"/>
    <n v="699"/>
    <n v="305"/>
    <x v="9"/>
    <n v="202535.25"/>
    <x v="414"/>
    <x v="426"/>
    <x v="0"/>
    <n v="3197.9249999999997"/>
    <n v="213195"/>
    <n v="205733.17499999999"/>
    <n v="7461.8250000000116"/>
    <n v="3.5000000000000052E-2"/>
    <x v="7"/>
    <x v="2"/>
    <x v="2"/>
  </r>
  <r>
    <n v="557"/>
    <x v="2"/>
    <n v="842"/>
    <n v="53"/>
    <x v="0"/>
    <n v="42394.7"/>
    <x v="415"/>
    <x v="427"/>
    <x v="0"/>
    <n v="669.39"/>
    <n v="44626"/>
    <n v="43064.09"/>
    <n v="1561.9100000000035"/>
    <n v="3.500000000000008E-2"/>
    <x v="25"/>
    <x v="2"/>
    <x v="1"/>
  </r>
  <r>
    <n v="558"/>
    <x v="2"/>
    <n v="425"/>
    <n v="1019"/>
    <x v="5"/>
    <n v="411421.25"/>
    <x v="416"/>
    <x v="428"/>
    <x v="8"/>
    <n v="6496.125"/>
    <n v="433075"/>
    <n v="417917.375"/>
    <n v="15157.625"/>
    <n v="3.5000000000000003E-2"/>
    <x v="8"/>
    <x v="1"/>
    <x v="2"/>
  </r>
  <r>
    <n v="559"/>
    <x v="2"/>
    <n v="869"/>
    <n v="808"/>
    <x v="3"/>
    <n v="667044.4"/>
    <x v="417"/>
    <x v="286"/>
    <x v="0"/>
    <n v="10532.279999999999"/>
    <n v="702152"/>
    <n v="677576.68"/>
    <n v="24575.319999999949"/>
    <n v="3.4999999999999927E-2"/>
    <x v="6"/>
    <x v="0"/>
    <x v="1"/>
  </r>
  <r>
    <n v="560"/>
    <x v="1"/>
    <n v="506"/>
    <n v="104"/>
    <x v="8"/>
    <n v="49992.800000000003"/>
    <x v="216"/>
    <x v="429"/>
    <x v="0"/>
    <n v="789.36"/>
    <n v="52624"/>
    <n v="50782.16"/>
    <n v="1841.8399999999965"/>
    <n v="3.4999999999999934E-2"/>
    <x v="20"/>
    <x v="2"/>
    <x v="0"/>
  </r>
  <r>
    <n v="561"/>
    <x v="1"/>
    <n v="692"/>
    <n v="875"/>
    <x v="0"/>
    <n v="575225"/>
    <x v="418"/>
    <x v="430"/>
    <x v="2"/>
    <n v="9082.5"/>
    <n v="605500"/>
    <n v="584307.5"/>
    <n v="21192.5"/>
    <n v="3.5000000000000003E-2"/>
    <x v="3"/>
    <x v="2"/>
    <x v="2"/>
  </r>
  <r>
    <n v="562"/>
    <x v="0"/>
    <n v="383"/>
    <n v="15"/>
    <x v="6"/>
    <n v="5457.75"/>
    <x v="209"/>
    <x v="431"/>
    <x v="6"/>
    <n v="86.174999999999997"/>
    <n v="5745"/>
    <n v="5543.9250000000002"/>
    <n v="201.07499999999982"/>
    <n v="3.4999999999999969E-2"/>
    <x v="9"/>
    <x v="0"/>
    <x v="1"/>
  </r>
  <r>
    <n v="563"/>
    <x v="2"/>
    <n v="817"/>
    <n v="681"/>
    <x v="1"/>
    <n v="528558.15"/>
    <x v="419"/>
    <x v="432"/>
    <x v="3"/>
    <n v="8345.6549999999988"/>
    <n v="556377"/>
    <n v="536903.80500000005"/>
    <n v="19473.194999999949"/>
    <n v="3.4999999999999906E-2"/>
    <x v="6"/>
    <x v="0"/>
    <x v="0"/>
  </r>
  <r>
    <n v="564"/>
    <x v="1"/>
    <n v="257"/>
    <n v="336"/>
    <x v="9"/>
    <n v="82034.399999999994"/>
    <x v="79"/>
    <x v="234"/>
    <x v="5"/>
    <n v="1295.28"/>
    <n v="86352"/>
    <n v="83329.679999999993"/>
    <n v="3022.320000000007"/>
    <n v="3.500000000000008E-2"/>
    <x v="1"/>
    <x v="1"/>
    <x v="0"/>
  </r>
  <r>
    <n v="565"/>
    <x v="2"/>
    <n v="70"/>
    <n v="618"/>
    <x v="1"/>
    <n v="41097"/>
    <x v="420"/>
    <x v="433"/>
    <x v="8"/>
    <n v="648.9"/>
    <n v="43260"/>
    <n v="41745.9"/>
    <n v="1514.0999999999985"/>
    <n v="3.4999999999999969E-2"/>
    <x v="11"/>
    <x v="2"/>
    <x v="1"/>
  </r>
  <r>
    <n v="566"/>
    <x v="2"/>
    <n v="856"/>
    <n v="655"/>
    <x v="1"/>
    <n v="532646"/>
    <x v="421"/>
    <x v="409"/>
    <x v="6"/>
    <n v="8410.1999999999989"/>
    <n v="560680"/>
    <n v="541056.19999999995"/>
    <n v="19623.800000000047"/>
    <n v="3.500000000000008E-2"/>
    <x v="16"/>
    <x v="2"/>
    <x v="2"/>
  </r>
  <r>
    <n v="567"/>
    <x v="1"/>
    <n v="276"/>
    <n v="221"/>
    <x v="2"/>
    <n v="57946.2"/>
    <x v="63"/>
    <x v="408"/>
    <x v="6"/>
    <n v="914.93999999999994"/>
    <n v="60996"/>
    <n v="58861.14"/>
    <n v="2134.8600000000006"/>
    <n v="3.500000000000001E-2"/>
    <x v="21"/>
    <x v="2"/>
    <x v="1"/>
  </r>
  <r>
    <n v="568"/>
    <x v="2"/>
    <n v="769"/>
    <n v="189"/>
    <x v="0"/>
    <n v="138073.95000000001"/>
    <x v="319"/>
    <x v="434"/>
    <x v="2"/>
    <n v="2180.1149999999998"/>
    <n v="145341"/>
    <n v="140254.065"/>
    <n v="5086.9349999999977"/>
    <n v="3.4999999999999983E-2"/>
    <x v="25"/>
    <x v="2"/>
    <x v="2"/>
  </r>
  <r>
    <n v="569"/>
    <x v="1"/>
    <n v="986"/>
    <n v="1339"/>
    <x v="0"/>
    <n v="1254241.3"/>
    <x v="293"/>
    <x v="285"/>
    <x v="0"/>
    <n v="19803.809999999998"/>
    <n v="1320254"/>
    <n v="1274045.1100000001"/>
    <n v="46208.889999999898"/>
    <n v="3.499999999999992E-2"/>
    <x v="1"/>
    <x v="1"/>
    <x v="1"/>
  </r>
  <r>
    <n v="570"/>
    <x v="2"/>
    <n v="391"/>
    <n v="621"/>
    <x v="1"/>
    <n v="230670.45"/>
    <x v="422"/>
    <x v="1"/>
    <x v="8"/>
    <n v="3642.165"/>
    <n v="242811"/>
    <n v="234312.61500000002"/>
    <n v="8498.3849999999802"/>
    <n v="3.499999999999992E-2"/>
    <x v="15"/>
    <x v="2"/>
    <x v="1"/>
  </r>
  <r>
    <n v="571"/>
    <x v="1"/>
    <n v="359"/>
    <n v="1072"/>
    <x v="11"/>
    <n v="365605.6"/>
    <x v="58"/>
    <x v="435"/>
    <x v="2"/>
    <n v="5772.7199999999993"/>
    <n v="384848"/>
    <n v="371378.31999999995"/>
    <n v="13469.680000000051"/>
    <n v="3.5000000000000135E-2"/>
    <x v="18"/>
    <x v="1"/>
    <x v="1"/>
  </r>
  <r>
    <n v="572"/>
    <x v="2"/>
    <n v="897"/>
    <n v="734"/>
    <x v="1"/>
    <n v="625478.1"/>
    <x v="423"/>
    <x v="436"/>
    <x v="0"/>
    <n v="9875.9699999999993"/>
    <n v="658398"/>
    <n v="635354.06999999995"/>
    <n v="23043.930000000051"/>
    <n v="3.500000000000008E-2"/>
    <x v="2"/>
    <x v="2"/>
    <x v="1"/>
  </r>
  <r>
    <n v="573"/>
    <x v="1"/>
    <n v="811"/>
    <n v="100"/>
    <x v="8"/>
    <n v="77045"/>
    <x v="27"/>
    <x v="424"/>
    <x v="0"/>
    <n v="1216.5"/>
    <n v="81100"/>
    <n v="78261.5"/>
    <n v="2838.5"/>
    <n v="3.5000000000000003E-2"/>
    <x v="1"/>
    <x v="1"/>
    <x v="1"/>
  </r>
  <r>
    <n v="574"/>
    <x v="1"/>
    <n v="372"/>
    <n v="144"/>
    <x v="11"/>
    <n v="50889.599999999999"/>
    <x v="424"/>
    <x v="333"/>
    <x v="0"/>
    <n v="803.52"/>
    <n v="53568"/>
    <n v="51693.119999999995"/>
    <n v="1874.8800000000047"/>
    <n v="3.5000000000000087E-2"/>
    <x v="15"/>
    <x v="2"/>
    <x v="2"/>
  </r>
  <r>
    <n v="575"/>
    <x v="2"/>
    <n v="209"/>
    <n v="541"/>
    <x v="1"/>
    <n v="107415.55"/>
    <x v="372"/>
    <x v="437"/>
    <x v="2"/>
    <n v="1696.0349999999999"/>
    <n v="113069"/>
    <n v="109111.58500000001"/>
    <n v="3957.4149999999936"/>
    <n v="3.4999999999999941E-2"/>
    <x v="18"/>
    <x v="1"/>
    <x v="1"/>
  </r>
  <r>
    <n v="576"/>
    <x v="2"/>
    <n v="380"/>
    <n v="1039"/>
    <x v="5"/>
    <n v="375079"/>
    <x v="402"/>
    <x v="438"/>
    <x v="0"/>
    <n v="5922.3"/>
    <n v="394820"/>
    <n v="381001.3"/>
    <n v="13818.700000000012"/>
    <n v="3.5000000000000031E-2"/>
    <x v="7"/>
    <x v="2"/>
    <x v="2"/>
  </r>
  <r>
    <n v="577"/>
    <x v="2"/>
    <n v="460"/>
    <n v="222"/>
    <x v="0"/>
    <n v="97014"/>
    <x v="14"/>
    <x v="439"/>
    <x v="1"/>
    <n v="1531.8"/>
    <n v="102120"/>
    <n v="98545.8"/>
    <n v="3574.1999999999971"/>
    <n v="3.4999999999999969E-2"/>
    <x v="8"/>
    <x v="1"/>
    <x v="2"/>
  </r>
  <r>
    <n v="578"/>
    <x v="2"/>
    <n v="690"/>
    <n v="132"/>
    <x v="0"/>
    <n v="86526"/>
    <x v="142"/>
    <x v="440"/>
    <x v="3"/>
    <n v="1366.2"/>
    <n v="91080"/>
    <n v="87892.2"/>
    <n v="3187.8000000000029"/>
    <n v="3.5000000000000031E-2"/>
    <x v="7"/>
    <x v="2"/>
    <x v="1"/>
  </r>
  <r>
    <n v="579"/>
    <x v="1"/>
    <n v="303"/>
    <n v="898"/>
    <x v="0"/>
    <n v="258489.3"/>
    <x v="425"/>
    <x v="441"/>
    <x v="8"/>
    <n v="4081.41"/>
    <n v="272094"/>
    <n v="262570.70999999996"/>
    <n v="9523.2900000000373"/>
    <n v="3.5000000000000135E-2"/>
    <x v="15"/>
    <x v="2"/>
    <x v="1"/>
  </r>
  <r>
    <n v="580"/>
    <x v="1"/>
    <n v="825"/>
    <n v="322"/>
    <x v="9"/>
    <n v="252367.5"/>
    <x v="426"/>
    <x v="442"/>
    <x v="2"/>
    <n v="3984.75"/>
    <n v="265650"/>
    <n v="256352.25"/>
    <n v="9297.75"/>
    <n v="3.5000000000000003E-2"/>
    <x v="6"/>
    <x v="0"/>
    <x v="2"/>
  </r>
  <r>
    <n v="581"/>
    <x v="1"/>
    <n v="527"/>
    <n v="945"/>
    <x v="0"/>
    <n v="473114.25"/>
    <x v="271"/>
    <x v="140"/>
    <x v="0"/>
    <n v="7470.2249999999995"/>
    <n v="498015"/>
    <n v="480584.47499999998"/>
    <n v="17430.525000000023"/>
    <n v="3.5000000000000045E-2"/>
    <x v="23"/>
    <x v="1"/>
    <x v="1"/>
  </r>
  <r>
    <n v="582"/>
    <x v="2"/>
    <n v="412"/>
    <n v="868"/>
    <x v="5"/>
    <n v="339735.2"/>
    <x v="427"/>
    <x v="44"/>
    <x v="3"/>
    <n v="5364.24"/>
    <n v="357616"/>
    <n v="345099.44"/>
    <n v="12516.559999999998"/>
    <n v="3.4999999999999996E-2"/>
    <x v="9"/>
    <x v="0"/>
    <x v="0"/>
  </r>
  <r>
    <n v="583"/>
    <x v="0"/>
    <n v="815"/>
    <n v="31"/>
    <x v="2"/>
    <n v="24001.75"/>
    <x v="428"/>
    <x v="443"/>
    <x v="2"/>
    <n v="378.97499999999997"/>
    <n v="25265"/>
    <n v="24380.724999999999"/>
    <n v="884.27500000000146"/>
    <n v="3.5000000000000059E-2"/>
    <x v="14"/>
    <x v="0"/>
    <x v="0"/>
  </r>
  <r>
    <n v="584"/>
    <x v="2"/>
    <n v="281"/>
    <n v="641"/>
    <x v="1"/>
    <n v="171114.95"/>
    <x v="232"/>
    <x v="444"/>
    <x v="8"/>
    <n v="2701.8150000000001"/>
    <n v="180121"/>
    <n v="173816.76500000001"/>
    <n v="6304.234999999986"/>
    <n v="3.499999999999992E-2"/>
    <x v="2"/>
    <x v="2"/>
    <x v="0"/>
  </r>
  <r>
    <n v="585"/>
    <x v="2"/>
    <n v="396"/>
    <n v="181"/>
    <x v="0"/>
    <n v="68092.2"/>
    <x v="270"/>
    <x v="230"/>
    <x v="1"/>
    <n v="1075.1399999999999"/>
    <n v="71676"/>
    <n v="69167.34"/>
    <n v="2508.6600000000035"/>
    <n v="3.5000000000000052E-2"/>
    <x v="3"/>
    <x v="2"/>
    <x v="0"/>
  </r>
  <r>
    <n v="586"/>
    <x v="1"/>
    <n v="226"/>
    <n v="1403"/>
    <x v="0"/>
    <n v="301224.09999999998"/>
    <x v="429"/>
    <x v="316"/>
    <x v="2"/>
    <n v="4756.17"/>
    <n v="317078"/>
    <n v="305980.26999999996"/>
    <n v="11097.73000000004"/>
    <n v="3.5000000000000128E-2"/>
    <x v="2"/>
    <x v="2"/>
    <x v="1"/>
  </r>
  <r>
    <n v="587"/>
    <x v="1"/>
    <n v="730"/>
    <n v="254"/>
    <x v="2"/>
    <n v="176149"/>
    <x v="305"/>
    <x v="61"/>
    <x v="4"/>
    <n v="2781.2999999999997"/>
    <n v="185420"/>
    <n v="178930.3"/>
    <n v="6489.7000000000116"/>
    <n v="3.5000000000000066E-2"/>
    <x v="19"/>
    <x v="1"/>
    <x v="1"/>
  </r>
  <r>
    <n v="588"/>
    <x v="1"/>
    <n v="729"/>
    <n v="303"/>
    <x v="9"/>
    <n v="209842.65"/>
    <x v="324"/>
    <x v="445"/>
    <x v="6"/>
    <n v="3313.3049999999998"/>
    <n v="220887"/>
    <n v="213155.95499999999"/>
    <n v="7731.0450000000128"/>
    <n v="3.5000000000000059E-2"/>
    <x v="25"/>
    <x v="2"/>
    <x v="0"/>
  </r>
  <r>
    <n v="589"/>
    <x v="2"/>
    <n v="114"/>
    <n v="879"/>
    <x v="10"/>
    <n v="95195.7"/>
    <x v="1"/>
    <x v="139"/>
    <x v="0"/>
    <n v="1503.09"/>
    <n v="100206"/>
    <n v="96698.79"/>
    <n v="3507.2100000000064"/>
    <n v="3.5000000000000066E-2"/>
    <x v="24"/>
    <x v="2"/>
    <x v="1"/>
  </r>
  <r>
    <n v="590"/>
    <x v="1"/>
    <n v="540"/>
    <n v="1268"/>
    <x v="11"/>
    <n v="650484"/>
    <x v="256"/>
    <x v="202"/>
    <x v="2"/>
    <n v="10270.799999999999"/>
    <n v="684720"/>
    <n v="660754.80000000005"/>
    <n v="23965.199999999953"/>
    <n v="3.4999999999999934E-2"/>
    <x v="24"/>
    <x v="2"/>
    <x v="1"/>
  </r>
  <r>
    <n v="591"/>
    <x v="2"/>
    <n v="983"/>
    <n v="1147"/>
    <x v="4"/>
    <n v="1071125.95"/>
    <x v="430"/>
    <x v="114"/>
    <x v="0"/>
    <n v="16912.514999999999"/>
    <n v="1127501"/>
    <n v="1088038.4649999999"/>
    <n v="39462.535000000149"/>
    <n v="3.5000000000000135E-2"/>
    <x v="23"/>
    <x v="1"/>
    <x v="1"/>
  </r>
  <r>
    <n v="592"/>
    <x v="1"/>
    <n v="818"/>
    <n v="308"/>
    <x v="9"/>
    <n v="239346.8"/>
    <x v="431"/>
    <x v="446"/>
    <x v="2"/>
    <n v="3779.16"/>
    <n v="251944"/>
    <n v="243125.96"/>
    <n v="8818.0400000000081"/>
    <n v="3.5000000000000031E-2"/>
    <x v="18"/>
    <x v="1"/>
    <x v="0"/>
  </r>
  <r>
    <n v="593"/>
    <x v="2"/>
    <n v="921"/>
    <n v="1005"/>
    <x v="5"/>
    <n v="879324.75"/>
    <x v="127"/>
    <x v="52"/>
    <x v="0"/>
    <n v="13884.074999999999"/>
    <n v="925605"/>
    <n v="893208.82499999995"/>
    <n v="32396.175000000047"/>
    <n v="3.5000000000000052E-2"/>
    <x v="11"/>
    <x v="2"/>
    <x v="1"/>
  </r>
  <r>
    <n v="594"/>
    <x v="1"/>
    <n v="811"/>
    <n v="874"/>
    <x v="0"/>
    <n v="673373.3"/>
    <x v="432"/>
    <x v="353"/>
    <x v="0"/>
    <n v="10632.21"/>
    <n v="708814"/>
    <n v="684005.51"/>
    <n v="24808.489999999991"/>
    <n v="3.4999999999999989E-2"/>
    <x v="21"/>
    <x v="2"/>
    <x v="1"/>
  </r>
  <r>
    <n v="595"/>
    <x v="0"/>
    <n v="255"/>
    <n v="54"/>
    <x v="2"/>
    <n v="13081.5"/>
    <x v="30"/>
    <x v="59"/>
    <x v="0"/>
    <n v="206.54999999999998"/>
    <n v="13770"/>
    <n v="13288.05"/>
    <n v="481.95000000000073"/>
    <n v="3.5000000000000052E-2"/>
    <x v="21"/>
    <x v="2"/>
    <x v="1"/>
  </r>
  <r>
    <n v="596"/>
    <x v="1"/>
    <n v="601"/>
    <n v="27"/>
    <x v="7"/>
    <n v="15415.65"/>
    <x v="433"/>
    <x v="447"/>
    <x v="2"/>
    <n v="243.405"/>
    <n v="16227"/>
    <n v="15659.055"/>
    <n v="567.94499999999971"/>
    <n v="3.4999999999999983E-2"/>
    <x v="0"/>
    <x v="0"/>
    <x v="0"/>
  </r>
  <r>
    <n v="597"/>
    <x v="2"/>
    <n v="754"/>
    <n v="856"/>
    <x v="5"/>
    <n v="613152.80000000005"/>
    <x v="208"/>
    <x v="448"/>
    <x v="0"/>
    <n v="9681.3599999999988"/>
    <n v="645424"/>
    <n v="622834.16"/>
    <n v="22589.839999999967"/>
    <n v="3.4999999999999948E-2"/>
    <x v="14"/>
    <x v="0"/>
    <x v="0"/>
  </r>
  <r>
    <n v="598"/>
    <x v="2"/>
    <n v="842"/>
    <n v="208"/>
    <x v="4"/>
    <n v="166379.20000000001"/>
    <x v="434"/>
    <x v="449"/>
    <x v="1"/>
    <n v="2627.04"/>
    <n v="175136"/>
    <n v="169006.24000000002"/>
    <n v="6129.7599999999802"/>
    <n v="3.4999999999999885E-2"/>
    <x v="6"/>
    <x v="0"/>
    <x v="1"/>
  </r>
  <r>
    <n v="599"/>
    <x v="1"/>
    <n v="674"/>
    <n v="271"/>
    <x v="9"/>
    <n v="173521.3"/>
    <x v="435"/>
    <x v="450"/>
    <x v="3"/>
    <n v="2739.81"/>
    <n v="182654"/>
    <n v="176261.11"/>
    <n v="6392.890000000014"/>
    <n v="3.500000000000008E-2"/>
    <x v="10"/>
    <x v="0"/>
    <x v="2"/>
  </r>
  <r>
    <n v="600"/>
    <x v="2"/>
    <n v="162"/>
    <n v="1002"/>
    <x v="3"/>
    <n v="154207.79999999999"/>
    <x v="436"/>
    <x v="451"/>
    <x v="6"/>
    <n v="2434.86"/>
    <n v="162324"/>
    <n v="156642.65999999997"/>
    <n v="5681.3400000000256"/>
    <n v="3.5000000000000156E-2"/>
    <x v="13"/>
    <x v="2"/>
    <x v="0"/>
  </r>
  <r>
    <n v="601"/>
    <x v="0"/>
    <n v="757"/>
    <n v="15"/>
    <x v="6"/>
    <n v="10787.25"/>
    <x v="437"/>
    <x v="441"/>
    <x v="6"/>
    <n v="170.32499999999999"/>
    <n v="11355"/>
    <n v="10957.575000000001"/>
    <n v="397.42499999999927"/>
    <n v="3.4999999999999934E-2"/>
    <x v="4"/>
    <x v="0"/>
    <x v="1"/>
  </r>
  <r>
    <n v="602"/>
    <x v="1"/>
    <n v="743"/>
    <n v="835"/>
    <x v="0"/>
    <n v="589384.75"/>
    <x v="438"/>
    <x v="142"/>
    <x v="0"/>
    <n v="9306.0749999999989"/>
    <n v="620405"/>
    <n v="598690.82499999995"/>
    <n v="21714.175000000047"/>
    <n v="3.5000000000000073E-2"/>
    <x v="14"/>
    <x v="0"/>
    <x v="1"/>
  </r>
  <r>
    <n v="603"/>
    <x v="2"/>
    <n v="493"/>
    <n v="67"/>
    <x v="11"/>
    <n v="31379.45"/>
    <x v="19"/>
    <x v="269"/>
    <x v="1"/>
    <n v="495.46499999999997"/>
    <n v="33031"/>
    <n v="31874.915000000001"/>
    <n v="1156.0849999999991"/>
    <n v="3.4999999999999976E-2"/>
    <x v="15"/>
    <x v="2"/>
    <x v="1"/>
  </r>
  <r>
    <n v="604"/>
    <x v="1"/>
    <n v="501"/>
    <n v="988"/>
    <x v="0"/>
    <n v="470238.6"/>
    <x v="239"/>
    <x v="129"/>
    <x v="0"/>
    <n v="7424.82"/>
    <n v="494988"/>
    <n v="477663.42"/>
    <n v="17324.580000000016"/>
    <n v="3.5000000000000031E-2"/>
    <x v="16"/>
    <x v="2"/>
    <x v="0"/>
  </r>
  <r>
    <n v="605"/>
    <x v="2"/>
    <n v="962"/>
    <n v="973"/>
    <x v="10"/>
    <n v="889224.7"/>
    <x v="183"/>
    <x v="277"/>
    <x v="0"/>
    <n v="14040.39"/>
    <n v="936026"/>
    <n v="903265.09"/>
    <n v="32760.910000000033"/>
    <n v="3.5000000000000038E-2"/>
    <x v="6"/>
    <x v="0"/>
    <x v="0"/>
  </r>
  <r>
    <n v="606"/>
    <x v="2"/>
    <n v="361"/>
    <n v="105"/>
    <x v="0"/>
    <n v="36009.75"/>
    <x v="439"/>
    <x v="452"/>
    <x v="3"/>
    <n v="568.57499999999993"/>
    <n v="37905"/>
    <n v="36578.324999999997"/>
    <n v="1326.6750000000029"/>
    <n v="3.500000000000008E-2"/>
    <x v="11"/>
    <x v="2"/>
    <x v="2"/>
  </r>
  <r>
    <n v="607"/>
    <x v="1"/>
    <n v="491"/>
    <n v="123"/>
    <x v="11"/>
    <n v="57373.35"/>
    <x v="440"/>
    <x v="453"/>
    <x v="3"/>
    <n v="905.89499999999998"/>
    <n v="60393"/>
    <n v="58279.244999999995"/>
    <n v="2113.7550000000047"/>
    <n v="3.500000000000008E-2"/>
    <x v="5"/>
    <x v="2"/>
    <x v="0"/>
  </r>
  <r>
    <n v="608"/>
    <x v="1"/>
    <n v="928"/>
    <n v="26"/>
    <x v="7"/>
    <n v="22921.599999999999"/>
    <x v="441"/>
    <x v="392"/>
    <x v="0"/>
    <n v="361.91999999999996"/>
    <n v="24128"/>
    <n v="23283.519999999997"/>
    <n v="844.4800000000032"/>
    <n v="3.5000000000000135E-2"/>
    <x v="19"/>
    <x v="1"/>
    <x v="0"/>
  </r>
  <r>
    <n v="609"/>
    <x v="2"/>
    <n v="211"/>
    <n v="863"/>
    <x v="5"/>
    <n v="172988.35"/>
    <x v="442"/>
    <x v="454"/>
    <x v="4"/>
    <n v="2731.395"/>
    <n v="182093"/>
    <n v="175719.745"/>
    <n v="6373.2550000000047"/>
    <n v="3.5000000000000024E-2"/>
    <x v="16"/>
    <x v="2"/>
    <x v="0"/>
  </r>
  <r>
    <n v="610"/>
    <x v="2"/>
    <n v="294"/>
    <n v="920"/>
    <x v="3"/>
    <n v="256956"/>
    <x v="443"/>
    <x v="54"/>
    <x v="0"/>
    <n v="4057.2"/>
    <n v="270480"/>
    <n v="261013.2"/>
    <n v="9466.7999999999884"/>
    <n v="3.4999999999999955E-2"/>
    <x v="25"/>
    <x v="2"/>
    <x v="1"/>
  </r>
  <r>
    <n v="611"/>
    <x v="2"/>
    <n v="109"/>
    <n v="206"/>
    <x v="4"/>
    <n v="21331.3"/>
    <x v="444"/>
    <x v="202"/>
    <x v="0"/>
    <n v="336.81"/>
    <n v="22454"/>
    <n v="21668.11"/>
    <n v="785.88999999999942"/>
    <n v="3.4999999999999976E-2"/>
    <x v="4"/>
    <x v="0"/>
    <x v="1"/>
  </r>
  <r>
    <n v="612"/>
    <x v="1"/>
    <n v="983"/>
    <n v="232"/>
    <x v="2"/>
    <n v="216653.2"/>
    <x v="445"/>
    <x v="455"/>
    <x v="0"/>
    <n v="3420.8399999999997"/>
    <n v="228056"/>
    <n v="220074.04"/>
    <n v="7981.9599999999919"/>
    <n v="3.4999999999999962E-2"/>
    <x v="11"/>
    <x v="2"/>
    <x v="0"/>
  </r>
  <r>
    <n v="613"/>
    <x v="2"/>
    <n v="829"/>
    <n v="1168"/>
    <x v="4"/>
    <n v="919858.4"/>
    <x v="446"/>
    <x v="456"/>
    <x v="8"/>
    <n v="14524.08"/>
    <n v="968272"/>
    <n v="934382.48"/>
    <n v="33889.520000000019"/>
    <n v="3.5000000000000017E-2"/>
    <x v="12"/>
    <x v="2"/>
    <x v="1"/>
  </r>
  <r>
    <n v="614"/>
    <x v="2"/>
    <n v="668"/>
    <n v="931"/>
    <x v="5"/>
    <n v="590812.6"/>
    <x v="447"/>
    <x v="322"/>
    <x v="8"/>
    <n v="9328.619999999999"/>
    <n v="621908"/>
    <n v="600141.22"/>
    <n v="21766.780000000028"/>
    <n v="3.5000000000000045E-2"/>
    <x v="9"/>
    <x v="0"/>
    <x v="1"/>
  </r>
  <r>
    <n v="615"/>
    <x v="2"/>
    <n v="556"/>
    <n v="837"/>
    <x v="3"/>
    <n v="442103.4"/>
    <x v="448"/>
    <x v="146"/>
    <x v="4"/>
    <n v="6980.58"/>
    <n v="465372"/>
    <n v="449083.98000000004"/>
    <n v="16288.01999999996"/>
    <n v="3.4999999999999913E-2"/>
    <x v="19"/>
    <x v="1"/>
    <x v="0"/>
  </r>
  <r>
    <n v="616"/>
    <x v="2"/>
    <n v="246"/>
    <n v="1060"/>
    <x v="5"/>
    <n v="247722"/>
    <x v="449"/>
    <x v="400"/>
    <x v="0"/>
    <n v="3911.3999999999996"/>
    <n v="260760"/>
    <n v="251633.4"/>
    <n v="9126.6000000000058"/>
    <n v="3.5000000000000024E-2"/>
    <x v="4"/>
    <x v="0"/>
    <x v="2"/>
  </r>
  <r>
    <n v="617"/>
    <x v="2"/>
    <n v="825"/>
    <n v="203"/>
    <x v="4"/>
    <n v="159101.25"/>
    <x v="450"/>
    <x v="457"/>
    <x v="2"/>
    <n v="2512.125"/>
    <n v="167475"/>
    <n v="161613.375"/>
    <n v="5861.625"/>
    <n v="3.5000000000000003E-2"/>
    <x v="8"/>
    <x v="1"/>
    <x v="0"/>
  </r>
  <r>
    <n v="618"/>
    <x v="2"/>
    <n v="109"/>
    <n v="960"/>
    <x v="5"/>
    <n v="99408"/>
    <x v="391"/>
    <x v="458"/>
    <x v="1"/>
    <n v="1569.6"/>
    <n v="104640"/>
    <n v="100977.60000000001"/>
    <n v="3662.3999999999942"/>
    <n v="3.4999999999999948E-2"/>
    <x v="3"/>
    <x v="2"/>
    <x v="1"/>
  </r>
  <r>
    <n v="619"/>
    <x v="2"/>
    <n v="689"/>
    <n v="941"/>
    <x v="5"/>
    <n v="615931.55000000005"/>
    <x v="451"/>
    <x v="16"/>
    <x v="0"/>
    <n v="9725.2349999999988"/>
    <n v="648349"/>
    <n v="625656.78500000003"/>
    <n v="22692.214999999967"/>
    <n v="3.4999999999999948E-2"/>
    <x v="11"/>
    <x v="2"/>
    <x v="1"/>
  </r>
  <r>
    <n v="620"/>
    <x v="2"/>
    <n v="605"/>
    <n v="216"/>
    <x v="0"/>
    <n v="124146"/>
    <x v="324"/>
    <x v="55"/>
    <x v="0"/>
    <n v="1960.1999999999998"/>
    <n v="130680"/>
    <n v="126106.2"/>
    <n v="4573.8000000000029"/>
    <n v="3.5000000000000024E-2"/>
    <x v="5"/>
    <x v="2"/>
    <x v="0"/>
  </r>
  <r>
    <n v="621"/>
    <x v="0"/>
    <n v="916"/>
    <n v="32"/>
    <x v="2"/>
    <n v="27846.400000000001"/>
    <x v="452"/>
    <x v="431"/>
    <x v="6"/>
    <n v="439.68"/>
    <n v="29312"/>
    <n v="28286.080000000002"/>
    <n v="1025.9199999999983"/>
    <n v="3.4999999999999941E-2"/>
    <x v="14"/>
    <x v="0"/>
    <x v="1"/>
  </r>
  <r>
    <n v="622"/>
    <x v="2"/>
    <n v="966"/>
    <n v="74"/>
    <x v="11"/>
    <n v="67909.8"/>
    <x v="123"/>
    <x v="338"/>
    <x v="3"/>
    <n v="1072.26"/>
    <n v="71484"/>
    <n v="68982.06"/>
    <n v="2501.9400000000023"/>
    <n v="3.5000000000000031E-2"/>
    <x v="10"/>
    <x v="0"/>
    <x v="2"/>
  </r>
  <r>
    <n v="623"/>
    <x v="0"/>
    <n v="73"/>
    <n v="61"/>
    <x v="6"/>
    <n v="4230.3500000000004"/>
    <x v="237"/>
    <x v="459"/>
    <x v="2"/>
    <n v="66.795000000000002"/>
    <n v="4453"/>
    <n v="4297.1450000000004"/>
    <n v="155.85499999999956"/>
    <n v="3.4999999999999899E-2"/>
    <x v="16"/>
    <x v="2"/>
    <x v="0"/>
  </r>
  <r>
    <n v="624"/>
    <x v="2"/>
    <n v="285"/>
    <n v="68"/>
    <x v="11"/>
    <n v="18411"/>
    <x v="406"/>
    <x v="460"/>
    <x v="8"/>
    <n v="290.7"/>
    <n v="19380"/>
    <n v="18701.7"/>
    <n v="678.29999999999927"/>
    <n v="3.4999999999999962E-2"/>
    <x v="8"/>
    <x v="1"/>
    <x v="1"/>
  </r>
  <r>
    <n v="625"/>
    <x v="2"/>
    <n v="146"/>
    <n v="934"/>
    <x v="5"/>
    <n v="129545.8"/>
    <x v="115"/>
    <x v="99"/>
    <x v="6"/>
    <n v="2045.46"/>
    <n v="136364"/>
    <n v="131591.26"/>
    <n v="4772.7399999999907"/>
    <n v="3.4999999999999934E-2"/>
    <x v="12"/>
    <x v="2"/>
    <x v="1"/>
  </r>
  <r>
    <n v="626"/>
    <x v="1"/>
    <n v="496"/>
    <n v="844"/>
    <x v="0"/>
    <n v="397692.8"/>
    <x v="260"/>
    <x v="91"/>
    <x v="0"/>
    <n v="6279.36"/>
    <n v="418624"/>
    <n v="403972.16"/>
    <n v="14651.840000000026"/>
    <n v="3.5000000000000059E-2"/>
    <x v="5"/>
    <x v="2"/>
    <x v="2"/>
  </r>
  <r>
    <n v="627"/>
    <x v="1"/>
    <n v="673"/>
    <n v="1095"/>
    <x v="11"/>
    <n v="700088.25"/>
    <x v="453"/>
    <x v="461"/>
    <x v="7"/>
    <n v="11054.025"/>
    <n v="736935"/>
    <n v="711142.27500000002"/>
    <n v="25792.724999999977"/>
    <n v="3.4999999999999969E-2"/>
    <x v="8"/>
    <x v="1"/>
    <x v="1"/>
  </r>
  <r>
    <n v="628"/>
    <x v="1"/>
    <n v="296"/>
    <n v="127"/>
    <x v="2"/>
    <n v="35712.400000000001"/>
    <x v="431"/>
    <x v="216"/>
    <x v="2"/>
    <n v="563.88"/>
    <n v="37592"/>
    <n v="36276.28"/>
    <n v="1315.7200000000012"/>
    <n v="3.5000000000000031E-2"/>
    <x v="6"/>
    <x v="0"/>
    <x v="0"/>
  </r>
  <r>
    <n v="629"/>
    <x v="0"/>
    <n v="715"/>
    <n v="16"/>
    <x v="6"/>
    <n v="10868"/>
    <x v="454"/>
    <x v="302"/>
    <x v="2"/>
    <n v="171.6"/>
    <n v="11440"/>
    <n v="11039.6"/>
    <n v="400.39999999999964"/>
    <n v="3.4999999999999969E-2"/>
    <x v="16"/>
    <x v="2"/>
    <x v="1"/>
  </r>
  <r>
    <n v="630"/>
    <x v="2"/>
    <n v="319"/>
    <n v="926"/>
    <x v="5"/>
    <n v="280624.3"/>
    <x v="30"/>
    <x v="307"/>
    <x v="6"/>
    <n v="4430.91"/>
    <n v="295394"/>
    <n v="285055.20999999996"/>
    <n v="10338.790000000037"/>
    <n v="3.5000000000000128E-2"/>
    <x v="5"/>
    <x v="2"/>
    <x v="1"/>
  </r>
  <r>
    <n v="631"/>
    <x v="1"/>
    <n v="124"/>
    <n v="1354"/>
    <x v="0"/>
    <n v="159501.20000000001"/>
    <x v="455"/>
    <x v="71"/>
    <x v="5"/>
    <n v="2518.44"/>
    <n v="167896"/>
    <n v="162019.64000000001"/>
    <n v="5876.359999999986"/>
    <n v="3.499999999999992E-2"/>
    <x v="23"/>
    <x v="1"/>
    <x v="0"/>
  </r>
  <r>
    <n v="632"/>
    <x v="2"/>
    <n v="495"/>
    <n v="1010"/>
    <x v="10"/>
    <n v="474952.5"/>
    <x v="456"/>
    <x v="412"/>
    <x v="0"/>
    <n v="7499.25"/>
    <n v="499950"/>
    <n v="482451.75"/>
    <n v="17498.25"/>
    <n v="3.5000000000000003E-2"/>
    <x v="13"/>
    <x v="2"/>
    <x v="1"/>
  </r>
  <r>
    <n v="633"/>
    <x v="2"/>
    <n v="471"/>
    <n v="634"/>
    <x v="1"/>
    <n v="283683.3"/>
    <x v="45"/>
    <x v="159"/>
    <x v="2"/>
    <n v="4479.21"/>
    <n v="298614"/>
    <n v="288162.51"/>
    <n v="10451.489999999991"/>
    <n v="3.4999999999999969E-2"/>
    <x v="20"/>
    <x v="2"/>
    <x v="2"/>
  </r>
  <r>
    <n v="634"/>
    <x v="1"/>
    <n v="976"/>
    <n v="143"/>
    <x v="11"/>
    <n v="132589.6"/>
    <x v="323"/>
    <x v="462"/>
    <x v="2"/>
    <n v="2093.52"/>
    <n v="139568"/>
    <n v="134683.12"/>
    <n v="4884.8800000000047"/>
    <n v="3.5000000000000031E-2"/>
    <x v="10"/>
    <x v="0"/>
    <x v="1"/>
  </r>
  <r>
    <n v="635"/>
    <x v="2"/>
    <n v="674"/>
    <n v="113"/>
    <x v="0"/>
    <n v="72353.899999999994"/>
    <x v="406"/>
    <x v="62"/>
    <x v="0"/>
    <n v="1142.43"/>
    <n v="76162"/>
    <n v="73496.329999999987"/>
    <n v="2665.6700000000128"/>
    <n v="3.500000000000017E-2"/>
    <x v="23"/>
    <x v="1"/>
    <x v="1"/>
  </r>
  <r>
    <n v="636"/>
    <x v="2"/>
    <n v="616"/>
    <n v="114"/>
    <x v="0"/>
    <n v="66712.800000000003"/>
    <x v="457"/>
    <x v="204"/>
    <x v="5"/>
    <n v="1053.3599999999999"/>
    <n v="70224"/>
    <n v="67766.16"/>
    <n v="2457.8399999999965"/>
    <n v="3.4999999999999948E-2"/>
    <x v="22"/>
    <x v="0"/>
    <x v="0"/>
  </r>
  <r>
    <n v="637"/>
    <x v="2"/>
    <n v="171"/>
    <n v="922"/>
    <x v="5"/>
    <n v="149778.9"/>
    <x v="44"/>
    <x v="463"/>
    <x v="7"/>
    <n v="2364.9299999999998"/>
    <n v="157662"/>
    <n v="152143.82999999999"/>
    <n v="5518.1700000000128"/>
    <n v="3.500000000000008E-2"/>
    <x v="19"/>
    <x v="1"/>
    <x v="0"/>
  </r>
  <r>
    <n v="638"/>
    <x v="0"/>
    <n v="183"/>
    <n v="50"/>
    <x v="6"/>
    <n v="8692.5"/>
    <x v="332"/>
    <x v="464"/>
    <x v="1"/>
    <n v="137.25"/>
    <n v="9150"/>
    <n v="8829.75"/>
    <n v="320.25"/>
    <n v="3.5000000000000003E-2"/>
    <x v="18"/>
    <x v="1"/>
    <x v="2"/>
  </r>
  <r>
    <n v="639"/>
    <x v="2"/>
    <n v="670"/>
    <n v="207"/>
    <x v="0"/>
    <n v="131755.5"/>
    <x v="458"/>
    <x v="285"/>
    <x v="0"/>
    <n v="2080.35"/>
    <n v="138690"/>
    <n v="133835.85"/>
    <n v="4854.1499999999942"/>
    <n v="3.4999999999999955E-2"/>
    <x v="3"/>
    <x v="2"/>
    <x v="1"/>
  </r>
  <r>
    <n v="640"/>
    <x v="2"/>
    <n v="380"/>
    <n v="46"/>
    <x v="0"/>
    <n v="16606"/>
    <x v="459"/>
    <x v="465"/>
    <x v="2"/>
    <n v="262.2"/>
    <n v="17480"/>
    <n v="16868.2"/>
    <n v="611.79999999999927"/>
    <n v="3.4999999999999962E-2"/>
    <x v="1"/>
    <x v="1"/>
    <x v="2"/>
  </r>
  <r>
    <n v="641"/>
    <x v="2"/>
    <n v="168"/>
    <n v="940"/>
    <x v="3"/>
    <n v="150024"/>
    <x v="460"/>
    <x v="466"/>
    <x v="4"/>
    <n v="2368.7999999999997"/>
    <n v="157920"/>
    <n v="152392.79999999999"/>
    <n v="5527.2000000000116"/>
    <n v="3.5000000000000073E-2"/>
    <x v="9"/>
    <x v="0"/>
    <x v="1"/>
  </r>
  <r>
    <n v="642"/>
    <x v="2"/>
    <n v="715"/>
    <n v="1196"/>
    <x v="4"/>
    <n v="812383"/>
    <x v="454"/>
    <x v="467"/>
    <x v="2"/>
    <n v="12827.1"/>
    <n v="855140"/>
    <n v="825210.1"/>
    <n v="29929.900000000023"/>
    <n v="3.5000000000000024E-2"/>
    <x v="5"/>
    <x v="2"/>
    <x v="1"/>
  </r>
  <r>
    <n v="643"/>
    <x v="1"/>
    <n v="644"/>
    <n v="94"/>
    <x v="8"/>
    <n v="57509.2"/>
    <x v="45"/>
    <x v="233"/>
    <x v="0"/>
    <n v="908.04"/>
    <n v="60536"/>
    <n v="58417.24"/>
    <n v="2118.760000000002"/>
    <n v="3.5000000000000031E-2"/>
    <x v="23"/>
    <x v="1"/>
    <x v="2"/>
  </r>
  <r>
    <n v="644"/>
    <x v="2"/>
    <n v="308"/>
    <n v="529"/>
    <x v="1"/>
    <n v="154785.4"/>
    <x v="461"/>
    <x v="239"/>
    <x v="7"/>
    <n v="2443.98"/>
    <n v="162932"/>
    <n v="157229.38"/>
    <n v="5702.6199999999953"/>
    <n v="3.4999999999999969E-2"/>
    <x v="7"/>
    <x v="2"/>
    <x v="1"/>
  </r>
  <r>
    <n v="645"/>
    <x v="2"/>
    <n v="865"/>
    <n v="904"/>
    <x v="5"/>
    <n v="742862"/>
    <x v="462"/>
    <x v="468"/>
    <x v="5"/>
    <n v="11729.4"/>
    <n v="781960"/>
    <n v="754591.4"/>
    <n v="27368.599999999977"/>
    <n v="3.4999999999999969E-2"/>
    <x v="17"/>
    <x v="1"/>
    <x v="0"/>
  </r>
  <r>
    <n v="646"/>
    <x v="0"/>
    <n v="617"/>
    <n v="53"/>
    <x v="6"/>
    <n v="31065.95"/>
    <x v="463"/>
    <x v="355"/>
    <x v="3"/>
    <n v="490.51499999999999"/>
    <n v="32701"/>
    <n v="31556.465"/>
    <n v="1144.5349999999999"/>
    <n v="3.4999999999999996E-2"/>
    <x v="25"/>
    <x v="2"/>
    <x v="2"/>
  </r>
  <r>
    <n v="647"/>
    <x v="0"/>
    <n v="848"/>
    <n v="51"/>
    <x v="2"/>
    <n v="41085.599999999999"/>
    <x v="464"/>
    <x v="178"/>
    <x v="3"/>
    <n v="648.72"/>
    <n v="43248"/>
    <n v="41734.32"/>
    <n v="1513.6800000000003"/>
    <n v="3.5000000000000003E-2"/>
    <x v="6"/>
    <x v="0"/>
    <x v="1"/>
  </r>
  <r>
    <n v="648"/>
    <x v="1"/>
    <n v="440"/>
    <n v="273"/>
    <x v="9"/>
    <n v="114114"/>
    <x v="465"/>
    <x v="469"/>
    <x v="0"/>
    <n v="1801.8"/>
    <n v="120120"/>
    <n v="115915.8"/>
    <n v="4204.1999999999971"/>
    <n v="3.4999999999999976E-2"/>
    <x v="25"/>
    <x v="2"/>
    <x v="2"/>
  </r>
  <r>
    <n v="649"/>
    <x v="1"/>
    <n v="995"/>
    <n v="292"/>
    <x v="9"/>
    <n v="276013"/>
    <x v="334"/>
    <x v="355"/>
    <x v="0"/>
    <n v="4358.0999999999995"/>
    <n v="290540"/>
    <n v="280371.09999999998"/>
    <n v="10168.900000000023"/>
    <n v="3.500000000000008E-2"/>
    <x v="14"/>
    <x v="0"/>
    <x v="2"/>
  </r>
  <r>
    <n v="650"/>
    <x v="2"/>
    <n v="447"/>
    <n v="134"/>
    <x v="0"/>
    <n v="56903.1"/>
    <x v="405"/>
    <x v="470"/>
    <x v="2"/>
    <n v="898.46999999999991"/>
    <n v="59898"/>
    <n v="57801.57"/>
    <n v="2096.4300000000003"/>
    <n v="3.5000000000000003E-2"/>
    <x v="23"/>
    <x v="1"/>
    <x v="1"/>
  </r>
  <r>
    <n v="651"/>
    <x v="2"/>
    <n v="433"/>
    <n v="218"/>
    <x v="0"/>
    <n v="89674.3"/>
    <x v="466"/>
    <x v="471"/>
    <x v="0"/>
    <n v="1415.9099999999999"/>
    <n v="94394"/>
    <n v="91090.21"/>
    <n v="3303.7899999999936"/>
    <n v="3.4999999999999934E-2"/>
    <x v="14"/>
    <x v="0"/>
    <x v="0"/>
  </r>
  <r>
    <n v="652"/>
    <x v="1"/>
    <n v="703"/>
    <n v="828"/>
    <x v="0"/>
    <n v="552979.80000000005"/>
    <x v="467"/>
    <x v="472"/>
    <x v="0"/>
    <n v="8731.26"/>
    <n v="582084"/>
    <n v="561711.06000000006"/>
    <n v="20372.939999999944"/>
    <n v="3.4999999999999906E-2"/>
    <x v="1"/>
    <x v="1"/>
    <x v="0"/>
  </r>
  <r>
    <n v="653"/>
    <x v="1"/>
    <n v="406"/>
    <n v="118"/>
    <x v="2"/>
    <n v="45512.6"/>
    <x v="436"/>
    <x v="473"/>
    <x v="2"/>
    <n v="718.62"/>
    <n v="47908"/>
    <n v="46231.22"/>
    <n v="1676.7799999999988"/>
    <n v="3.4999999999999976E-2"/>
    <x v="9"/>
    <x v="0"/>
    <x v="0"/>
  </r>
  <r>
    <n v="654"/>
    <x v="2"/>
    <n v="512"/>
    <n v="999"/>
    <x v="5"/>
    <n v="485913.59999999998"/>
    <x v="468"/>
    <x v="474"/>
    <x v="0"/>
    <n v="7672.32"/>
    <n v="511488"/>
    <n v="493585.91999999998"/>
    <n v="17902.080000000016"/>
    <n v="3.5000000000000031E-2"/>
    <x v="6"/>
    <x v="0"/>
    <x v="2"/>
  </r>
  <r>
    <n v="655"/>
    <x v="2"/>
    <n v="891"/>
    <n v="221"/>
    <x v="0"/>
    <n v="187065.45"/>
    <x v="171"/>
    <x v="475"/>
    <x v="6"/>
    <n v="2953.665"/>
    <n v="196911"/>
    <n v="190019.11500000002"/>
    <n v="6891.8849999999802"/>
    <n v="3.4999999999999899E-2"/>
    <x v="23"/>
    <x v="1"/>
    <x v="0"/>
  </r>
  <r>
    <n v="656"/>
    <x v="1"/>
    <n v="584"/>
    <n v="837"/>
    <x v="0"/>
    <n v="464367.6"/>
    <x v="127"/>
    <x v="18"/>
    <x v="2"/>
    <n v="7332.12"/>
    <n v="488808"/>
    <n v="471699.72"/>
    <n v="17108.280000000028"/>
    <n v="3.5000000000000059E-2"/>
    <x v="17"/>
    <x v="1"/>
    <x v="1"/>
  </r>
  <r>
    <n v="657"/>
    <x v="1"/>
    <n v="455"/>
    <n v="299"/>
    <x v="9"/>
    <n v="129242.75"/>
    <x v="469"/>
    <x v="476"/>
    <x v="8"/>
    <n v="2040.675"/>
    <n v="136045"/>
    <n v="131283.42499999999"/>
    <n v="4761.5750000000116"/>
    <n v="3.5000000000000087E-2"/>
    <x v="24"/>
    <x v="2"/>
    <x v="0"/>
  </r>
  <r>
    <n v="658"/>
    <x v="1"/>
    <n v="225"/>
    <n v="309"/>
    <x v="9"/>
    <n v="66048.75"/>
    <x v="64"/>
    <x v="394"/>
    <x v="4"/>
    <n v="1042.875"/>
    <n v="69525"/>
    <n v="67091.625"/>
    <n v="2433.375"/>
    <n v="3.5000000000000003E-2"/>
    <x v="20"/>
    <x v="2"/>
    <x v="0"/>
  </r>
  <r>
    <n v="659"/>
    <x v="2"/>
    <n v="379"/>
    <n v="728"/>
    <x v="1"/>
    <n v="262116.4"/>
    <x v="260"/>
    <x v="430"/>
    <x v="8"/>
    <n v="4138.68"/>
    <n v="275912"/>
    <n v="266255.08"/>
    <n v="9656.9199999999837"/>
    <n v="3.4999999999999941E-2"/>
    <x v="24"/>
    <x v="2"/>
    <x v="2"/>
  </r>
  <r>
    <n v="660"/>
    <x v="0"/>
    <n v="450"/>
    <n v="31"/>
    <x v="2"/>
    <n v="13252.5"/>
    <x v="470"/>
    <x v="157"/>
    <x v="8"/>
    <n v="209.25"/>
    <n v="13950"/>
    <n v="13461.75"/>
    <n v="488.25"/>
    <n v="3.5000000000000003E-2"/>
    <x v="9"/>
    <x v="0"/>
    <x v="1"/>
  </r>
  <r>
    <n v="661"/>
    <x v="0"/>
    <n v="261"/>
    <n v="58"/>
    <x v="2"/>
    <n v="14381.1"/>
    <x v="448"/>
    <x v="339"/>
    <x v="6"/>
    <n v="227.07"/>
    <n v="15138"/>
    <n v="14608.17"/>
    <n v="529.82999999999993"/>
    <n v="3.4999999999999996E-2"/>
    <x v="17"/>
    <x v="1"/>
    <x v="0"/>
  </r>
  <r>
    <n v="662"/>
    <x v="1"/>
    <n v="266"/>
    <n v="153"/>
    <x v="11"/>
    <n v="38663.1"/>
    <x v="471"/>
    <x v="477"/>
    <x v="2"/>
    <n v="610.47"/>
    <n v="40698"/>
    <n v="39273.57"/>
    <n v="1424.4300000000003"/>
    <n v="3.500000000000001E-2"/>
    <x v="19"/>
    <x v="1"/>
    <x v="1"/>
  </r>
  <r>
    <n v="663"/>
    <x v="1"/>
    <n v="604"/>
    <n v="900"/>
    <x v="0"/>
    <n v="516420"/>
    <x v="472"/>
    <x v="172"/>
    <x v="4"/>
    <n v="8154"/>
    <n v="543600"/>
    <n v="524574"/>
    <n v="19026"/>
    <n v="3.5000000000000003E-2"/>
    <x v="16"/>
    <x v="2"/>
    <x v="1"/>
  </r>
  <r>
    <n v="664"/>
    <x v="2"/>
    <n v="494"/>
    <n v="1383"/>
    <x v="4"/>
    <n v="649041.9"/>
    <x v="266"/>
    <x v="455"/>
    <x v="0"/>
    <n v="10248.029999999999"/>
    <n v="683202"/>
    <n v="659289.93000000005"/>
    <n v="23912.069999999949"/>
    <n v="3.4999999999999927E-2"/>
    <x v="21"/>
    <x v="2"/>
    <x v="0"/>
  </r>
  <r>
    <n v="665"/>
    <x v="1"/>
    <n v="241"/>
    <n v="132"/>
    <x v="11"/>
    <n v="30221.4"/>
    <x v="275"/>
    <x v="171"/>
    <x v="3"/>
    <n v="477.18"/>
    <n v="31812"/>
    <n v="30698.58"/>
    <n v="1113.4199999999983"/>
    <n v="3.4999999999999948E-2"/>
    <x v="8"/>
    <x v="1"/>
    <x v="2"/>
  </r>
  <r>
    <n v="666"/>
    <x v="2"/>
    <n v="284"/>
    <n v="1108"/>
    <x v="10"/>
    <n v="298938.40000000002"/>
    <x v="473"/>
    <x v="105"/>
    <x v="3"/>
    <n v="4720.08"/>
    <n v="314672"/>
    <n v="303658.48000000004"/>
    <n v="11013.51999999996"/>
    <n v="3.4999999999999871E-2"/>
    <x v="15"/>
    <x v="2"/>
    <x v="1"/>
  </r>
  <r>
    <n v="667"/>
    <x v="2"/>
    <n v="606"/>
    <n v="1193"/>
    <x v="4"/>
    <n v="686810.1"/>
    <x v="474"/>
    <x v="478"/>
    <x v="4"/>
    <n v="10844.369999999999"/>
    <n v="722958"/>
    <n v="697654.47"/>
    <n v="25303.530000000028"/>
    <n v="3.5000000000000038E-2"/>
    <x v="24"/>
    <x v="2"/>
    <x v="0"/>
  </r>
  <r>
    <n v="668"/>
    <x v="1"/>
    <n v="529"/>
    <n v="88"/>
    <x v="8"/>
    <n v="44224.4"/>
    <x v="475"/>
    <x v="479"/>
    <x v="0"/>
    <n v="698.28"/>
    <n v="46552"/>
    <n v="44922.68"/>
    <n v="1629.3199999999997"/>
    <n v="3.4999999999999996E-2"/>
    <x v="20"/>
    <x v="2"/>
    <x v="1"/>
  </r>
  <r>
    <n v="669"/>
    <x v="1"/>
    <n v="343"/>
    <n v="929"/>
    <x v="0"/>
    <n v="302714.65000000002"/>
    <x v="476"/>
    <x v="401"/>
    <x v="0"/>
    <n v="4779.7049999999999"/>
    <n v="318647"/>
    <n v="307494.35500000004"/>
    <n v="11152.64499999996"/>
    <n v="3.4999999999999878E-2"/>
    <x v="6"/>
    <x v="0"/>
    <x v="0"/>
  </r>
  <r>
    <n v="670"/>
    <x v="1"/>
    <n v="776"/>
    <n v="107"/>
    <x v="2"/>
    <n v="78880.399999999994"/>
    <x v="237"/>
    <x v="35"/>
    <x v="7"/>
    <n v="1245.48"/>
    <n v="83032"/>
    <n v="80125.87999999999"/>
    <n v="2906.1200000000099"/>
    <n v="3.5000000000000121E-2"/>
    <x v="25"/>
    <x v="2"/>
    <x v="0"/>
  </r>
  <r>
    <n v="671"/>
    <x v="1"/>
    <n v="725"/>
    <n v="332"/>
    <x v="9"/>
    <n v="228665"/>
    <x v="477"/>
    <x v="480"/>
    <x v="7"/>
    <n v="3610.5"/>
    <n v="240700"/>
    <n v="232275.5"/>
    <n v="8424.5"/>
    <n v="3.5000000000000003E-2"/>
    <x v="16"/>
    <x v="2"/>
    <x v="1"/>
  </r>
  <r>
    <n v="672"/>
    <x v="2"/>
    <n v="661"/>
    <n v="203"/>
    <x v="0"/>
    <n v="127473.85"/>
    <x v="478"/>
    <x v="35"/>
    <x v="2"/>
    <n v="2012.7449999999999"/>
    <n v="134183"/>
    <n v="129486.595"/>
    <n v="4696.4049999999988"/>
    <n v="3.4999999999999989E-2"/>
    <x v="13"/>
    <x v="2"/>
    <x v="0"/>
  </r>
  <r>
    <n v="673"/>
    <x v="1"/>
    <n v="213"/>
    <n v="1029"/>
    <x v="0"/>
    <n v="208218.15"/>
    <x v="479"/>
    <x v="481"/>
    <x v="1"/>
    <n v="3287.6549999999997"/>
    <n v="219177"/>
    <n v="211505.80499999999"/>
    <n v="7671.195000000007"/>
    <n v="3.5000000000000031E-2"/>
    <x v="23"/>
    <x v="1"/>
    <x v="1"/>
  </r>
  <r>
    <n v="674"/>
    <x v="0"/>
    <n v="739"/>
    <n v="50"/>
    <x v="2"/>
    <n v="35102.5"/>
    <x v="480"/>
    <x v="183"/>
    <x v="8"/>
    <n v="554.25"/>
    <n v="36950"/>
    <n v="35656.75"/>
    <n v="1293.25"/>
    <n v="3.5000000000000003E-2"/>
    <x v="13"/>
    <x v="2"/>
    <x v="0"/>
  </r>
  <r>
    <n v="675"/>
    <x v="2"/>
    <n v="185"/>
    <n v="937"/>
    <x v="3"/>
    <n v="164677.75"/>
    <x v="481"/>
    <x v="64"/>
    <x v="2"/>
    <n v="2600.1749999999997"/>
    <n v="173345"/>
    <n v="167277.92499999999"/>
    <n v="6067.0750000000116"/>
    <n v="3.5000000000000066E-2"/>
    <x v="20"/>
    <x v="2"/>
    <x v="1"/>
  </r>
  <r>
    <n v="676"/>
    <x v="2"/>
    <n v="932"/>
    <n v="180"/>
    <x v="0"/>
    <n v="159372"/>
    <x v="482"/>
    <x v="482"/>
    <x v="7"/>
    <n v="2516.4"/>
    <n v="167760"/>
    <n v="161888.4"/>
    <n v="5871.6000000000058"/>
    <n v="3.5000000000000038E-2"/>
    <x v="6"/>
    <x v="0"/>
    <x v="0"/>
  </r>
  <r>
    <n v="677"/>
    <x v="1"/>
    <n v="851"/>
    <n v="1652"/>
    <x v="0"/>
    <n v="1335559.3999999999"/>
    <x v="159"/>
    <x v="108"/>
    <x v="2"/>
    <n v="21087.78"/>
    <n v="1405852"/>
    <n v="1356647.18"/>
    <n v="49204.820000000065"/>
    <n v="3.5000000000000045E-2"/>
    <x v="7"/>
    <x v="2"/>
    <x v="2"/>
  </r>
  <r>
    <n v="678"/>
    <x v="1"/>
    <n v="711"/>
    <n v="1008"/>
    <x v="0"/>
    <n v="680853.6"/>
    <x v="483"/>
    <x v="447"/>
    <x v="2"/>
    <n v="10750.32"/>
    <n v="716688"/>
    <n v="691603.91999999993"/>
    <n v="25084.080000000075"/>
    <n v="3.5000000000000107E-2"/>
    <x v="12"/>
    <x v="2"/>
    <x v="0"/>
  </r>
  <r>
    <n v="679"/>
    <x v="2"/>
    <n v="260"/>
    <n v="999"/>
    <x v="3"/>
    <n v="246753"/>
    <x v="400"/>
    <x v="483"/>
    <x v="2"/>
    <n v="3896.1"/>
    <n v="259740"/>
    <n v="250649.1"/>
    <n v="9090.8999999999942"/>
    <n v="3.4999999999999976E-2"/>
    <x v="5"/>
    <x v="2"/>
    <x v="1"/>
  </r>
  <r>
    <n v="680"/>
    <x v="0"/>
    <n v="744"/>
    <n v="50"/>
    <x v="6"/>
    <n v="35340"/>
    <x v="484"/>
    <x v="484"/>
    <x v="6"/>
    <n v="558"/>
    <n v="37200"/>
    <n v="35898"/>
    <n v="1302"/>
    <n v="3.5000000000000003E-2"/>
    <x v="16"/>
    <x v="2"/>
    <x v="2"/>
  </r>
  <r>
    <n v="681"/>
    <x v="2"/>
    <n v="653"/>
    <n v="1046"/>
    <x v="5"/>
    <n v="648886.1"/>
    <x v="485"/>
    <x v="1"/>
    <x v="6"/>
    <n v="10245.57"/>
    <n v="683038"/>
    <n v="659131.66999999993"/>
    <n v="23906.330000000075"/>
    <n v="3.5000000000000107E-2"/>
    <x v="6"/>
    <x v="0"/>
    <x v="1"/>
  </r>
  <r>
    <n v="682"/>
    <x v="2"/>
    <n v="965"/>
    <n v="213"/>
    <x v="4"/>
    <n v="195267.75"/>
    <x v="332"/>
    <x v="95"/>
    <x v="0"/>
    <n v="3083.1749999999997"/>
    <n v="205545"/>
    <n v="198350.92499999999"/>
    <n v="7194.0750000000116"/>
    <n v="3.5000000000000059E-2"/>
    <x v="14"/>
    <x v="0"/>
    <x v="2"/>
  </r>
  <r>
    <n v="683"/>
    <x v="2"/>
    <n v="868"/>
    <n v="946"/>
    <x v="5"/>
    <n v="780071.6"/>
    <x v="165"/>
    <x v="167"/>
    <x v="3"/>
    <n v="12316.92"/>
    <n v="821128"/>
    <n v="792388.52"/>
    <n v="28739.479999999981"/>
    <n v="3.4999999999999976E-2"/>
    <x v="16"/>
    <x v="2"/>
    <x v="0"/>
  </r>
  <r>
    <n v="684"/>
    <x v="1"/>
    <n v="927"/>
    <n v="232"/>
    <x v="2"/>
    <n v="204310.8"/>
    <x v="50"/>
    <x v="485"/>
    <x v="3"/>
    <n v="3225.96"/>
    <n v="215064"/>
    <n v="207536.75999999998"/>
    <n v="7527.2400000000198"/>
    <n v="3.5000000000000094E-2"/>
    <x v="12"/>
    <x v="2"/>
    <x v="2"/>
  </r>
  <r>
    <n v="685"/>
    <x v="2"/>
    <n v="749"/>
    <n v="135"/>
    <x v="0"/>
    <n v="96059.25"/>
    <x v="287"/>
    <x v="23"/>
    <x v="4"/>
    <n v="1516.7249999999999"/>
    <n v="101115"/>
    <n v="97575.975000000006"/>
    <n v="3539.0249999999942"/>
    <n v="3.4999999999999941E-2"/>
    <x v="23"/>
    <x v="1"/>
    <x v="0"/>
  </r>
  <r>
    <n v="686"/>
    <x v="1"/>
    <n v="458"/>
    <n v="27"/>
    <x v="7"/>
    <n v="11747.7"/>
    <x v="486"/>
    <x v="486"/>
    <x v="0"/>
    <n v="185.48999999999998"/>
    <n v="12366"/>
    <n v="11933.19"/>
    <n v="432.80999999999949"/>
    <n v="3.4999999999999962E-2"/>
    <x v="7"/>
    <x v="2"/>
    <x v="2"/>
  </r>
  <r>
    <n v="687"/>
    <x v="2"/>
    <n v="971"/>
    <n v="959"/>
    <x v="3"/>
    <n v="884629.55"/>
    <x v="487"/>
    <x v="160"/>
    <x v="8"/>
    <n v="13967.834999999999"/>
    <n v="931189"/>
    <n v="898597.38500000001"/>
    <n v="32591.614999999991"/>
    <n v="3.4999999999999989E-2"/>
    <x v="24"/>
    <x v="2"/>
    <x v="1"/>
  </r>
  <r>
    <n v="688"/>
    <x v="1"/>
    <n v="516"/>
    <n v="265"/>
    <x v="2"/>
    <n v="129903"/>
    <x v="488"/>
    <x v="487"/>
    <x v="0"/>
    <n v="2051.1"/>
    <n v="136740"/>
    <n v="131954.1"/>
    <n v="4785.8999999999942"/>
    <n v="3.4999999999999955E-2"/>
    <x v="21"/>
    <x v="2"/>
    <x v="2"/>
  </r>
  <r>
    <n v="689"/>
    <x v="2"/>
    <n v="114"/>
    <n v="1428"/>
    <x v="4"/>
    <n v="154652.4"/>
    <x v="382"/>
    <x v="221"/>
    <x v="0"/>
    <n v="2441.88"/>
    <n v="162792"/>
    <n v="157094.28"/>
    <n v="5697.7200000000012"/>
    <n v="3.500000000000001E-2"/>
    <x v="24"/>
    <x v="2"/>
    <x v="0"/>
  </r>
  <r>
    <n v="690"/>
    <x v="1"/>
    <n v="367"/>
    <n v="250"/>
    <x v="2"/>
    <n v="87162.5"/>
    <x v="243"/>
    <x v="488"/>
    <x v="4"/>
    <n v="1376.25"/>
    <n v="91750"/>
    <n v="88538.75"/>
    <n v="3211.25"/>
    <n v="3.5000000000000003E-2"/>
    <x v="19"/>
    <x v="1"/>
    <x v="1"/>
  </r>
  <r>
    <n v="691"/>
    <x v="1"/>
    <n v="439"/>
    <n v="303"/>
    <x v="9"/>
    <n v="126366.15"/>
    <x v="489"/>
    <x v="489"/>
    <x v="5"/>
    <n v="1995.2549999999999"/>
    <n v="133017"/>
    <n v="128361.405"/>
    <n v="4655.5950000000012"/>
    <n v="3.500000000000001E-2"/>
    <x v="0"/>
    <x v="0"/>
    <x v="1"/>
  </r>
  <r>
    <n v="692"/>
    <x v="2"/>
    <n v="695"/>
    <n v="214"/>
    <x v="4"/>
    <n v="141293.5"/>
    <x v="490"/>
    <x v="490"/>
    <x v="0"/>
    <n v="2230.9499999999998"/>
    <n v="148730"/>
    <n v="143524.45000000001"/>
    <n v="5205.5499999999884"/>
    <n v="3.499999999999992E-2"/>
    <x v="1"/>
    <x v="1"/>
    <x v="2"/>
  </r>
  <r>
    <n v="693"/>
    <x v="2"/>
    <n v="928"/>
    <n v="981"/>
    <x v="5"/>
    <n v="864849.6"/>
    <x v="491"/>
    <x v="114"/>
    <x v="2"/>
    <n v="13655.519999999999"/>
    <n v="910368"/>
    <n v="878505.12"/>
    <n v="31862.880000000005"/>
    <n v="3.5000000000000003E-2"/>
    <x v="1"/>
    <x v="1"/>
    <x v="1"/>
  </r>
  <r>
    <n v="694"/>
    <x v="2"/>
    <n v="716"/>
    <n v="649"/>
    <x v="1"/>
    <n v="441449.8"/>
    <x v="492"/>
    <x v="491"/>
    <x v="0"/>
    <n v="6970.2599999999993"/>
    <n v="464684"/>
    <n v="448420.06"/>
    <n v="16263.940000000002"/>
    <n v="3.5000000000000003E-2"/>
    <x v="2"/>
    <x v="2"/>
    <x v="1"/>
  </r>
  <r>
    <n v="695"/>
    <x v="2"/>
    <n v="251"/>
    <n v="219"/>
    <x v="0"/>
    <n v="52220.55"/>
    <x v="493"/>
    <x v="223"/>
    <x v="0"/>
    <n v="824.53499999999997"/>
    <n v="54969"/>
    <n v="53045.085000000006"/>
    <n v="1923.9149999999936"/>
    <n v="3.4999999999999885E-2"/>
    <x v="16"/>
    <x v="2"/>
    <x v="0"/>
  </r>
  <r>
    <n v="696"/>
    <x v="1"/>
    <n v="890"/>
    <n v="264"/>
    <x v="2"/>
    <n v="223212"/>
    <x v="494"/>
    <x v="492"/>
    <x v="2"/>
    <n v="3524.4"/>
    <n v="234960"/>
    <n v="226736.4"/>
    <n v="8223.6000000000058"/>
    <n v="3.5000000000000024E-2"/>
    <x v="17"/>
    <x v="1"/>
    <x v="2"/>
  </r>
  <r>
    <n v="697"/>
    <x v="2"/>
    <n v="619"/>
    <n v="56"/>
    <x v="0"/>
    <n v="32930.800000000003"/>
    <x v="332"/>
    <x v="57"/>
    <x v="8"/>
    <n v="519.96"/>
    <n v="34664"/>
    <n v="33450.76"/>
    <n v="1213.239999999998"/>
    <n v="3.4999999999999941E-2"/>
    <x v="17"/>
    <x v="1"/>
    <x v="2"/>
  </r>
  <r>
    <n v="698"/>
    <x v="2"/>
    <n v="918"/>
    <n v="778"/>
    <x v="1"/>
    <n v="678493.8"/>
    <x v="495"/>
    <x v="493"/>
    <x v="2"/>
    <n v="10713.06"/>
    <n v="714204"/>
    <n v="689206.8600000001"/>
    <n v="24997.139999999898"/>
    <n v="3.4999999999999858E-2"/>
    <x v="9"/>
    <x v="0"/>
    <x v="1"/>
  </r>
  <r>
    <n v="699"/>
    <x v="2"/>
    <n v="162"/>
    <n v="1224"/>
    <x v="4"/>
    <n v="188373.6"/>
    <x v="496"/>
    <x v="337"/>
    <x v="2"/>
    <n v="2974.3199999999997"/>
    <n v="198288"/>
    <n v="191347.92"/>
    <n v="6940.0799999999872"/>
    <n v="3.4999999999999934E-2"/>
    <x v="9"/>
    <x v="0"/>
    <x v="1"/>
  </r>
  <r>
    <n v="700"/>
    <x v="2"/>
    <n v="285"/>
    <n v="131"/>
    <x v="0"/>
    <n v="35468.25"/>
    <x v="493"/>
    <x v="201"/>
    <x v="2"/>
    <n v="560.02499999999998"/>
    <n v="37335"/>
    <n v="36028.275000000001"/>
    <n v="1306.7249999999985"/>
    <n v="3.4999999999999962E-2"/>
    <x v="5"/>
    <x v="2"/>
    <x v="0"/>
  </r>
  <r>
    <n v="701"/>
    <x v="1"/>
    <n v="994"/>
    <n v="126"/>
    <x v="2"/>
    <n v="118981.8"/>
    <x v="128"/>
    <x v="123"/>
    <x v="5"/>
    <n v="1878.6599999999999"/>
    <n v="125244"/>
    <n v="120860.46"/>
    <n v="4383.5399999999936"/>
    <n v="3.4999999999999948E-2"/>
    <x v="23"/>
    <x v="1"/>
    <x v="2"/>
  </r>
  <r>
    <n v="702"/>
    <x v="2"/>
    <n v="602"/>
    <n v="1090"/>
    <x v="10"/>
    <n v="623371"/>
    <x v="497"/>
    <x v="494"/>
    <x v="6"/>
    <n v="9842.6999999999989"/>
    <n v="656180"/>
    <n v="633213.69999999995"/>
    <n v="22966.300000000047"/>
    <n v="3.5000000000000073E-2"/>
    <x v="2"/>
    <x v="2"/>
    <x v="1"/>
  </r>
  <r>
    <n v="703"/>
    <x v="0"/>
    <n v="694"/>
    <n v="14"/>
    <x v="6"/>
    <n v="9230.2000000000007"/>
    <x v="498"/>
    <x v="495"/>
    <x v="1"/>
    <n v="145.73999999999998"/>
    <n v="9716"/>
    <n v="9375.94"/>
    <n v="340.05999999999949"/>
    <n v="3.4999999999999948E-2"/>
    <x v="22"/>
    <x v="0"/>
    <x v="0"/>
  </r>
  <r>
    <n v="704"/>
    <x v="2"/>
    <n v="902"/>
    <n v="215"/>
    <x v="0"/>
    <n v="184233.5"/>
    <x v="214"/>
    <x v="219"/>
    <x v="8"/>
    <n v="2908.95"/>
    <n v="193930"/>
    <n v="187142.45"/>
    <n v="6787.5499999999884"/>
    <n v="3.4999999999999941E-2"/>
    <x v="11"/>
    <x v="2"/>
    <x v="1"/>
  </r>
  <r>
    <n v="705"/>
    <x v="2"/>
    <n v="498"/>
    <n v="70"/>
    <x v="11"/>
    <n v="33117"/>
    <x v="464"/>
    <x v="82"/>
    <x v="3"/>
    <n v="522.9"/>
    <n v="34860"/>
    <n v="33639.9"/>
    <n v="1220.0999999999985"/>
    <n v="3.4999999999999962E-2"/>
    <x v="11"/>
    <x v="2"/>
    <x v="1"/>
  </r>
  <r>
    <n v="706"/>
    <x v="2"/>
    <n v="144"/>
    <n v="871"/>
    <x v="5"/>
    <n v="119152.8"/>
    <x v="499"/>
    <x v="496"/>
    <x v="0"/>
    <n v="1881.36"/>
    <n v="125424"/>
    <n v="121034.16"/>
    <n v="4389.8399999999965"/>
    <n v="3.4999999999999976E-2"/>
    <x v="24"/>
    <x v="2"/>
    <x v="0"/>
  </r>
  <r>
    <n v="707"/>
    <x v="0"/>
    <n v="491"/>
    <n v="61"/>
    <x v="2"/>
    <n v="28453.45"/>
    <x v="500"/>
    <x v="326"/>
    <x v="2"/>
    <n v="449.26499999999999"/>
    <n v="29951"/>
    <n v="28902.715"/>
    <n v="1048.2849999999999"/>
    <n v="3.4999999999999996E-2"/>
    <x v="5"/>
    <x v="2"/>
    <x v="0"/>
  </r>
  <r>
    <n v="708"/>
    <x v="2"/>
    <n v="917"/>
    <n v="48"/>
    <x v="0"/>
    <n v="41815.199999999997"/>
    <x v="55"/>
    <x v="395"/>
    <x v="2"/>
    <n v="660.24"/>
    <n v="44016"/>
    <n v="42475.439999999995"/>
    <n v="1540.5600000000049"/>
    <n v="3.5000000000000114E-2"/>
    <x v="7"/>
    <x v="2"/>
    <x v="0"/>
  </r>
  <r>
    <n v="709"/>
    <x v="1"/>
    <n v="794"/>
    <n v="27"/>
    <x v="7"/>
    <n v="20366.099999999999"/>
    <x v="501"/>
    <x v="497"/>
    <x v="6"/>
    <n v="321.57"/>
    <n v="21438"/>
    <n v="20687.669999999998"/>
    <n v="750.33000000000175"/>
    <n v="3.500000000000008E-2"/>
    <x v="20"/>
    <x v="2"/>
    <x v="0"/>
  </r>
  <r>
    <n v="710"/>
    <x v="2"/>
    <n v="439"/>
    <n v="657"/>
    <x v="1"/>
    <n v="274001.84999999998"/>
    <x v="69"/>
    <x v="498"/>
    <x v="3"/>
    <n v="4326.3450000000003"/>
    <n v="288423"/>
    <n v="278328.19499999995"/>
    <n v="10094.805000000051"/>
    <n v="3.5000000000000177E-2"/>
    <x v="6"/>
    <x v="0"/>
    <x v="0"/>
  </r>
  <r>
    <n v="711"/>
    <x v="1"/>
    <n v="573"/>
    <n v="231"/>
    <x v="2"/>
    <n v="125744.85"/>
    <x v="502"/>
    <x v="219"/>
    <x v="0"/>
    <n v="1985.4449999999999"/>
    <n v="132363"/>
    <n v="127730.29500000001"/>
    <n v="4632.7049999999872"/>
    <n v="3.4999999999999906E-2"/>
    <x v="4"/>
    <x v="0"/>
    <x v="1"/>
  </r>
  <r>
    <n v="712"/>
    <x v="2"/>
    <n v="76"/>
    <n v="1407"/>
    <x v="4"/>
    <n v="101585.4"/>
    <x v="503"/>
    <x v="26"/>
    <x v="4"/>
    <n v="1603.98"/>
    <n v="106932"/>
    <n v="103189.37999999999"/>
    <n v="3742.6200000000099"/>
    <n v="3.5000000000000094E-2"/>
    <x v="1"/>
    <x v="1"/>
    <x v="0"/>
  </r>
  <r>
    <n v="713"/>
    <x v="1"/>
    <n v="792"/>
    <n v="266"/>
    <x v="9"/>
    <n v="200138.4"/>
    <x v="85"/>
    <x v="499"/>
    <x v="2"/>
    <n v="3160.08"/>
    <n v="210672"/>
    <n v="203298.47999999998"/>
    <n v="7373.5200000000186"/>
    <n v="3.5000000000000087E-2"/>
    <x v="11"/>
    <x v="2"/>
    <x v="1"/>
  </r>
  <r>
    <n v="714"/>
    <x v="1"/>
    <n v="420"/>
    <n v="278"/>
    <x v="2"/>
    <n v="110922"/>
    <x v="99"/>
    <x v="210"/>
    <x v="0"/>
    <n v="1751.3999999999999"/>
    <n v="116760"/>
    <n v="112673.4"/>
    <n v="4086.6000000000058"/>
    <n v="3.5000000000000052E-2"/>
    <x v="23"/>
    <x v="1"/>
    <x v="0"/>
  </r>
  <r>
    <n v="715"/>
    <x v="1"/>
    <n v="573"/>
    <n v="91"/>
    <x v="8"/>
    <n v="49535.85"/>
    <x v="504"/>
    <x v="500"/>
    <x v="8"/>
    <n v="782.14499999999998"/>
    <n v="52143"/>
    <n v="50317.994999999995"/>
    <n v="1825.0050000000047"/>
    <n v="3.5000000000000087E-2"/>
    <x v="4"/>
    <x v="0"/>
    <x v="1"/>
  </r>
  <r>
    <n v="716"/>
    <x v="2"/>
    <n v="691"/>
    <n v="51"/>
    <x v="0"/>
    <n v="33478.949999999997"/>
    <x v="505"/>
    <x v="450"/>
    <x v="8"/>
    <n v="528.61500000000001"/>
    <n v="35241"/>
    <n v="34007.564999999995"/>
    <n v="1233.4350000000049"/>
    <n v="3.5000000000000142E-2"/>
    <x v="20"/>
    <x v="2"/>
    <x v="2"/>
  </r>
  <r>
    <n v="717"/>
    <x v="1"/>
    <n v="312"/>
    <n v="1636"/>
    <x v="0"/>
    <n v="484910.4"/>
    <x v="55"/>
    <x v="210"/>
    <x v="2"/>
    <n v="7656.48"/>
    <n v="510432"/>
    <n v="492566.88"/>
    <n v="17865.119999999995"/>
    <n v="3.4999999999999989E-2"/>
    <x v="15"/>
    <x v="2"/>
    <x v="0"/>
  </r>
  <r>
    <n v="718"/>
    <x v="1"/>
    <n v="359"/>
    <n v="23"/>
    <x v="7"/>
    <n v="7844.15"/>
    <x v="305"/>
    <x v="89"/>
    <x v="3"/>
    <n v="123.85499999999999"/>
    <n v="8257"/>
    <n v="7968.0049999999992"/>
    <n v="288.9950000000008"/>
    <n v="3.5000000000000094E-2"/>
    <x v="16"/>
    <x v="2"/>
    <x v="1"/>
  </r>
  <r>
    <n v="719"/>
    <x v="2"/>
    <n v="296"/>
    <n v="1152"/>
    <x v="4"/>
    <n v="323942.40000000002"/>
    <x v="506"/>
    <x v="501"/>
    <x v="1"/>
    <n v="5114.88"/>
    <n v="340992"/>
    <n v="329057.28000000003"/>
    <n v="11934.719999999972"/>
    <n v="3.499999999999992E-2"/>
    <x v="12"/>
    <x v="2"/>
    <x v="0"/>
  </r>
  <r>
    <n v="720"/>
    <x v="2"/>
    <n v="592"/>
    <n v="1064"/>
    <x v="5"/>
    <n v="598393.59999999998"/>
    <x v="153"/>
    <x v="293"/>
    <x v="2"/>
    <n v="9448.32"/>
    <n v="629888"/>
    <n v="607841.91999999993"/>
    <n v="22046.080000000075"/>
    <n v="3.5000000000000121E-2"/>
    <x v="11"/>
    <x v="2"/>
    <x v="0"/>
  </r>
  <r>
    <n v="721"/>
    <x v="1"/>
    <n v="473"/>
    <n v="846"/>
    <x v="0"/>
    <n v="380150.1"/>
    <x v="268"/>
    <x v="189"/>
    <x v="3"/>
    <n v="6002.37"/>
    <n v="400158"/>
    <n v="386152.47"/>
    <n v="14005.530000000028"/>
    <n v="3.5000000000000073E-2"/>
    <x v="24"/>
    <x v="2"/>
    <x v="0"/>
  </r>
  <r>
    <n v="722"/>
    <x v="0"/>
    <n v="339"/>
    <n v="16"/>
    <x v="6"/>
    <n v="5152.8"/>
    <x v="507"/>
    <x v="502"/>
    <x v="0"/>
    <n v="81.36"/>
    <n v="5424"/>
    <n v="5234.16"/>
    <n v="189.84000000000015"/>
    <n v="3.5000000000000024E-2"/>
    <x v="13"/>
    <x v="2"/>
    <x v="1"/>
  </r>
  <r>
    <n v="723"/>
    <x v="2"/>
    <n v="169"/>
    <n v="907"/>
    <x v="3"/>
    <n v="145618.85"/>
    <x v="20"/>
    <x v="503"/>
    <x v="5"/>
    <n v="2299.2449999999999"/>
    <n v="153283"/>
    <n v="147918.095"/>
    <n v="5364.9049999999988"/>
    <n v="3.4999999999999989E-2"/>
    <x v="2"/>
    <x v="2"/>
    <x v="2"/>
  </r>
  <r>
    <n v="724"/>
    <x v="1"/>
    <n v="87"/>
    <n v="127"/>
    <x v="2"/>
    <n v="10496.55"/>
    <x v="474"/>
    <x v="17"/>
    <x v="0"/>
    <n v="165.73499999999999"/>
    <n v="11049"/>
    <n v="10662.285"/>
    <n v="386.71500000000015"/>
    <n v="3.500000000000001E-2"/>
    <x v="21"/>
    <x v="2"/>
    <x v="0"/>
  </r>
  <r>
    <n v="725"/>
    <x v="2"/>
    <n v="228"/>
    <n v="183"/>
    <x v="4"/>
    <n v="39637.800000000003"/>
    <x v="508"/>
    <x v="41"/>
    <x v="8"/>
    <n v="625.86"/>
    <n v="41724"/>
    <n v="40263.660000000003"/>
    <n v="1460.3399999999965"/>
    <n v="3.4999999999999913E-2"/>
    <x v="8"/>
    <x v="1"/>
    <x v="0"/>
  </r>
  <r>
    <n v="726"/>
    <x v="2"/>
    <n v="206"/>
    <n v="222"/>
    <x v="4"/>
    <n v="43445.4"/>
    <x v="509"/>
    <x v="504"/>
    <x v="6"/>
    <n v="685.98"/>
    <n v="45732"/>
    <n v="44131.380000000005"/>
    <n v="1600.6199999999953"/>
    <n v="3.4999999999999899E-2"/>
    <x v="9"/>
    <x v="0"/>
    <x v="2"/>
  </r>
  <r>
    <n v="727"/>
    <x v="2"/>
    <n v="322"/>
    <n v="1235"/>
    <x v="4"/>
    <n v="377786.5"/>
    <x v="481"/>
    <x v="418"/>
    <x v="1"/>
    <n v="5965.05"/>
    <n v="397670"/>
    <n v="383751.55"/>
    <n v="13918.450000000012"/>
    <n v="3.5000000000000031E-2"/>
    <x v="16"/>
    <x v="2"/>
    <x v="1"/>
  </r>
  <r>
    <n v="728"/>
    <x v="0"/>
    <n v="257"/>
    <n v="53"/>
    <x v="6"/>
    <n v="12939.95"/>
    <x v="409"/>
    <x v="256"/>
    <x v="7"/>
    <n v="204.315"/>
    <n v="13621"/>
    <n v="13144.265000000001"/>
    <n v="476.73499999999876"/>
    <n v="3.4999999999999906E-2"/>
    <x v="6"/>
    <x v="0"/>
    <x v="1"/>
  </r>
  <r>
    <n v="729"/>
    <x v="2"/>
    <n v="793"/>
    <n v="686"/>
    <x v="1"/>
    <n v="516798.1"/>
    <x v="510"/>
    <x v="189"/>
    <x v="1"/>
    <n v="8159.9699999999993"/>
    <n v="543998"/>
    <n v="524958.06999999995"/>
    <n v="19039.930000000051"/>
    <n v="3.5000000000000094E-2"/>
    <x v="19"/>
    <x v="1"/>
    <x v="0"/>
  </r>
  <r>
    <n v="730"/>
    <x v="2"/>
    <n v="400"/>
    <n v="1110"/>
    <x v="10"/>
    <n v="421800"/>
    <x v="511"/>
    <x v="505"/>
    <x v="1"/>
    <n v="6660"/>
    <n v="444000"/>
    <n v="428460"/>
    <n v="15540"/>
    <n v="3.5000000000000003E-2"/>
    <x v="7"/>
    <x v="2"/>
    <x v="1"/>
  </r>
  <r>
    <n v="731"/>
    <x v="2"/>
    <n v="91"/>
    <n v="1063"/>
    <x v="5"/>
    <n v="91896.35"/>
    <x v="512"/>
    <x v="478"/>
    <x v="2"/>
    <n v="1450.9949999999999"/>
    <n v="96733"/>
    <n v="93347.345000000001"/>
    <n v="3385.6549999999988"/>
    <n v="3.4999999999999989E-2"/>
    <x v="22"/>
    <x v="0"/>
    <x v="0"/>
  </r>
  <r>
    <n v="732"/>
    <x v="2"/>
    <n v="616"/>
    <n v="980"/>
    <x v="3"/>
    <n v="573496"/>
    <x v="513"/>
    <x v="506"/>
    <x v="6"/>
    <n v="9055.1999999999989"/>
    <n v="603680"/>
    <n v="582551.19999999995"/>
    <n v="21128.800000000047"/>
    <n v="3.500000000000008E-2"/>
    <x v="13"/>
    <x v="2"/>
    <x v="1"/>
  </r>
  <r>
    <n v="733"/>
    <x v="1"/>
    <n v="673"/>
    <n v="1211"/>
    <x v="11"/>
    <n v="774252.85"/>
    <x v="456"/>
    <x v="507"/>
    <x v="2"/>
    <n v="12225.045"/>
    <n v="815003"/>
    <n v="786477.89500000002"/>
    <n v="28525.104999999981"/>
    <n v="3.4999999999999976E-2"/>
    <x v="15"/>
    <x v="2"/>
    <x v="1"/>
  </r>
  <r>
    <n v="734"/>
    <x v="2"/>
    <n v="518"/>
    <n v="68"/>
    <x v="11"/>
    <n v="33462.800000000003"/>
    <x v="337"/>
    <x v="391"/>
    <x v="2"/>
    <n v="528.36"/>
    <n v="35224"/>
    <n v="33991.160000000003"/>
    <n v="1232.8399999999965"/>
    <n v="3.4999999999999899E-2"/>
    <x v="11"/>
    <x v="2"/>
    <x v="2"/>
  </r>
  <r>
    <n v="735"/>
    <x v="2"/>
    <n v="401"/>
    <n v="772"/>
    <x v="1"/>
    <n v="294093.40000000002"/>
    <x v="514"/>
    <x v="508"/>
    <x v="3"/>
    <n v="4643.58"/>
    <n v="309572"/>
    <n v="298736.98000000004"/>
    <n v="10835.01999999996"/>
    <n v="3.4999999999999871E-2"/>
    <x v="2"/>
    <x v="2"/>
    <x v="0"/>
  </r>
  <r>
    <n v="736"/>
    <x v="2"/>
    <n v="411"/>
    <n v="201"/>
    <x v="4"/>
    <n v="78480.45"/>
    <x v="440"/>
    <x v="92"/>
    <x v="3"/>
    <n v="1239.165"/>
    <n v="82611"/>
    <n v="79719.614999999991"/>
    <n v="2891.3850000000093"/>
    <n v="3.5000000000000114E-2"/>
    <x v="17"/>
    <x v="1"/>
    <x v="0"/>
  </r>
  <r>
    <n v="737"/>
    <x v="0"/>
    <n v="843"/>
    <n v="16"/>
    <x v="6"/>
    <n v="12813.6"/>
    <x v="89"/>
    <x v="361"/>
    <x v="6"/>
    <n v="202.32"/>
    <n v="13488"/>
    <n v="13015.92"/>
    <n v="472.07999999999993"/>
    <n v="3.4999999999999996E-2"/>
    <x v="8"/>
    <x v="1"/>
    <x v="2"/>
  </r>
  <r>
    <n v="738"/>
    <x v="1"/>
    <n v="858"/>
    <n v="868"/>
    <x v="0"/>
    <n v="707506.8"/>
    <x v="459"/>
    <x v="22"/>
    <x v="0"/>
    <n v="11171.16"/>
    <n v="744744"/>
    <n v="718677.96000000008"/>
    <n v="26066.039999999921"/>
    <n v="3.4999999999999892E-2"/>
    <x v="23"/>
    <x v="1"/>
    <x v="2"/>
  </r>
  <r>
    <n v="739"/>
    <x v="1"/>
    <n v="867"/>
    <n v="108"/>
    <x v="8"/>
    <n v="88954.2"/>
    <x v="515"/>
    <x v="267"/>
    <x v="4"/>
    <n v="1404.54"/>
    <n v="93636"/>
    <n v="90358.739999999991"/>
    <n v="3277.2600000000093"/>
    <n v="3.50000000000001E-2"/>
    <x v="12"/>
    <x v="2"/>
    <x v="2"/>
  </r>
  <r>
    <n v="740"/>
    <x v="1"/>
    <n v="98"/>
    <n v="1514"/>
    <x v="0"/>
    <n v="140953.4"/>
    <x v="516"/>
    <x v="509"/>
    <x v="3"/>
    <n v="2225.58"/>
    <n v="148372"/>
    <n v="143178.97999999998"/>
    <n v="5193.0200000000186"/>
    <n v="3.5000000000000128E-2"/>
    <x v="16"/>
    <x v="2"/>
    <x v="1"/>
  </r>
  <r>
    <n v="741"/>
    <x v="2"/>
    <n v="296"/>
    <n v="1388"/>
    <x v="4"/>
    <n v="390305.6"/>
    <x v="452"/>
    <x v="406"/>
    <x v="2"/>
    <n v="6162.7199999999993"/>
    <n v="410848"/>
    <n v="396468.31999999995"/>
    <n v="14379.680000000051"/>
    <n v="3.5000000000000121E-2"/>
    <x v="6"/>
    <x v="0"/>
    <x v="1"/>
  </r>
  <r>
    <n v="742"/>
    <x v="0"/>
    <n v="192"/>
    <n v="16"/>
    <x v="6"/>
    <n v="2918.4"/>
    <x v="60"/>
    <x v="344"/>
    <x v="2"/>
    <n v="46.08"/>
    <n v="3072"/>
    <n v="2964.48"/>
    <n v="107.51999999999998"/>
    <n v="3.4999999999999996E-2"/>
    <x v="23"/>
    <x v="1"/>
    <x v="1"/>
  </r>
  <r>
    <n v="743"/>
    <x v="2"/>
    <n v="106"/>
    <n v="884"/>
    <x v="5"/>
    <n v="89018.8"/>
    <x v="517"/>
    <x v="510"/>
    <x v="7"/>
    <n v="1405.56"/>
    <n v="93704"/>
    <n v="90424.36"/>
    <n v="3279.6399999999994"/>
    <n v="3.4999999999999996E-2"/>
    <x v="25"/>
    <x v="2"/>
    <x v="1"/>
  </r>
  <r>
    <n v="744"/>
    <x v="2"/>
    <n v="165"/>
    <n v="185"/>
    <x v="4"/>
    <n v="28998.75"/>
    <x v="23"/>
    <x v="511"/>
    <x v="0"/>
    <n v="457.875"/>
    <n v="30525"/>
    <n v="29456.625"/>
    <n v="1068.375"/>
    <n v="3.5000000000000003E-2"/>
    <x v="15"/>
    <x v="2"/>
    <x v="0"/>
  </r>
  <r>
    <n v="745"/>
    <x v="1"/>
    <n v="521"/>
    <n v="47"/>
    <x v="4"/>
    <n v="23262.65"/>
    <x v="321"/>
    <x v="512"/>
    <x v="1"/>
    <n v="367.30500000000001"/>
    <n v="24487"/>
    <n v="23629.955000000002"/>
    <n v="857.04499999999825"/>
    <n v="3.4999999999999927E-2"/>
    <x v="18"/>
    <x v="1"/>
    <x v="0"/>
  </r>
  <r>
    <n v="746"/>
    <x v="2"/>
    <n v="794"/>
    <n v="637"/>
    <x v="1"/>
    <n v="480489.1"/>
    <x v="518"/>
    <x v="210"/>
    <x v="4"/>
    <n v="7586.67"/>
    <n v="505778"/>
    <n v="488075.76999999996"/>
    <n v="17702.23000000004"/>
    <n v="3.500000000000008E-2"/>
    <x v="7"/>
    <x v="2"/>
    <x v="0"/>
  </r>
  <r>
    <n v="747"/>
    <x v="1"/>
    <n v="813"/>
    <n v="298"/>
    <x v="9"/>
    <n v="230160.3"/>
    <x v="519"/>
    <x v="513"/>
    <x v="8"/>
    <n v="3634.1099999999997"/>
    <n v="242274"/>
    <n v="233794.40999999997"/>
    <n v="8479.5900000000256"/>
    <n v="3.5000000000000107E-2"/>
    <x v="15"/>
    <x v="2"/>
    <x v="0"/>
  </r>
  <r>
    <n v="748"/>
    <x v="2"/>
    <n v="514"/>
    <n v="847"/>
    <x v="3"/>
    <n v="413590.1"/>
    <x v="468"/>
    <x v="469"/>
    <x v="6"/>
    <n v="6530.37"/>
    <n v="435358"/>
    <n v="420120.47"/>
    <n v="15237.530000000028"/>
    <n v="3.5000000000000066E-2"/>
    <x v="22"/>
    <x v="0"/>
    <x v="2"/>
  </r>
  <r>
    <n v="749"/>
    <x v="1"/>
    <n v="898"/>
    <n v="152"/>
    <x v="11"/>
    <n v="129671.2"/>
    <x v="235"/>
    <x v="280"/>
    <x v="2"/>
    <n v="2047.4399999999998"/>
    <n v="136496"/>
    <n v="131718.63999999998"/>
    <n v="4777.3600000000151"/>
    <n v="3.5000000000000107E-2"/>
    <x v="0"/>
    <x v="0"/>
    <x v="0"/>
  </r>
  <r>
    <n v="750"/>
    <x v="2"/>
    <n v="642"/>
    <n v="961"/>
    <x v="5"/>
    <n v="586113.9"/>
    <x v="520"/>
    <x v="514"/>
    <x v="2"/>
    <n v="9254.43"/>
    <n v="616962"/>
    <n v="595368.33000000007"/>
    <n v="21593.669999999925"/>
    <n v="3.4999999999999878E-2"/>
    <x v="4"/>
    <x v="0"/>
    <x v="2"/>
  </r>
  <r>
    <n v="751"/>
    <x v="2"/>
    <n v="493"/>
    <n v="798"/>
    <x v="3"/>
    <n v="373743.3"/>
    <x v="205"/>
    <x v="515"/>
    <x v="0"/>
    <n v="5901.21"/>
    <n v="393414"/>
    <n v="379644.51"/>
    <n v="13769.489999999991"/>
    <n v="3.4999999999999976E-2"/>
    <x v="21"/>
    <x v="2"/>
    <x v="2"/>
  </r>
  <r>
    <n v="752"/>
    <x v="0"/>
    <n v="528"/>
    <n v="52"/>
    <x v="2"/>
    <n v="26083.200000000001"/>
    <x v="52"/>
    <x v="52"/>
    <x v="0"/>
    <n v="411.84"/>
    <n v="27456"/>
    <n v="26495.040000000001"/>
    <n v="960.95999999999913"/>
    <n v="3.4999999999999969E-2"/>
    <x v="5"/>
    <x v="2"/>
    <x v="1"/>
  </r>
  <r>
    <n v="753"/>
    <x v="2"/>
    <n v="75"/>
    <n v="1023"/>
    <x v="5"/>
    <n v="72888.75"/>
    <x v="65"/>
    <x v="516"/>
    <x v="2"/>
    <n v="1150.875"/>
    <n v="76725"/>
    <n v="74039.625"/>
    <n v="2685.375"/>
    <n v="3.5000000000000003E-2"/>
    <x v="13"/>
    <x v="2"/>
    <x v="2"/>
  </r>
  <r>
    <n v="754"/>
    <x v="2"/>
    <n v="455"/>
    <n v="797"/>
    <x v="3"/>
    <n v="344503.25"/>
    <x v="521"/>
    <x v="517"/>
    <x v="0"/>
    <n v="5439.5249999999996"/>
    <n v="362635"/>
    <n v="349942.77500000002"/>
    <n v="12692.224999999977"/>
    <n v="3.4999999999999934E-2"/>
    <x v="1"/>
    <x v="1"/>
    <x v="0"/>
  </r>
  <r>
    <n v="755"/>
    <x v="0"/>
    <n v="437"/>
    <n v="16"/>
    <x v="6"/>
    <n v="6642.4"/>
    <x v="27"/>
    <x v="224"/>
    <x v="2"/>
    <n v="104.88"/>
    <n v="6992"/>
    <n v="6747.28"/>
    <n v="244.72000000000025"/>
    <n v="3.5000000000000038E-2"/>
    <x v="21"/>
    <x v="2"/>
    <x v="1"/>
  </r>
  <r>
    <n v="756"/>
    <x v="2"/>
    <n v="123"/>
    <n v="1118"/>
    <x v="10"/>
    <n v="130638.3"/>
    <x v="340"/>
    <x v="77"/>
    <x v="2"/>
    <n v="2062.71"/>
    <n v="137514"/>
    <n v="132701.01"/>
    <n v="4812.9899999999907"/>
    <n v="3.4999999999999934E-2"/>
    <x v="11"/>
    <x v="2"/>
    <x v="1"/>
  </r>
  <r>
    <n v="757"/>
    <x v="1"/>
    <n v="114"/>
    <n v="1496"/>
    <x v="0"/>
    <n v="162016.79999999999"/>
    <x v="522"/>
    <x v="518"/>
    <x v="8"/>
    <n v="2558.16"/>
    <n v="170544"/>
    <n v="164574.96"/>
    <n v="5969.0400000000081"/>
    <n v="3.5000000000000045E-2"/>
    <x v="17"/>
    <x v="1"/>
    <x v="0"/>
  </r>
  <r>
    <n v="758"/>
    <x v="1"/>
    <n v="732"/>
    <n v="316"/>
    <x v="9"/>
    <n v="219746.4"/>
    <x v="523"/>
    <x v="245"/>
    <x v="8"/>
    <n v="3469.68"/>
    <n v="231312"/>
    <n v="223216.08"/>
    <n v="8095.9200000000128"/>
    <n v="3.5000000000000052E-2"/>
    <x v="13"/>
    <x v="2"/>
    <x v="1"/>
  </r>
  <r>
    <n v="759"/>
    <x v="2"/>
    <n v="677"/>
    <n v="197"/>
    <x v="4"/>
    <n v="126700.55"/>
    <x v="314"/>
    <x v="317"/>
    <x v="6"/>
    <n v="2000.5349999999999"/>
    <n v="133369"/>
    <n v="128701.08500000001"/>
    <n v="4667.9149999999936"/>
    <n v="3.4999999999999955E-2"/>
    <x v="12"/>
    <x v="2"/>
    <x v="0"/>
  </r>
  <r>
    <n v="760"/>
    <x v="2"/>
    <n v="576"/>
    <n v="115"/>
    <x v="0"/>
    <n v="62928"/>
    <x v="214"/>
    <x v="519"/>
    <x v="0"/>
    <n v="993.59999999999991"/>
    <n v="66240"/>
    <n v="63921.599999999999"/>
    <n v="2318.4000000000015"/>
    <n v="3.5000000000000024E-2"/>
    <x v="5"/>
    <x v="2"/>
    <x v="1"/>
  </r>
  <r>
    <n v="761"/>
    <x v="2"/>
    <n v="283"/>
    <n v="927"/>
    <x v="5"/>
    <n v="249223.95"/>
    <x v="0"/>
    <x v="236"/>
    <x v="4"/>
    <n v="3935.1149999999998"/>
    <n v="262341"/>
    <n v="253159.065"/>
    <n v="9181.9349999999977"/>
    <n v="3.4999999999999989E-2"/>
    <x v="21"/>
    <x v="2"/>
    <x v="0"/>
  </r>
  <r>
    <n v="762"/>
    <x v="2"/>
    <n v="577"/>
    <n v="979"/>
    <x v="3"/>
    <n v="536638.85"/>
    <x v="385"/>
    <x v="51"/>
    <x v="6"/>
    <n v="8473.244999999999"/>
    <n v="564883"/>
    <n v="545112.09499999997"/>
    <n v="19770.905000000028"/>
    <n v="3.5000000000000052E-2"/>
    <x v="12"/>
    <x v="2"/>
    <x v="1"/>
  </r>
  <r>
    <n v="763"/>
    <x v="2"/>
    <n v="151"/>
    <n v="220"/>
    <x v="4"/>
    <n v="31559"/>
    <x v="153"/>
    <x v="216"/>
    <x v="0"/>
    <n v="498.29999999999995"/>
    <n v="33220"/>
    <n v="32057.3"/>
    <n v="1162.7000000000007"/>
    <n v="3.5000000000000024E-2"/>
    <x v="4"/>
    <x v="0"/>
    <x v="0"/>
  </r>
  <r>
    <n v="764"/>
    <x v="2"/>
    <n v="127"/>
    <n v="54"/>
    <x v="0"/>
    <n v="6515.1"/>
    <x v="524"/>
    <x v="520"/>
    <x v="6"/>
    <n v="102.86999999999999"/>
    <n v="6858"/>
    <n v="6617.97"/>
    <n v="240.02999999999975"/>
    <n v="3.4999999999999962E-2"/>
    <x v="6"/>
    <x v="0"/>
    <x v="0"/>
  </r>
  <r>
    <n v="765"/>
    <x v="1"/>
    <n v="290"/>
    <n v="251"/>
    <x v="2"/>
    <n v="69150.5"/>
    <x v="10"/>
    <x v="521"/>
    <x v="8"/>
    <n v="1091.8499999999999"/>
    <n v="72790"/>
    <n v="70242.350000000006"/>
    <n v="2547.6499999999942"/>
    <n v="3.499999999999992E-2"/>
    <x v="24"/>
    <x v="2"/>
    <x v="1"/>
  </r>
  <r>
    <n v="766"/>
    <x v="1"/>
    <n v="346"/>
    <n v="157"/>
    <x v="11"/>
    <n v="51605.9"/>
    <x v="107"/>
    <x v="361"/>
    <x v="8"/>
    <n v="814.82999999999993"/>
    <n v="54322"/>
    <n v="52420.73"/>
    <n v="1901.2699999999968"/>
    <n v="3.4999999999999941E-2"/>
    <x v="6"/>
    <x v="0"/>
    <x v="2"/>
  </r>
  <r>
    <n v="767"/>
    <x v="2"/>
    <n v="774"/>
    <n v="224"/>
    <x v="4"/>
    <n v="164707.20000000001"/>
    <x v="510"/>
    <x v="522"/>
    <x v="0"/>
    <n v="2600.64"/>
    <n v="173376"/>
    <n v="167307.84000000003"/>
    <n v="6068.1599999999744"/>
    <n v="3.4999999999999851E-2"/>
    <x v="24"/>
    <x v="2"/>
    <x v="0"/>
  </r>
  <r>
    <n v="768"/>
    <x v="1"/>
    <n v="232"/>
    <n v="27"/>
    <x v="7"/>
    <n v="5950.8"/>
    <x v="525"/>
    <x v="523"/>
    <x v="1"/>
    <n v="93.96"/>
    <n v="6264"/>
    <n v="6044.76"/>
    <n v="219.23999999999978"/>
    <n v="3.4999999999999962E-2"/>
    <x v="10"/>
    <x v="0"/>
    <x v="2"/>
  </r>
  <r>
    <n v="769"/>
    <x v="2"/>
    <n v="190"/>
    <n v="180"/>
    <x v="0"/>
    <n v="32490"/>
    <x v="526"/>
    <x v="110"/>
    <x v="5"/>
    <n v="513"/>
    <n v="34200"/>
    <n v="33003"/>
    <n v="1197"/>
    <n v="3.5000000000000003E-2"/>
    <x v="12"/>
    <x v="2"/>
    <x v="0"/>
  </r>
  <r>
    <n v="770"/>
    <x v="1"/>
    <n v="712"/>
    <n v="113"/>
    <x v="2"/>
    <n v="76433.2"/>
    <x v="527"/>
    <x v="524"/>
    <x v="0"/>
    <n v="1206.8399999999999"/>
    <n v="80456"/>
    <n v="77640.039999999994"/>
    <n v="2815.9600000000064"/>
    <n v="3.500000000000008E-2"/>
    <x v="11"/>
    <x v="2"/>
    <x v="1"/>
  </r>
  <r>
    <n v="771"/>
    <x v="2"/>
    <n v="595"/>
    <n v="207"/>
    <x v="4"/>
    <n v="117006.75"/>
    <x v="528"/>
    <x v="525"/>
    <x v="2"/>
    <n v="1847.4749999999999"/>
    <n v="123165"/>
    <n v="118854.22500000001"/>
    <n v="4310.7749999999942"/>
    <n v="3.4999999999999955E-2"/>
    <x v="25"/>
    <x v="2"/>
    <x v="2"/>
  </r>
  <r>
    <n v="772"/>
    <x v="1"/>
    <n v="104"/>
    <n v="1632"/>
    <x v="0"/>
    <n v="161241.60000000001"/>
    <x v="509"/>
    <x v="261"/>
    <x v="6"/>
    <n v="2545.92"/>
    <n v="169728"/>
    <n v="163787.52000000002"/>
    <n v="5940.4799999999814"/>
    <n v="3.4999999999999892E-2"/>
    <x v="6"/>
    <x v="0"/>
    <x v="2"/>
  </r>
  <r>
    <n v="773"/>
    <x v="2"/>
    <n v="520"/>
    <n v="224"/>
    <x v="4"/>
    <n v="110656"/>
    <x v="529"/>
    <x v="526"/>
    <x v="2"/>
    <n v="1747.2"/>
    <n v="116480"/>
    <n v="112403.2"/>
    <n v="4076.8000000000029"/>
    <n v="3.5000000000000024E-2"/>
    <x v="4"/>
    <x v="0"/>
    <x v="0"/>
  </r>
  <r>
    <n v="774"/>
    <x v="2"/>
    <n v="976"/>
    <n v="1057"/>
    <x v="5"/>
    <n v="980050.4"/>
    <x v="97"/>
    <x v="527"/>
    <x v="0"/>
    <n v="15474.48"/>
    <n v="1031632"/>
    <n v="995524.88"/>
    <n v="36107.119999999995"/>
    <n v="3.4999999999999996E-2"/>
    <x v="23"/>
    <x v="1"/>
    <x v="2"/>
  </r>
  <r>
    <n v="775"/>
    <x v="1"/>
    <n v="730"/>
    <n v="1032"/>
    <x v="0"/>
    <n v="715692"/>
    <x v="530"/>
    <x v="528"/>
    <x v="2"/>
    <n v="11300.4"/>
    <n v="753360"/>
    <n v="726992.4"/>
    <n v="26367.599999999977"/>
    <n v="3.4999999999999969E-2"/>
    <x v="22"/>
    <x v="0"/>
    <x v="0"/>
  </r>
  <r>
    <n v="776"/>
    <x v="2"/>
    <n v="144"/>
    <n v="566"/>
    <x v="1"/>
    <n v="77428.800000000003"/>
    <x v="531"/>
    <x v="529"/>
    <x v="0"/>
    <n v="1222.56"/>
    <n v="81504"/>
    <n v="78651.360000000001"/>
    <n v="2852.6399999999994"/>
    <n v="3.4999999999999989E-2"/>
    <x v="8"/>
    <x v="1"/>
    <x v="1"/>
  </r>
  <r>
    <n v="777"/>
    <x v="2"/>
    <n v="521"/>
    <n v="114"/>
    <x v="0"/>
    <n v="56424.3"/>
    <x v="532"/>
    <x v="530"/>
    <x v="3"/>
    <n v="890.91"/>
    <n v="59394"/>
    <n v="57315.210000000006"/>
    <n v="2078.7899999999936"/>
    <n v="3.4999999999999892E-2"/>
    <x v="7"/>
    <x v="2"/>
    <x v="1"/>
  </r>
  <r>
    <n v="778"/>
    <x v="2"/>
    <n v="346"/>
    <n v="219"/>
    <x v="0"/>
    <n v="71985.3"/>
    <x v="468"/>
    <x v="196"/>
    <x v="2"/>
    <n v="1136.6099999999999"/>
    <n v="75774"/>
    <n v="73121.91"/>
    <n v="2652.0899999999965"/>
    <n v="3.4999999999999955E-2"/>
    <x v="15"/>
    <x v="2"/>
    <x v="2"/>
  </r>
  <r>
    <n v="779"/>
    <x v="2"/>
    <n v="689"/>
    <n v="1143"/>
    <x v="4"/>
    <n v="748150.65"/>
    <x v="30"/>
    <x v="441"/>
    <x v="2"/>
    <n v="11812.904999999999"/>
    <n v="787527"/>
    <n v="759963.55500000005"/>
    <n v="27563.444999999949"/>
    <n v="3.4999999999999934E-2"/>
    <x v="0"/>
    <x v="0"/>
    <x v="1"/>
  </r>
  <r>
    <n v="780"/>
    <x v="1"/>
    <n v="315"/>
    <n v="88"/>
    <x v="8"/>
    <n v="26334"/>
    <x v="204"/>
    <x v="531"/>
    <x v="0"/>
    <n v="415.8"/>
    <n v="27720"/>
    <n v="26749.8"/>
    <n v="970.20000000000073"/>
    <n v="3.5000000000000024E-2"/>
    <x v="12"/>
    <x v="2"/>
    <x v="0"/>
  </r>
  <r>
    <n v="781"/>
    <x v="1"/>
    <n v="605"/>
    <n v="24"/>
    <x v="7"/>
    <n v="13794"/>
    <x v="2"/>
    <x v="532"/>
    <x v="8"/>
    <n v="217.79999999999998"/>
    <n v="14520"/>
    <n v="14011.8"/>
    <n v="508.20000000000073"/>
    <n v="3.5000000000000052E-2"/>
    <x v="19"/>
    <x v="1"/>
    <x v="0"/>
  </r>
  <r>
    <n v="782"/>
    <x v="1"/>
    <n v="644"/>
    <n v="119"/>
    <x v="2"/>
    <n v="72804.2"/>
    <x v="513"/>
    <x v="329"/>
    <x v="7"/>
    <n v="1149.54"/>
    <n v="76636"/>
    <n v="73953.739999999991"/>
    <n v="2682.2600000000093"/>
    <n v="3.5000000000000121E-2"/>
    <x v="1"/>
    <x v="1"/>
    <x v="1"/>
  </r>
  <r>
    <n v="783"/>
    <x v="0"/>
    <n v="941"/>
    <n v="16"/>
    <x v="6"/>
    <n v="14303.2"/>
    <x v="533"/>
    <x v="533"/>
    <x v="0"/>
    <n v="225.84"/>
    <n v="15056"/>
    <n v="14529.04"/>
    <n v="526.95999999999913"/>
    <n v="3.4999999999999941E-2"/>
    <x v="9"/>
    <x v="0"/>
    <x v="2"/>
  </r>
  <r>
    <n v="784"/>
    <x v="2"/>
    <n v="604"/>
    <n v="1204"/>
    <x v="4"/>
    <n v="690855.2"/>
    <x v="534"/>
    <x v="534"/>
    <x v="0"/>
    <n v="10908.24"/>
    <n v="727216"/>
    <n v="701763.44"/>
    <n v="25452.560000000056"/>
    <n v="3.500000000000008E-2"/>
    <x v="1"/>
    <x v="1"/>
    <x v="0"/>
  </r>
  <r>
    <n v="785"/>
    <x v="1"/>
    <n v="620"/>
    <n v="289"/>
    <x v="9"/>
    <n v="170221"/>
    <x v="69"/>
    <x v="535"/>
    <x v="5"/>
    <n v="2687.7"/>
    <n v="179180"/>
    <n v="172908.7"/>
    <n v="6271.2999999999884"/>
    <n v="3.4999999999999934E-2"/>
    <x v="18"/>
    <x v="1"/>
    <x v="0"/>
  </r>
  <r>
    <n v="786"/>
    <x v="2"/>
    <n v="101"/>
    <n v="132"/>
    <x v="0"/>
    <n v="12665.4"/>
    <x v="139"/>
    <x v="245"/>
    <x v="0"/>
    <n v="199.98"/>
    <n v="13332"/>
    <n v="12865.38"/>
    <n v="466.6200000000008"/>
    <n v="3.5000000000000059E-2"/>
    <x v="9"/>
    <x v="0"/>
    <x v="1"/>
  </r>
  <r>
    <n v="787"/>
    <x v="1"/>
    <n v="999"/>
    <n v="1483"/>
    <x v="0"/>
    <n v="1407441.15"/>
    <x v="535"/>
    <x v="252"/>
    <x v="0"/>
    <n v="22222.754999999997"/>
    <n v="1481517"/>
    <n v="1429663.9049999998"/>
    <n v="51853.095000000205"/>
    <n v="3.5000000000000135E-2"/>
    <x v="7"/>
    <x v="2"/>
    <x v="2"/>
  </r>
  <r>
    <n v="788"/>
    <x v="2"/>
    <n v="337"/>
    <n v="930"/>
    <x v="5"/>
    <n v="297739.5"/>
    <x v="536"/>
    <x v="189"/>
    <x v="7"/>
    <n v="4701.1499999999996"/>
    <n v="313410"/>
    <n v="302440.65000000002"/>
    <n v="10969.349999999977"/>
    <n v="3.4999999999999927E-2"/>
    <x v="6"/>
    <x v="0"/>
    <x v="0"/>
  </r>
  <r>
    <n v="789"/>
    <x v="1"/>
    <n v="606"/>
    <n v="25"/>
    <x v="7"/>
    <n v="14392.5"/>
    <x v="537"/>
    <x v="331"/>
    <x v="6"/>
    <n v="227.25"/>
    <n v="15150"/>
    <n v="14619.75"/>
    <n v="530.25"/>
    <n v="3.5000000000000003E-2"/>
    <x v="25"/>
    <x v="2"/>
    <x v="1"/>
  </r>
  <r>
    <n v="790"/>
    <x v="0"/>
    <n v="835"/>
    <n v="38"/>
    <x v="2"/>
    <n v="30143.5"/>
    <x v="357"/>
    <x v="104"/>
    <x v="0"/>
    <n v="475.95"/>
    <n v="31730"/>
    <n v="30619.45"/>
    <n v="1110.5499999999993"/>
    <n v="3.4999999999999976E-2"/>
    <x v="5"/>
    <x v="2"/>
    <x v="2"/>
  </r>
  <r>
    <n v="791"/>
    <x v="2"/>
    <n v="779"/>
    <n v="984"/>
    <x v="5"/>
    <n v="728209.2"/>
    <x v="461"/>
    <x v="307"/>
    <x v="6"/>
    <n v="11498.039999999999"/>
    <n v="766536"/>
    <n v="739707.24"/>
    <n v="26828.760000000009"/>
    <n v="3.500000000000001E-2"/>
    <x v="8"/>
    <x v="1"/>
    <x v="1"/>
  </r>
  <r>
    <n v="792"/>
    <x v="2"/>
    <n v="923"/>
    <n v="927"/>
    <x v="5"/>
    <n v="812839.95"/>
    <x v="401"/>
    <x v="211"/>
    <x v="3"/>
    <n v="12834.314999999999"/>
    <n v="855621"/>
    <n v="825674.2649999999"/>
    <n v="29946.735000000102"/>
    <n v="3.5000000000000121E-2"/>
    <x v="22"/>
    <x v="0"/>
    <x v="0"/>
  </r>
  <r>
    <n v="793"/>
    <x v="2"/>
    <n v="549"/>
    <n v="204"/>
    <x v="0"/>
    <n v="106396.2"/>
    <x v="182"/>
    <x v="414"/>
    <x v="3"/>
    <n v="1679.9399999999998"/>
    <n v="111996"/>
    <n v="108076.14"/>
    <n v="3919.8600000000006"/>
    <n v="3.5000000000000003E-2"/>
    <x v="12"/>
    <x v="2"/>
    <x v="2"/>
  </r>
  <r>
    <n v="794"/>
    <x v="2"/>
    <n v="675"/>
    <n v="199"/>
    <x v="0"/>
    <n v="127608.75"/>
    <x v="165"/>
    <x v="471"/>
    <x v="3"/>
    <n v="2014.875"/>
    <n v="134325"/>
    <n v="129623.625"/>
    <n v="4701.375"/>
    <n v="3.5000000000000003E-2"/>
    <x v="3"/>
    <x v="2"/>
    <x v="0"/>
  </r>
  <r>
    <n v="795"/>
    <x v="2"/>
    <n v="550"/>
    <n v="1183"/>
    <x v="4"/>
    <n v="618117.5"/>
    <x v="189"/>
    <x v="536"/>
    <x v="4"/>
    <n v="9759.75"/>
    <n v="650650"/>
    <n v="627877.25"/>
    <n v="22772.75"/>
    <n v="3.5000000000000003E-2"/>
    <x v="16"/>
    <x v="2"/>
    <x v="1"/>
  </r>
  <r>
    <n v="796"/>
    <x v="1"/>
    <n v="169"/>
    <n v="877"/>
    <x v="0"/>
    <n v="140802.35"/>
    <x v="301"/>
    <x v="118"/>
    <x v="3"/>
    <n v="2223.1949999999997"/>
    <n v="148213"/>
    <n v="143025.54500000001"/>
    <n v="5187.4549999999872"/>
    <n v="3.4999999999999913E-2"/>
    <x v="19"/>
    <x v="1"/>
    <x v="0"/>
  </r>
  <r>
    <n v="797"/>
    <x v="1"/>
    <n v="365"/>
    <n v="1351"/>
    <x v="11"/>
    <n v="468459.25"/>
    <x v="234"/>
    <x v="238"/>
    <x v="4"/>
    <n v="7396.7249999999995"/>
    <n v="493115"/>
    <n v="475855.97499999998"/>
    <n v="17259.025000000023"/>
    <n v="3.5000000000000045E-2"/>
    <x v="16"/>
    <x v="2"/>
    <x v="0"/>
  </r>
  <r>
    <n v="798"/>
    <x v="2"/>
    <n v="448"/>
    <n v="1081"/>
    <x v="10"/>
    <n v="460073.6"/>
    <x v="107"/>
    <x v="367"/>
    <x v="4"/>
    <n v="7264.32"/>
    <n v="484288"/>
    <n v="467337.92"/>
    <n v="16950.080000000016"/>
    <n v="3.5000000000000031E-2"/>
    <x v="21"/>
    <x v="2"/>
    <x v="2"/>
  </r>
  <r>
    <n v="799"/>
    <x v="2"/>
    <n v="682"/>
    <n v="113"/>
    <x v="0"/>
    <n v="73212.7"/>
    <x v="538"/>
    <x v="537"/>
    <x v="8"/>
    <n v="1155.99"/>
    <n v="77066"/>
    <n v="74368.69"/>
    <n v="2697.3099999999977"/>
    <n v="3.4999999999999969E-2"/>
    <x v="22"/>
    <x v="0"/>
    <x v="1"/>
  </r>
  <r>
    <n v="800"/>
    <x v="1"/>
    <n v="184"/>
    <n v="1659"/>
    <x v="0"/>
    <n v="289993.2"/>
    <x v="473"/>
    <x v="538"/>
    <x v="0"/>
    <n v="4578.84"/>
    <n v="305256"/>
    <n v="294572.04000000004"/>
    <n v="10683.959999999963"/>
    <n v="3.4999999999999878E-2"/>
    <x v="19"/>
    <x v="1"/>
    <x v="1"/>
  </r>
  <r>
    <n v="801"/>
    <x v="1"/>
    <n v="823"/>
    <n v="250"/>
    <x v="2"/>
    <n v="195462.5"/>
    <x v="351"/>
    <x v="539"/>
    <x v="6"/>
    <n v="3086.25"/>
    <n v="205750"/>
    <n v="198548.75"/>
    <n v="7201.25"/>
    <n v="3.5000000000000003E-2"/>
    <x v="20"/>
    <x v="2"/>
    <x v="1"/>
  </r>
  <r>
    <n v="802"/>
    <x v="2"/>
    <n v="956"/>
    <n v="1056"/>
    <x v="5"/>
    <n v="959059.2"/>
    <x v="441"/>
    <x v="540"/>
    <x v="8"/>
    <n v="15143.039999999999"/>
    <n v="1009536"/>
    <n v="974202.24"/>
    <n v="35333.760000000009"/>
    <n v="3.500000000000001E-2"/>
    <x v="7"/>
    <x v="2"/>
    <x v="0"/>
  </r>
  <r>
    <n v="803"/>
    <x v="2"/>
    <n v="498"/>
    <n v="1426"/>
    <x v="4"/>
    <n v="674640.6"/>
    <x v="383"/>
    <x v="447"/>
    <x v="8"/>
    <n v="10652.22"/>
    <n v="710148"/>
    <n v="685292.82"/>
    <n v="24855.180000000051"/>
    <n v="3.5000000000000073E-2"/>
    <x v="19"/>
    <x v="1"/>
    <x v="0"/>
  </r>
  <r>
    <n v="804"/>
    <x v="2"/>
    <n v="204"/>
    <n v="907"/>
    <x v="5"/>
    <n v="175776.6"/>
    <x v="488"/>
    <x v="261"/>
    <x v="0"/>
    <n v="2775.42"/>
    <n v="185028"/>
    <n v="178552.02000000002"/>
    <n v="6475.9799999999814"/>
    <n v="3.4999999999999899E-2"/>
    <x v="0"/>
    <x v="0"/>
    <x v="2"/>
  </r>
  <r>
    <n v="805"/>
    <x v="1"/>
    <n v="363"/>
    <n v="22"/>
    <x v="7"/>
    <n v="7586.7"/>
    <x v="528"/>
    <x v="541"/>
    <x v="6"/>
    <n v="119.78999999999999"/>
    <n v="7986"/>
    <n v="7706.49"/>
    <n v="279.51000000000022"/>
    <n v="3.5000000000000024E-2"/>
    <x v="17"/>
    <x v="1"/>
    <x v="2"/>
  </r>
  <r>
    <n v="806"/>
    <x v="2"/>
    <n v="315"/>
    <n v="639"/>
    <x v="1"/>
    <n v="191220.75"/>
    <x v="528"/>
    <x v="438"/>
    <x v="2"/>
    <n v="3019.2750000000001"/>
    <n v="201285"/>
    <n v="194240.02499999999"/>
    <n v="7044.9750000000058"/>
    <n v="3.5000000000000031E-2"/>
    <x v="12"/>
    <x v="2"/>
    <x v="2"/>
  </r>
  <r>
    <n v="807"/>
    <x v="1"/>
    <n v="127"/>
    <n v="273"/>
    <x v="9"/>
    <n v="32937.449999999997"/>
    <x v="84"/>
    <x v="79"/>
    <x v="2"/>
    <n v="520.06499999999994"/>
    <n v="34671"/>
    <n v="33457.514999999999"/>
    <n v="1213.4850000000006"/>
    <n v="3.5000000000000017E-2"/>
    <x v="15"/>
    <x v="2"/>
    <x v="2"/>
  </r>
  <r>
    <n v="808"/>
    <x v="2"/>
    <n v="639"/>
    <n v="749"/>
    <x v="1"/>
    <n v="454680.45"/>
    <x v="340"/>
    <x v="298"/>
    <x v="0"/>
    <n v="7179.165"/>
    <n v="478611"/>
    <n v="461859.61499999999"/>
    <n v="16751.385000000009"/>
    <n v="3.5000000000000017E-2"/>
    <x v="22"/>
    <x v="0"/>
    <x v="1"/>
  </r>
  <r>
    <n v="809"/>
    <x v="1"/>
    <n v="87"/>
    <n v="1125"/>
    <x v="11"/>
    <n v="92981.25"/>
    <x v="215"/>
    <x v="220"/>
    <x v="6"/>
    <n v="1468.125"/>
    <n v="97875"/>
    <n v="94449.375"/>
    <n v="3425.625"/>
    <n v="3.5000000000000003E-2"/>
    <x v="8"/>
    <x v="1"/>
    <x v="1"/>
  </r>
  <r>
    <n v="810"/>
    <x v="2"/>
    <n v="824"/>
    <n v="604"/>
    <x v="1"/>
    <n v="472811.2"/>
    <x v="208"/>
    <x v="455"/>
    <x v="2"/>
    <n v="7465.44"/>
    <n v="497696"/>
    <n v="480276.64"/>
    <n v="17419.359999999986"/>
    <n v="3.4999999999999969E-2"/>
    <x v="12"/>
    <x v="2"/>
    <x v="0"/>
  </r>
  <r>
    <n v="811"/>
    <x v="1"/>
    <n v="903"/>
    <n v="1251"/>
    <x v="11"/>
    <n v="1073170.3500000001"/>
    <x v="280"/>
    <x v="15"/>
    <x v="0"/>
    <n v="16944.794999999998"/>
    <n v="1129653"/>
    <n v="1090115.145"/>
    <n v="39537.854999999981"/>
    <n v="3.4999999999999983E-2"/>
    <x v="12"/>
    <x v="2"/>
    <x v="2"/>
  </r>
  <r>
    <n v="812"/>
    <x v="2"/>
    <n v="165"/>
    <n v="183"/>
    <x v="4"/>
    <n v="28685.25"/>
    <x v="539"/>
    <x v="434"/>
    <x v="2"/>
    <n v="452.92500000000001"/>
    <n v="30195"/>
    <n v="29138.174999999999"/>
    <n v="1056.8250000000007"/>
    <n v="3.5000000000000024E-2"/>
    <x v="21"/>
    <x v="2"/>
    <x v="2"/>
  </r>
  <r>
    <n v="813"/>
    <x v="1"/>
    <n v="334"/>
    <n v="106"/>
    <x v="8"/>
    <n v="33633.800000000003"/>
    <x v="72"/>
    <x v="193"/>
    <x v="0"/>
    <n v="531.05999999999995"/>
    <n v="35404"/>
    <n v="34164.86"/>
    <n v="1239.1399999999994"/>
    <n v="3.4999999999999983E-2"/>
    <x v="6"/>
    <x v="0"/>
    <x v="0"/>
  </r>
  <r>
    <n v="814"/>
    <x v="2"/>
    <n v="771"/>
    <n v="666"/>
    <x v="1"/>
    <n v="487811.7"/>
    <x v="396"/>
    <x v="242"/>
    <x v="1"/>
    <n v="7702.29"/>
    <n v="513486"/>
    <n v="495513.99"/>
    <n v="17972.010000000009"/>
    <n v="3.5000000000000017E-2"/>
    <x v="4"/>
    <x v="0"/>
    <x v="1"/>
  </r>
  <r>
    <n v="815"/>
    <x v="1"/>
    <n v="197"/>
    <n v="148"/>
    <x v="11"/>
    <n v="27698.2"/>
    <x v="540"/>
    <x v="214"/>
    <x v="0"/>
    <n v="437.34"/>
    <n v="29156"/>
    <n v="28135.54"/>
    <n v="1020.4599999999991"/>
    <n v="3.4999999999999969E-2"/>
    <x v="11"/>
    <x v="2"/>
    <x v="1"/>
  </r>
  <r>
    <n v="816"/>
    <x v="1"/>
    <n v="838"/>
    <n v="1318"/>
    <x v="0"/>
    <n v="1049259.8"/>
    <x v="541"/>
    <x v="414"/>
    <x v="0"/>
    <n v="16567.259999999998"/>
    <n v="1104484"/>
    <n v="1065827.06"/>
    <n v="38656.939999999944"/>
    <n v="3.4999999999999948E-2"/>
    <x v="4"/>
    <x v="0"/>
    <x v="2"/>
  </r>
  <r>
    <n v="817"/>
    <x v="1"/>
    <n v="861"/>
    <n v="110"/>
    <x v="2"/>
    <n v="89974.5"/>
    <x v="542"/>
    <x v="60"/>
    <x v="3"/>
    <n v="1420.6499999999999"/>
    <n v="94710"/>
    <n v="91395.15"/>
    <n v="3314.8500000000058"/>
    <n v="3.5000000000000059E-2"/>
    <x v="16"/>
    <x v="2"/>
    <x v="0"/>
  </r>
  <r>
    <n v="818"/>
    <x v="2"/>
    <n v="883"/>
    <n v="1273"/>
    <x v="4"/>
    <n v="1067856.05"/>
    <x v="174"/>
    <x v="542"/>
    <x v="2"/>
    <n v="16860.884999999998"/>
    <n v="1124059"/>
    <n v="1084716.9350000001"/>
    <n v="39342.064999999944"/>
    <n v="3.4999999999999948E-2"/>
    <x v="24"/>
    <x v="2"/>
    <x v="2"/>
  </r>
  <r>
    <n v="819"/>
    <x v="0"/>
    <n v="594"/>
    <n v="61"/>
    <x v="6"/>
    <n v="34422.300000000003"/>
    <x v="543"/>
    <x v="543"/>
    <x v="8"/>
    <n v="543.51"/>
    <n v="36234"/>
    <n v="34965.810000000005"/>
    <n v="1268.1899999999951"/>
    <n v="3.4999999999999865E-2"/>
    <x v="8"/>
    <x v="1"/>
    <x v="1"/>
  </r>
  <r>
    <n v="820"/>
    <x v="1"/>
    <n v="153"/>
    <n v="1604"/>
    <x v="0"/>
    <n v="233141.4"/>
    <x v="544"/>
    <x v="89"/>
    <x v="8"/>
    <n v="3681.18"/>
    <n v="245412"/>
    <n v="236822.58"/>
    <n v="8589.4200000000128"/>
    <n v="3.5000000000000052E-2"/>
    <x v="6"/>
    <x v="0"/>
    <x v="1"/>
  </r>
  <r>
    <n v="821"/>
    <x v="1"/>
    <n v="739"/>
    <n v="27"/>
    <x v="7"/>
    <n v="18955.349999999999"/>
    <x v="367"/>
    <x v="544"/>
    <x v="8"/>
    <n v="299.29500000000002"/>
    <n v="19953"/>
    <n v="19254.644999999997"/>
    <n v="698.3550000000032"/>
    <n v="3.5000000000000163E-2"/>
    <x v="14"/>
    <x v="0"/>
    <x v="0"/>
  </r>
  <r>
    <n v="822"/>
    <x v="2"/>
    <n v="119"/>
    <n v="108"/>
    <x v="0"/>
    <n v="12209.4"/>
    <x v="251"/>
    <x v="545"/>
    <x v="6"/>
    <n v="192.78"/>
    <n v="12852"/>
    <n v="12402.18"/>
    <n v="449.81999999999971"/>
    <n v="3.4999999999999976E-2"/>
    <x v="13"/>
    <x v="2"/>
    <x v="0"/>
  </r>
  <r>
    <n v="823"/>
    <x v="2"/>
    <n v="875"/>
    <n v="1121"/>
    <x v="10"/>
    <n v="931831.25"/>
    <x v="545"/>
    <x v="465"/>
    <x v="1"/>
    <n v="14713.125"/>
    <n v="980875"/>
    <n v="946544.375"/>
    <n v="34330.625"/>
    <n v="3.5000000000000003E-2"/>
    <x v="7"/>
    <x v="2"/>
    <x v="2"/>
  </r>
  <r>
    <n v="824"/>
    <x v="2"/>
    <n v="319"/>
    <n v="954"/>
    <x v="5"/>
    <n v="289109.7"/>
    <x v="513"/>
    <x v="353"/>
    <x v="1"/>
    <n v="4564.8899999999994"/>
    <n v="304326"/>
    <n v="293674.59000000003"/>
    <n v="10651.409999999974"/>
    <n v="3.4999999999999913E-2"/>
    <x v="4"/>
    <x v="0"/>
    <x v="1"/>
  </r>
  <r>
    <n v="825"/>
    <x v="2"/>
    <n v="775"/>
    <n v="1283"/>
    <x v="4"/>
    <n v="944608.75"/>
    <x v="306"/>
    <x v="546"/>
    <x v="4"/>
    <n v="14914.875"/>
    <n v="994325"/>
    <n v="959523.625"/>
    <n v="34801.375"/>
    <n v="3.5000000000000003E-2"/>
    <x v="3"/>
    <x v="2"/>
    <x v="1"/>
  </r>
  <r>
    <n v="826"/>
    <x v="2"/>
    <n v="257"/>
    <n v="1118"/>
    <x v="10"/>
    <n v="272959.7"/>
    <x v="546"/>
    <x v="341"/>
    <x v="8"/>
    <n v="4309.8899999999994"/>
    <n v="287326"/>
    <n v="277269.59000000003"/>
    <n v="10056.409999999974"/>
    <n v="3.4999999999999913E-2"/>
    <x v="8"/>
    <x v="1"/>
    <x v="1"/>
  </r>
  <r>
    <n v="827"/>
    <x v="1"/>
    <n v="141"/>
    <n v="325"/>
    <x v="9"/>
    <n v="43533.75"/>
    <x v="547"/>
    <x v="441"/>
    <x v="1"/>
    <n v="687.375"/>
    <n v="45825"/>
    <n v="44221.125"/>
    <n v="1603.875"/>
    <n v="3.5000000000000003E-2"/>
    <x v="17"/>
    <x v="1"/>
    <x v="1"/>
  </r>
  <r>
    <n v="828"/>
    <x v="2"/>
    <n v="133"/>
    <n v="640"/>
    <x v="1"/>
    <n v="80864"/>
    <x v="153"/>
    <x v="237"/>
    <x v="0"/>
    <n v="1276.8"/>
    <n v="85120"/>
    <n v="82140.800000000003"/>
    <n v="2979.1999999999971"/>
    <n v="3.4999999999999969E-2"/>
    <x v="14"/>
    <x v="0"/>
    <x v="0"/>
  </r>
  <r>
    <n v="829"/>
    <x v="1"/>
    <n v="420"/>
    <n v="157"/>
    <x v="11"/>
    <n v="62643"/>
    <x v="525"/>
    <x v="137"/>
    <x v="2"/>
    <n v="989.09999999999991"/>
    <n v="65940"/>
    <n v="63632.1"/>
    <n v="2307.9000000000015"/>
    <n v="3.5000000000000024E-2"/>
    <x v="2"/>
    <x v="2"/>
    <x v="2"/>
  </r>
  <r>
    <n v="830"/>
    <x v="2"/>
    <n v="696"/>
    <n v="932"/>
    <x v="3"/>
    <n v="616238.4"/>
    <x v="548"/>
    <x v="547"/>
    <x v="2"/>
    <n v="9730.08"/>
    <n v="648672"/>
    <n v="625968.48"/>
    <n v="22703.520000000019"/>
    <n v="3.5000000000000031E-2"/>
    <x v="7"/>
    <x v="2"/>
    <x v="1"/>
  </r>
  <r>
    <n v="831"/>
    <x v="2"/>
    <n v="998"/>
    <n v="847"/>
    <x v="3"/>
    <n v="803040.7"/>
    <x v="330"/>
    <x v="440"/>
    <x v="3"/>
    <n v="12679.59"/>
    <n v="845306"/>
    <n v="815720.28999999992"/>
    <n v="29585.710000000079"/>
    <n v="3.5000000000000094E-2"/>
    <x v="0"/>
    <x v="0"/>
    <x v="1"/>
  </r>
  <r>
    <n v="832"/>
    <x v="2"/>
    <n v="616"/>
    <n v="847"/>
    <x v="5"/>
    <n v="495664.4"/>
    <x v="549"/>
    <x v="548"/>
    <x v="2"/>
    <n v="7826.28"/>
    <n v="521752"/>
    <n v="503490.68000000005"/>
    <n v="18261.319999999949"/>
    <n v="3.4999999999999899E-2"/>
    <x v="4"/>
    <x v="0"/>
    <x v="0"/>
  </r>
  <r>
    <n v="833"/>
    <x v="2"/>
    <n v="875"/>
    <n v="1051"/>
    <x v="5"/>
    <n v="873643.75"/>
    <x v="550"/>
    <x v="140"/>
    <x v="6"/>
    <n v="13794.375"/>
    <n v="919625"/>
    <n v="887438.125"/>
    <n v="32186.875"/>
    <n v="3.5000000000000003E-2"/>
    <x v="0"/>
    <x v="0"/>
    <x v="1"/>
  </r>
  <r>
    <n v="834"/>
    <x v="1"/>
    <n v="220"/>
    <n v="1679"/>
    <x v="0"/>
    <n v="350911"/>
    <x v="110"/>
    <x v="32"/>
    <x v="8"/>
    <n v="5540.7"/>
    <n v="369380"/>
    <n v="356451.7"/>
    <n v="12928.299999999988"/>
    <n v="3.4999999999999969E-2"/>
    <x v="21"/>
    <x v="2"/>
    <x v="0"/>
  </r>
  <r>
    <n v="835"/>
    <x v="1"/>
    <n v="70"/>
    <n v="882"/>
    <x v="0"/>
    <n v="58653"/>
    <x v="104"/>
    <x v="549"/>
    <x v="0"/>
    <n v="926.09999999999991"/>
    <n v="61740"/>
    <n v="59579.1"/>
    <n v="2160.9000000000015"/>
    <n v="3.5000000000000024E-2"/>
    <x v="24"/>
    <x v="2"/>
    <x v="2"/>
  </r>
  <r>
    <n v="836"/>
    <x v="1"/>
    <n v="590"/>
    <n v="130"/>
    <x v="2"/>
    <n v="72865"/>
    <x v="551"/>
    <x v="4"/>
    <x v="2"/>
    <n v="1150.5"/>
    <n v="76700"/>
    <n v="74015.5"/>
    <n v="2684.5"/>
    <n v="3.5000000000000003E-2"/>
    <x v="7"/>
    <x v="2"/>
    <x v="2"/>
  </r>
  <r>
    <n v="837"/>
    <x v="2"/>
    <n v="255"/>
    <n v="544"/>
    <x v="1"/>
    <n v="131784"/>
    <x v="54"/>
    <x v="18"/>
    <x v="8"/>
    <n v="2080.7999999999997"/>
    <n v="138720"/>
    <n v="133864.79999999999"/>
    <n v="4855.2000000000116"/>
    <n v="3.5000000000000087E-2"/>
    <x v="23"/>
    <x v="1"/>
    <x v="1"/>
  </r>
  <r>
    <n v="838"/>
    <x v="2"/>
    <n v="240"/>
    <n v="868"/>
    <x v="5"/>
    <n v="197904"/>
    <x v="471"/>
    <x v="300"/>
    <x v="0"/>
    <n v="3124.7999999999997"/>
    <n v="208320"/>
    <n v="201028.8"/>
    <n v="7291.2000000000116"/>
    <n v="3.5000000000000059E-2"/>
    <x v="4"/>
    <x v="0"/>
    <x v="1"/>
  </r>
  <r>
    <n v="839"/>
    <x v="2"/>
    <n v="731"/>
    <n v="867"/>
    <x v="3"/>
    <n v="602088.15"/>
    <x v="88"/>
    <x v="344"/>
    <x v="6"/>
    <n v="9506.6549999999988"/>
    <n v="633777"/>
    <n v="611594.80500000005"/>
    <n v="22182.194999999949"/>
    <n v="3.499999999999992E-2"/>
    <x v="20"/>
    <x v="2"/>
    <x v="1"/>
  </r>
  <r>
    <n v="840"/>
    <x v="0"/>
    <n v="595"/>
    <n v="16"/>
    <x v="6"/>
    <n v="9044"/>
    <x v="25"/>
    <x v="469"/>
    <x v="1"/>
    <n v="142.79999999999998"/>
    <n v="9520"/>
    <n v="9186.7999999999993"/>
    <n v="333.20000000000073"/>
    <n v="3.500000000000008E-2"/>
    <x v="15"/>
    <x v="2"/>
    <x v="2"/>
  </r>
  <r>
    <n v="841"/>
    <x v="0"/>
    <n v="215"/>
    <n v="55"/>
    <x v="2"/>
    <n v="11233.75"/>
    <x v="552"/>
    <x v="550"/>
    <x v="2"/>
    <n v="177.375"/>
    <n v="11825"/>
    <n v="11411.125"/>
    <n v="413.875"/>
    <n v="3.5000000000000003E-2"/>
    <x v="9"/>
    <x v="0"/>
    <x v="0"/>
  </r>
  <r>
    <n v="842"/>
    <x v="1"/>
    <n v="625"/>
    <n v="115"/>
    <x v="2"/>
    <n v="68281.25"/>
    <x v="176"/>
    <x v="551"/>
    <x v="6"/>
    <n v="1078.125"/>
    <n v="71875"/>
    <n v="69359.375"/>
    <n v="2515.625"/>
    <n v="3.5000000000000003E-2"/>
    <x v="3"/>
    <x v="2"/>
    <x v="0"/>
  </r>
  <r>
    <n v="843"/>
    <x v="2"/>
    <n v="796"/>
    <n v="656"/>
    <x v="1"/>
    <n v="496067.2"/>
    <x v="553"/>
    <x v="552"/>
    <x v="7"/>
    <n v="7832.6399999999994"/>
    <n v="522176"/>
    <n v="503899.84"/>
    <n v="18276.159999999974"/>
    <n v="3.4999999999999948E-2"/>
    <x v="17"/>
    <x v="1"/>
    <x v="0"/>
  </r>
  <r>
    <n v="844"/>
    <x v="1"/>
    <n v="151"/>
    <n v="1504"/>
    <x v="0"/>
    <n v="215748.8"/>
    <x v="554"/>
    <x v="246"/>
    <x v="6"/>
    <n v="3406.56"/>
    <n v="227104"/>
    <n v="219155.36"/>
    <n v="7948.640000000014"/>
    <n v="3.5000000000000059E-2"/>
    <x v="13"/>
    <x v="2"/>
    <x v="1"/>
  </r>
  <r>
    <n v="845"/>
    <x v="2"/>
    <n v="191"/>
    <n v="864"/>
    <x v="3"/>
    <n v="156772.79999999999"/>
    <x v="370"/>
    <x v="553"/>
    <x v="2"/>
    <n v="2475.36"/>
    <n v="165024"/>
    <n v="159248.15999999997"/>
    <n v="5775.8400000000256"/>
    <n v="3.5000000000000156E-2"/>
    <x v="7"/>
    <x v="2"/>
    <x v="2"/>
  </r>
  <r>
    <n v="846"/>
    <x v="2"/>
    <n v="443"/>
    <n v="77"/>
    <x v="11"/>
    <n v="32405.45"/>
    <x v="555"/>
    <x v="554"/>
    <x v="5"/>
    <n v="511.66499999999996"/>
    <n v="34111"/>
    <n v="32917.114999999998"/>
    <n v="1193.885000000002"/>
    <n v="3.5000000000000059E-2"/>
    <x v="23"/>
    <x v="1"/>
    <x v="2"/>
  </r>
  <r>
    <n v="847"/>
    <x v="2"/>
    <n v="670"/>
    <n v="679"/>
    <x v="1"/>
    <n v="432183.5"/>
    <x v="57"/>
    <x v="4"/>
    <x v="2"/>
    <n v="6823.95"/>
    <n v="454930"/>
    <n v="439007.45"/>
    <n v="15922.549999999988"/>
    <n v="3.4999999999999976E-2"/>
    <x v="12"/>
    <x v="2"/>
    <x v="2"/>
  </r>
  <r>
    <n v="848"/>
    <x v="2"/>
    <n v="538"/>
    <n v="1034"/>
    <x v="5"/>
    <n v="528477.4"/>
    <x v="39"/>
    <x v="23"/>
    <x v="6"/>
    <n v="8344.3799999999992"/>
    <n v="556292"/>
    <n v="536821.78"/>
    <n v="19470.219999999972"/>
    <n v="3.4999999999999948E-2"/>
    <x v="19"/>
    <x v="1"/>
    <x v="0"/>
  </r>
  <r>
    <n v="849"/>
    <x v="2"/>
    <n v="483"/>
    <n v="645"/>
    <x v="1"/>
    <n v="295958.25"/>
    <x v="92"/>
    <x v="157"/>
    <x v="0"/>
    <n v="4673.0249999999996"/>
    <n v="311535"/>
    <n v="300631.27500000002"/>
    <n v="10903.724999999977"/>
    <n v="3.4999999999999927E-2"/>
    <x v="22"/>
    <x v="0"/>
    <x v="1"/>
  </r>
  <r>
    <n v="850"/>
    <x v="1"/>
    <n v="824"/>
    <n v="325"/>
    <x v="9"/>
    <n v="254410"/>
    <x v="556"/>
    <x v="394"/>
    <x v="0"/>
    <n v="4017"/>
    <n v="267800"/>
    <n v="258427"/>
    <n v="9373"/>
    <n v="3.5000000000000003E-2"/>
    <x v="13"/>
    <x v="2"/>
    <x v="0"/>
  </r>
  <r>
    <n v="851"/>
    <x v="1"/>
    <n v="328"/>
    <n v="117"/>
    <x v="2"/>
    <n v="36457.199999999997"/>
    <x v="21"/>
    <x v="221"/>
    <x v="2"/>
    <n v="575.64"/>
    <n v="38376"/>
    <n v="37032.839999999997"/>
    <n v="1343.1600000000035"/>
    <n v="3.5000000000000094E-2"/>
    <x v="16"/>
    <x v="2"/>
    <x v="0"/>
  </r>
  <r>
    <n v="852"/>
    <x v="0"/>
    <n v="915"/>
    <n v="54"/>
    <x v="6"/>
    <n v="46939.5"/>
    <x v="118"/>
    <x v="555"/>
    <x v="1"/>
    <n v="741.15"/>
    <n v="49410"/>
    <n v="47680.65"/>
    <n v="1729.3499999999985"/>
    <n v="3.4999999999999969E-2"/>
    <x v="4"/>
    <x v="0"/>
    <x v="1"/>
  </r>
  <r>
    <n v="853"/>
    <x v="2"/>
    <n v="396"/>
    <n v="123"/>
    <x v="0"/>
    <n v="46272.6"/>
    <x v="66"/>
    <x v="518"/>
    <x v="2"/>
    <n v="730.62"/>
    <n v="48708"/>
    <n v="47003.22"/>
    <n v="1704.7799999999988"/>
    <n v="3.4999999999999976E-2"/>
    <x v="10"/>
    <x v="0"/>
    <x v="0"/>
  </r>
  <r>
    <n v="854"/>
    <x v="1"/>
    <n v="869"/>
    <n v="140"/>
    <x v="11"/>
    <n v="115577"/>
    <x v="202"/>
    <x v="93"/>
    <x v="3"/>
    <n v="1824.8999999999999"/>
    <n v="121660"/>
    <n v="117401.9"/>
    <n v="4258.1000000000058"/>
    <n v="3.5000000000000045E-2"/>
    <x v="2"/>
    <x v="2"/>
    <x v="1"/>
  </r>
  <r>
    <n v="855"/>
    <x v="2"/>
    <n v="610"/>
    <n v="921"/>
    <x v="3"/>
    <n v="533719.5"/>
    <x v="557"/>
    <x v="188"/>
    <x v="2"/>
    <n v="8427.15"/>
    <n v="561810"/>
    <n v="542146.65"/>
    <n v="19663.349999999977"/>
    <n v="3.4999999999999962E-2"/>
    <x v="24"/>
    <x v="2"/>
    <x v="2"/>
  </r>
  <r>
    <n v="856"/>
    <x v="2"/>
    <n v="827"/>
    <n v="114"/>
    <x v="0"/>
    <n v="89564.1"/>
    <x v="558"/>
    <x v="476"/>
    <x v="1"/>
    <n v="1414.1699999999998"/>
    <n v="94278"/>
    <n v="90978.27"/>
    <n v="3299.7299999999959"/>
    <n v="3.4999999999999955E-2"/>
    <x v="22"/>
    <x v="0"/>
    <x v="0"/>
  </r>
  <r>
    <n v="857"/>
    <x v="2"/>
    <n v="922"/>
    <n v="117"/>
    <x v="0"/>
    <n v="102480.3"/>
    <x v="559"/>
    <x v="201"/>
    <x v="5"/>
    <n v="1618.11"/>
    <n v="107874"/>
    <n v="104098.41"/>
    <n v="3775.5899999999965"/>
    <n v="3.4999999999999969E-2"/>
    <x v="22"/>
    <x v="0"/>
    <x v="0"/>
  </r>
  <r>
    <n v="858"/>
    <x v="2"/>
    <n v="529"/>
    <n v="187"/>
    <x v="4"/>
    <n v="93976.85"/>
    <x v="173"/>
    <x v="334"/>
    <x v="0"/>
    <n v="1483.845"/>
    <n v="98923"/>
    <n v="95460.695000000007"/>
    <n v="3462.304999999993"/>
    <n v="3.4999999999999927E-2"/>
    <x v="8"/>
    <x v="1"/>
    <x v="1"/>
  </r>
  <r>
    <n v="859"/>
    <x v="2"/>
    <n v="425"/>
    <n v="1004"/>
    <x v="5"/>
    <n v="405365"/>
    <x v="406"/>
    <x v="419"/>
    <x v="8"/>
    <n v="6400.5"/>
    <n v="426700"/>
    <n v="411765.5"/>
    <n v="14934.5"/>
    <n v="3.5000000000000003E-2"/>
    <x v="4"/>
    <x v="0"/>
    <x v="1"/>
  </r>
  <r>
    <n v="860"/>
    <x v="2"/>
    <n v="199"/>
    <n v="907"/>
    <x v="3"/>
    <n v="171468.35"/>
    <x v="560"/>
    <x v="556"/>
    <x v="6"/>
    <n v="2707.395"/>
    <n v="180493"/>
    <n v="174175.745"/>
    <n v="6317.2550000000047"/>
    <n v="3.5000000000000024E-2"/>
    <x v="6"/>
    <x v="0"/>
    <x v="2"/>
  </r>
  <r>
    <n v="861"/>
    <x v="1"/>
    <n v="730"/>
    <n v="294"/>
    <x v="9"/>
    <n v="203889"/>
    <x v="518"/>
    <x v="447"/>
    <x v="0"/>
    <n v="3219.2999999999997"/>
    <n v="214620"/>
    <n v="207108.3"/>
    <n v="7511.7000000000116"/>
    <n v="3.5000000000000052E-2"/>
    <x v="1"/>
    <x v="1"/>
    <x v="0"/>
  </r>
  <r>
    <n v="862"/>
    <x v="1"/>
    <n v="312"/>
    <n v="294"/>
    <x v="9"/>
    <n v="87141.6"/>
    <x v="561"/>
    <x v="146"/>
    <x v="0"/>
    <n v="1375.9199999999998"/>
    <n v="91728"/>
    <n v="88517.52"/>
    <n v="3210.4799999999959"/>
    <n v="3.4999999999999955E-2"/>
    <x v="0"/>
    <x v="0"/>
    <x v="0"/>
  </r>
  <r>
    <n v="863"/>
    <x v="2"/>
    <n v="834"/>
    <n v="1249"/>
    <x v="4"/>
    <n v="989582.7"/>
    <x v="562"/>
    <x v="313"/>
    <x v="3"/>
    <n v="15624.99"/>
    <n v="1041666"/>
    <n v="1005207.69"/>
    <n v="36458.310000000056"/>
    <n v="3.5000000000000052E-2"/>
    <x v="16"/>
    <x v="2"/>
    <x v="0"/>
  </r>
  <r>
    <n v="864"/>
    <x v="1"/>
    <n v="241"/>
    <n v="270"/>
    <x v="9"/>
    <n v="61816.5"/>
    <x v="175"/>
    <x v="557"/>
    <x v="2"/>
    <n v="976.05"/>
    <n v="65070"/>
    <n v="62792.55"/>
    <n v="2277.4499999999971"/>
    <n v="3.4999999999999955E-2"/>
    <x v="25"/>
    <x v="2"/>
    <x v="1"/>
  </r>
  <r>
    <n v="865"/>
    <x v="2"/>
    <n v="94"/>
    <n v="1060"/>
    <x v="10"/>
    <n v="94658"/>
    <x v="563"/>
    <x v="284"/>
    <x v="6"/>
    <n v="1494.6"/>
    <n v="99640"/>
    <n v="96152.6"/>
    <n v="3487.3999999999942"/>
    <n v="3.4999999999999941E-2"/>
    <x v="1"/>
    <x v="1"/>
    <x v="0"/>
  </r>
  <r>
    <n v="866"/>
    <x v="1"/>
    <n v="374"/>
    <n v="157"/>
    <x v="11"/>
    <n v="55782.1"/>
    <x v="241"/>
    <x v="9"/>
    <x v="2"/>
    <n v="880.77"/>
    <n v="58718"/>
    <n v="56662.869999999995"/>
    <n v="2055.1300000000047"/>
    <n v="3.500000000000008E-2"/>
    <x v="0"/>
    <x v="0"/>
    <x v="1"/>
  </r>
  <r>
    <n v="867"/>
    <x v="1"/>
    <n v="298"/>
    <n v="133"/>
    <x v="11"/>
    <n v="37652.300000000003"/>
    <x v="519"/>
    <x v="558"/>
    <x v="3"/>
    <n v="594.51"/>
    <n v="39634"/>
    <n v="38246.810000000005"/>
    <n v="1387.1899999999951"/>
    <n v="3.4999999999999878E-2"/>
    <x v="8"/>
    <x v="1"/>
    <x v="0"/>
  </r>
  <r>
    <n v="868"/>
    <x v="2"/>
    <n v="289"/>
    <n v="638"/>
    <x v="1"/>
    <n v="175162.9"/>
    <x v="382"/>
    <x v="559"/>
    <x v="3"/>
    <n v="2765.73"/>
    <n v="184382"/>
    <n v="177928.63"/>
    <n v="6453.3699999999953"/>
    <n v="3.4999999999999976E-2"/>
    <x v="0"/>
    <x v="0"/>
    <x v="0"/>
  </r>
  <r>
    <n v="869"/>
    <x v="0"/>
    <n v="945"/>
    <n v="14"/>
    <x v="6"/>
    <n v="12568.5"/>
    <x v="109"/>
    <x v="279"/>
    <x v="6"/>
    <n v="198.45"/>
    <n v="13230"/>
    <n v="12766.95"/>
    <n v="463.04999999999927"/>
    <n v="3.4999999999999948E-2"/>
    <x v="23"/>
    <x v="1"/>
    <x v="0"/>
  </r>
  <r>
    <n v="870"/>
    <x v="1"/>
    <n v="98"/>
    <n v="870"/>
    <x v="0"/>
    <n v="80997"/>
    <x v="42"/>
    <x v="6"/>
    <x v="3"/>
    <n v="1278.8999999999999"/>
    <n v="85260"/>
    <n v="82275.899999999994"/>
    <n v="2984.1000000000058"/>
    <n v="3.5000000000000066E-2"/>
    <x v="4"/>
    <x v="0"/>
    <x v="1"/>
  </r>
  <r>
    <n v="871"/>
    <x v="0"/>
    <n v="536"/>
    <n v="30"/>
    <x v="2"/>
    <n v="15276"/>
    <x v="336"/>
    <x v="560"/>
    <x v="5"/>
    <n v="241.2"/>
    <n v="16080"/>
    <n v="15517.2"/>
    <n v="562.79999999999927"/>
    <n v="3.4999999999999955E-2"/>
    <x v="10"/>
    <x v="0"/>
    <x v="0"/>
  </r>
  <r>
    <n v="872"/>
    <x v="2"/>
    <n v="781"/>
    <n v="222"/>
    <x v="0"/>
    <n v="164712.9"/>
    <x v="564"/>
    <x v="41"/>
    <x v="3"/>
    <n v="2600.73"/>
    <n v="173382"/>
    <n v="167313.63"/>
    <n v="6068.3699999999953"/>
    <n v="3.4999999999999976E-2"/>
    <x v="18"/>
    <x v="1"/>
    <x v="0"/>
  </r>
  <r>
    <n v="873"/>
    <x v="1"/>
    <n v="580"/>
    <n v="254"/>
    <x v="2"/>
    <n v="139954"/>
    <x v="23"/>
    <x v="448"/>
    <x v="6"/>
    <n v="2209.7999999999997"/>
    <n v="147320"/>
    <n v="142163.79999999999"/>
    <n v="5156.2000000000116"/>
    <n v="3.500000000000008E-2"/>
    <x v="24"/>
    <x v="2"/>
    <x v="0"/>
  </r>
  <r>
    <n v="874"/>
    <x v="2"/>
    <n v="892"/>
    <n v="659"/>
    <x v="1"/>
    <n v="558436.6"/>
    <x v="205"/>
    <x v="464"/>
    <x v="3"/>
    <n v="8817.42"/>
    <n v="587828"/>
    <n v="567254.02"/>
    <n v="20573.979999999981"/>
    <n v="3.4999999999999969E-2"/>
    <x v="11"/>
    <x v="2"/>
    <x v="2"/>
  </r>
  <r>
    <n v="875"/>
    <x v="1"/>
    <n v="169"/>
    <n v="111"/>
    <x v="2"/>
    <n v="17821.05"/>
    <x v="387"/>
    <x v="561"/>
    <x v="6"/>
    <n v="281.38499999999999"/>
    <n v="18759"/>
    <n v="18102.434999999998"/>
    <n v="656.56500000000233"/>
    <n v="3.5000000000000121E-2"/>
    <x v="22"/>
    <x v="0"/>
    <x v="1"/>
  </r>
  <r>
    <n v="876"/>
    <x v="2"/>
    <n v="455"/>
    <n v="1024"/>
    <x v="5"/>
    <n v="442624"/>
    <x v="544"/>
    <x v="344"/>
    <x v="5"/>
    <n v="6988.8"/>
    <n v="465920"/>
    <n v="449612.79999999999"/>
    <n v="16307.200000000012"/>
    <n v="3.5000000000000024E-2"/>
    <x v="22"/>
    <x v="0"/>
    <x v="1"/>
  </r>
  <r>
    <n v="877"/>
    <x v="2"/>
    <n v="932"/>
    <n v="210"/>
    <x v="4"/>
    <n v="185934"/>
    <x v="565"/>
    <x v="562"/>
    <x v="5"/>
    <n v="2935.7999999999997"/>
    <n v="195720"/>
    <n v="188869.8"/>
    <n v="6850.2000000000116"/>
    <n v="3.5000000000000059E-2"/>
    <x v="4"/>
    <x v="0"/>
    <x v="2"/>
  </r>
  <r>
    <n v="878"/>
    <x v="1"/>
    <n v="526"/>
    <n v="1521"/>
    <x v="0"/>
    <n v="760043.7"/>
    <x v="485"/>
    <x v="340"/>
    <x v="6"/>
    <n v="12000.689999999999"/>
    <n v="800046"/>
    <n v="772044.3899999999"/>
    <n v="28001.610000000102"/>
    <n v="3.5000000000000128E-2"/>
    <x v="8"/>
    <x v="1"/>
    <x v="1"/>
  </r>
  <r>
    <n v="879"/>
    <x v="2"/>
    <n v="377"/>
    <n v="75"/>
    <x v="11"/>
    <n v="26861.25"/>
    <x v="179"/>
    <x v="14"/>
    <x v="1"/>
    <n v="424.125"/>
    <n v="28275"/>
    <n v="27285.375"/>
    <n v="989.625"/>
    <n v="3.5000000000000003E-2"/>
    <x v="7"/>
    <x v="2"/>
    <x v="2"/>
  </r>
  <r>
    <n v="880"/>
    <x v="1"/>
    <n v="869"/>
    <n v="1073"/>
    <x v="11"/>
    <n v="885815.15"/>
    <x v="566"/>
    <x v="195"/>
    <x v="2"/>
    <n v="13986.555"/>
    <n v="932437"/>
    <n v="899801.70500000007"/>
    <n v="32635.294999999925"/>
    <n v="3.499999999999992E-2"/>
    <x v="14"/>
    <x v="0"/>
    <x v="2"/>
  </r>
  <r>
    <n v="881"/>
    <x v="2"/>
    <n v="205"/>
    <n v="219"/>
    <x v="0"/>
    <n v="42650.25"/>
    <x v="465"/>
    <x v="104"/>
    <x v="2"/>
    <n v="673.42499999999995"/>
    <n v="44895"/>
    <n v="43323.675000000003"/>
    <n v="1571.3249999999971"/>
    <n v="3.4999999999999934E-2"/>
    <x v="1"/>
    <x v="1"/>
    <x v="2"/>
  </r>
  <r>
    <n v="882"/>
    <x v="1"/>
    <n v="718"/>
    <n v="102"/>
    <x v="8"/>
    <n v="69574.2"/>
    <x v="72"/>
    <x v="563"/>
    <x v="8"/>
    <n v="1098.54"/>
    <n v="73236"/>
    <n v="70672.739999999991"/>
    <n v="2563.2600000000093"/>
    <n v="3.5000000000000128E-2"/>
    <x v="11"/>
    <x v="2"/>
    <x v="0"/>
  </r>
  <r>
    <n v="883"/>
    <x v="1"/>
    <n v="737"/>
    <n v="27"/>
    <x v="7"/>
    <n v="18904.05"/>
    <x v="304"/>
    <x v="144"/>
    <x v="4"/>
    <n v="298.48500000000001"/>
    <n v="19899"/>
    <n v="19202.535"/>
    <n v="696.46500000000015"/>
    <n v="3.500000000000001E-2"/>
    <x v="22"/>
    <x v="0"/>
    <x v="0"/>
  </r>
  <r>
    <n v="884"/>
    <x v="1"/>
    <n v="233"/>
    <n v="238"/>
    <x v="2"/>
    <n v="52681.3"/>
    <x v="468"/>
    <x v="564"/>
    <x v="6"/>
    <n v="831.81"/>
    <n v="55454"/>
    <n v="53513.11"/>
    <n v="1940.8899999999994"/>
    <n v="3.4999999999999989E-2"/>
    <x v="24"/>
    <x v="2"/>
    <x v="1"/>
  </r>
  <r>
    <n v="885"/>
    <x v="1"/>
    <n v="526"/>
    <n v="989"/>
    <x v="0"/>
    <n v="494203.3"/>
    <x v="104"/>
    <x v="357"/>
    <x v="5"/>
    <n v="7803.21"/>
    <n v="520214"/>
    <n v="502006.51"/>
    <n v="18207.489999999991"/>
    <n v="3.4999999999999983E-2"/>
    <x v="23"/>
    <x v="1"/>
    <x v="2"/>
  </r>
  <r>
    <n v="886"/>
    <x v="0"/>
    <n v="853"/>
    <n v="35"/>
    <x v="2"/>
    <n v="28362.25"/>
    <x v="567"/>
    <x v="565"/>
    <x v="4"/>
    <n v="447.82499999999999"/>
    <n v="29855"/>
    <n v="28810.075000000001"/>
    <n v="1044.9249999999993"/>
    <n v="3.4999999999999976E-2"/>
    <x v="17"/>
    <x v="1"/>
    <x v="2"/>
  </r>
  <r>
    <n v="887"/>
    <x v="2"/>
    <n v="524"/>
    <n v="867"/>
    <x v="5"/>
    <n v="431592.6"/>
    <x v="486"/>
    <x v="566"/>
    <x v="3"/>
    <n v="6814.62"/>
    <n v="454308"/>
    <n v="438407.22"/>
    <n v="15900.780000000028"/>
    <n v="3.5000000000000059E-2"/>
    <x v="9"/>
    <x v="0"/>
    <x v="2"/>
  </r>
  <r>
    <n v="888"/>
    <x v="0"/>
    <n v="343"/>
    <n v="35"/>
    <x v="2"/>
    <n v="11404.75"/>
    <x v="568"/>
    <x v="567"/>
    <x v="2"/>
    <n v="180.07499999999999"/>
    <n v="12005"/>
    <n v="11584.825000000001"/>
    <n v="420.17499999999927"/>
    <n v="3.4999999999999941E-2"/>
    <x v="9"/>
    <x v="0"/>
    <x v="1"/>
  </r>
  <r>
    <n v="889"/>
    <x v="1"/>
    <n v="149"/>
    <n v="278"/>
    <x v="9"/>
    <n v="39350.9"/>
    <x v="5"/>
    <x v="427"/>
    <x v="0"/>
    <n v="621.32999999999993"/>
    <n v="41422"/>
    <n v="39972.230000000003"/>
    <n v="1449.7699999999968"/>
    <n v="3.499999999999992E-2"/>
    <x v="18"/>
    <x v="1"/>
    <x v="1"/>
  </r>
  <r>
    <n v="890"/>
    <x v="0"/>
    <n v="517"/>
    <n v="38"/>
    <x v="2"/>
    <n v="18663.7"/>
    <x v="289"/>
    <x v="337"/>
    <x v="0"/>
    <n v="294.69"/>
    <n v="19646"/>
    <n v="18958.39"/>
    <n v="687.61000000000058"/>
    <n v="3.5000000000000031E-2"/>
    <x v="17"/>
    <x v="1"/>
    <x v="1"/>
  </r>
  <r>
    <n v="891"/>
    <x v="2"/>
    <n v="832"/>
    <n v="1017"/>
    <x v="5"/>
    <n v="803836.8"/>
    <x v="569"/>
    <x v="241"/>
    <x v="2"/>
    <n v="12692.16"/>
    <n v="846144"/>
    <n v="816528.96000000008"/>
    <n v="29615.039999999921"/>
    <n v="3.4999999999999906E-2"/>
    <x v="4"/>
    <x v="0"/>
    <x v="0"/>
  </r>
  <r>
    <n v="892"/>
    <x v="0"/>
    <n v="84"/>
    <n v="54"/>
    <x v="6"/>
    <n v="4309.2"/>
    <x v="398"/>
    <x v="169"/>
    <x v="2"/>
    <n v="68.039999999999992"/>
    <n v="4536"/>
    <n v="4377.24"/>
    <n v="158.76000000000022"/>
    <n v="3.5000000000000045E-2"/>
    <x v="1"/>
    <x v="1"/>
    <x v="1"/>
  </r>
  <r>
    <n v="893"/>
    <x v="1"/>
    <n v="453"/>
    <n v="854"/>
    <x v="0"/>
    <n v="367518.9"/>
    <x v="407"/>
    <x v="325"/>
    <x v="0"/>
    <n v="5802.9299999999994"/>
    <n v="386862"/>
    <n v="373321.83"/>
    <n v="13540.169999999984"/>
    <n v="3.4999999999999955E-2"/>
    <x v="9"/>
    <x v="0"/>
    <x v="1"/>
  </r>
  <r>
    <n v="894"/>
    <x v="2"/>
    <n v="181"/>
    <n v="965"/>
    <x v="5"/>
    <n v="165931.75"/>
    <x v="366"/>
    <x v="469"/>
    <x v="0"/>
    <n v="2619.9749999999999"/>
    <n v="174665"/>
    <n v="168551.72500000001"/>
    <n v="6113.2749999999942"/>
    <n v="3.4999999999999969E-2"/>
    <x v="5"/>
    <x v="2"/>
    <x v="2"/>
  </r>
  <r>
    <n v="895"/>
    <x v="2"/>
    <n v="277"/>
    <n v="184"/>
    <x v="0"/>
    <n v="48419.6"/>
    <x v="338"/>
    <x v="370"/>
    <x v="1"/>
    <n v="764.52"/>
    <n v="50968"/>
    <n v="49184.119999999995"/>
    <n v="1783.8800000000047"/>
    <n v="3.5000000000000094E-2"/>
    <x v="11"/>
    <x v="2"/>
    <x v="2"/>
  </r>
  <r>
    <n v="896"/>
    <x v="0"/>
    <n v="964"/>
    <n v="35"/>
    <x v="2"/>
    <n v="32053"/>
    <x v="353"/>
    <x v="231"/>
    <x v="2"/>
    <n v="506.09999999999997"/>
    <n v="33740"/>
    <n v="32559.1"/>
    <n v="1180.9000000000015"/>
    <n v="3.5000000000000045E-2"/>
    <x v="3"/>
    <x v="2"/>
    <x v="2"/>
  </r>
  <r>
    <n v="897"/>
    <x v="2"/>
    <n v="619"/>
    <n v="1184"/>
    <x v="4"/>
    <n v="696251.2"/>
    <x v="482"/>
    <x v="568"/>
    <x v="1"/>
    <n v="10993.439999999999"/>
    <n v="732896"/>
    <n v="707244.6399999999"/>
    <n v="25651.360000000102"/>
    <n v="3.5000000000000142E-2"/>
    <x v="5"/>
    <x v="2"/>
    <x v="0"/>
  </r>
  <r>
    <n v="898"/>
    <x v="2"/>
    <n v="273"/>
    <n v="932"/>
    <x v="5"/>
    <n v="241714.2"/>
    <x v="417"/>
    <x v="347"/>
    <x v="3"/>
    <n v="3816.54"/>
    <n v="254436"/>
    <n v="245530.74000000002"/>
    <n v="8905.2599999999802"/>
    <n v="3.499999999999992E-2"/>
    <x v="11"/>
    <x v="2"/>
    <x v="1"/>
  </r>
  <r>
    <n v="899"/>
    <x v="2"/>
    <n v="690"/>
    <n v="77"/>
    <x v="11"/>
    <n v="50473.5"/>
    <x v="570"/>
    <x v="132"/>
    <x v="0"/>
    <n v="796.94999999999993"/>
    <n v="53130"/>
    <n v="51270.45"/>
    <n v="1859.5500000000029"/>
    <n v="3.5000000000000052E-2"/>
    <x v="8"/>
    <x v="1"/>
    <x v="1"/>
  </r>
  <r>
    <n v="900"/>
    <x v="2"/>
    <n v="381"/>
    <n v="63"/>
    <x v="11"/>
    <n v="22802.85"/>
    <x v="571"/>
    <x v="388"/>
    <x v="4"/>
    <n v="360.04499999999996"/>
    <n v="24003"/>
    <n v="23162.894999999997"/>
    <n v="840.1050000000032"/>
    <n v="3.5000000000000135E-2"/>
    <x v="16"/>
    <x v="2"/>
    <x v="0"/>
  </r>
  <r>
    <n v="901"/>
    <x v="0"/>
    <n v="373"/>
    <n v="59"/>
    <x v="6"/>
    <n v="20906.650000000001"/>
    <x v="178"/>
    <x v="320"/>
    <x v="5"/>
    <n v="330.10499999999996"/>
    <n v="22007"/>
    <n v="21236.755000000001"/>
    <n v="770.24499999999898"/>
    <n v="3.4999999999999955E-2"/>
    <x v="20"/>
    <x v="2"/>
    <x v="0"/>
  </r>
  <r>
    <n v="902"/>
    <x v="0"/>
    <n v="489"/>
    <n v="16"/>
    <x v="6"/>
    <n v="7432.8"/>
    <x v="123"/>
    <x v="569"/>
    <x v="7"/>
    <n v="117.36"/>
    <n v="7824"/>
    <n v="7550.16"/>
    <n v="273.84000000000015"/>
    <n v="3.5000000000000017E-2"/>
    <x v="3"/>
    <x v="2"/>
    <x v="2"/>
  </r>
  <r>
    <n v="903"/>
    <x v="1"/>
    <n v="560"/>
    <n v="26"/>
    <x v="7"/>
    <n v="13832"/>
    <x v="502"/>
    <x v="291"/>
    <x v="6"/>
    <n v="218.4"/>
    <n v="14560"/>
    <n v="14050.4"/>
    <n v="509.60000000000036"/>
    <n v="3.5000000000000024E-2"/>
    <x v="17"/>
    <x v="1"/>
    <x v="0"/>
  </r>
  <r>
    <n v="904"/>
    <x v="1"/>
    <n v="135"/>
    <n v="969"/>
    <x v="0"/>
    <n v="124274.25"/>
    <x v="298"/>
    <x v="570"/>
    <x v="0"/>
    <n v="1962.2249999999999"/>
    <n v="130815"/>
    <n v="126236.47500000001"/>
    <n v="4578.5249999999942"/>
    <n v="3.4999999999999955E-2"/>
    <x v="1"/>
    <x v="1"/>
    <x v="0"/>
  </r>
  <r>
    <n v="905"/>
    <x v="2"/>
    <n v="393"/>
    <n v="177"/>
    <x v="0"/>
    <n v="66082.95"/>
    <x v="140"/>
    <x v="81"/>
    <x v="0"/>
    <n v="1043.415"/>
    <n v="69561"/>
    <n v="67126.364999999991"/>
    <n v="2434.6350000000093"/>
    <n v="3.5000000000000135E-2"/>
    <x v="22"/>
    <x v="0"/>
    <x v="1"/>
  </r>
  <r>
    <n v="906"/>
    <x v="2"/>
    <n v="552"/>
    <n v="1151"/>
    <x v="4"/>
    <n v="603584.4"/>
    <x v="572"/>
    <x v="571"/>
    <x v="0"/>
    <n v="9530.2799999999988"/>
    <n v="635352"/>
    <n v="613114.68000000005"/>
    <n v="22237.319999999949"/>
    <n v="3.499999999999992E-2"/>
    <x v="7"/>
    <x v="2"/>
    <x v="2"/>
  </r>
  <r>
    <n v="907"/>
    <x v="2"/>
    <n v="746"/>
    <n v="865"/>
    <x v="5"/>
    <n v="613025.5"/>
    <x v="431"/>
    <x v="211"/>
    <x v="3"/>
    <n v="9679.35"/>
    <n v="645290"/>
    <n v="622704.85"/>
    <n v="22585.150000000023"/>
    <n v="3.5000000000000038E-2"/>
    <x v="24"/>
    <x v="2"/>
    <x v="0"/>
  </r>
  <r>
    <n v="908"/>
    <x v="2"/>
    <n v="543"/>
    <n v="877"/>
    <x v="10"/>
    <n v="452400.45"/>
    <x v="410"/>
    <x v="572"/>
    <x v="2"/>
    <n v="7143.165"/>
    <n v="476211"/>
    <n v="459543.61499999999"/>
    <n v="16667.385000000009"/>
    <n v="3.5000000000000017E-2"/>
    <x v="6"/>
    <x v="0"/>
    <x v="0"/>
  </r>
  <r>
    <n v="909"/>
    <x v="2"/>
    <n v="351"/>
    <n v="835"/>
    <x v="5"/>
    <n v="278430.75"/>
    <x v="573"/>
    <x v="451"/>
    <x v="1"/>
    <n v="4396.2749999999996"/>
    <n v="293085"/>
    <n v="282827.02500000002"/>
    <n v="10257.974999999977"/>
    <n v="3.499999999999992E-2"/>
    <x v="9"/>
    <x v="0"/>
    <x v="0"/>
  </r>
  <r>
    <n v="910"/>
    <x v="2"/>
    <n v="235"/>
    <n v="975"/>
    <x v="10"/>
    <n v="217668.75"/>
    <x v="547"/>
    <x v="573"/>
    <x v="8"/>
    <n v="3436.875"/>
    <n v="229125"/>
    <n v="221105.625"/>
    <n v="8019.375"/>
    <n v="3.5000000000000003E-2"/>
    <x v="21"/>
    <x v="2"/>
    <x v="1"/>
  </r>
  <r>
    <n v="911"/>
    <x v="1"/>
    <n v="221"/>
    <n v="48"/>
    <x v="4"/>
    <n v="10077.6"/>
    <x v="574"/>
    <x v="574"/>
    <x v="8"/>
    <n v="159.12"/>
    <n v="10608"/>
    <n v="10236.720000000001"/>
    <n v="371.27999999999884"/>
    <n v="3.4999999999999892E-2"/>
    <x v="7"/>
    <x v="2"/>
    <x v="2"/>
  </r>
  <r>
    <n v="912"/>
    <x v="1"/>
    <n v="273"/>
    <n v="989"/>
    <x v="0"/>
    <n v="256497.15"/>
    <x v="575"/>
    <x v="575"/>
    <x v="3"/>
    <n v="4049.9549999999999"/>
    <n v="269997"/>
    <n v="260547.10499999998"/>
    <n v="9449.8950000000186"/>
    <n v="3.5000000000000066E-2"/>
    <x v="8"/>
    <x v="1"/>
    <x v="0"/>
  </r>
  <r>
    <n v="913"/>
    <x v="2"/>
    <n v="220"/>
    <n v="1382"/>
    <x v="4"/>
    <n v="288838"/>
    <x v="542"/>
    <x v="60"/>
    <x v="7"/>
    <n v="4560.5999999999995"/>
    <n v="304040"/>
    <n v="293398.59999999998"/>
    <n v="10641.400000000023"/>
    <n v="3.500000000000008E-2"/>
    <x v="16"/>
    <x v="2"/>
    <x v="0"/>
  </r>
  <r>
    <n v="914"/>
    <x v="1"/>
    <n v="809"/>
    <n v="913"/>
    <x v="0"/>
    <n v="701686.15"/>
    <x v="576"/>
    <x v="576"/>
    <x v="4"/>
    <n v="11079.254999999999"/>
    <n v="738617"/>
    <n v="712765.40500000003"/>
    <n v="25851.594999999972"/>
    <n v="3.4999999999999962E-2"/>
    <x v="5"/>
    <x v="2"/>
    <x v="1"/>
  </r>
  <r>
    <n v="915"/>
    <x v="1"/>
    <n v="267"/>
    <n v="22"/>
    <x v="7"/>
    <n v="5580.3"/>
    <x v="577"/>
    <x v="577"/>
    <x v="5"/>
    <n v="88.11"/>
    <n v="5874"/>
    <n v="5668.41"/>
    <n v="205.59000000000015"/>
    <n v="3.5000000000000024E-2"/>
    <x v="8"/>
    <x v="1"/>
    <x v="0"/>
  </r>
  <r>
    <n v="916"/>
    <x v="2"/>
    <n v="420"/>
    <n v="965"/>
    <x v="5"/>
    <n v="385035"/>
    <x v="578"/>
    <x v="550"/>
    <x v="3"/>
    <n v="6079.5"/>
    <n v="405300"/>
    <n v="391114.5"/>
    <n v="14185.5"/>
    <n v="3.5000000000000003E-2"/>
    <x v="10"/>
    <x v="0"/>
    <x v="0"/>
  </r>
  <r>
    <n v="917"/>
    <x v="2"/>
    <n v="483"/>
    <n v="917"/>
    <x v="5"/>
    <n v="420765.45"/>
    <x v="579"/>
    <x v="401"/>
    <x v="6"/>
    <n v="6643.665"/>
    <n v="442911"/>
    <n v="427409.11499999999"/>
    <n v="15501.885000000009"/>
    <n v="3.5000000000000024E-2"/>
    <x v="14"/>
    <x v="0"/>
    <x v="0"/>
  </r>
  <r>
    <n v="918"/>
    <x v="1"/>
    <n v="810"/>
    <n v="275"/>
    <x v="9"/>
    <n v="211612.5"/>
    <x v="484"/>
    <x v="541"/>
    <x v="3"/>
    <n v="3341.25"/>
    <n v="222750"/>
    <n v="214953.75"/>
    <n v="7796.25"/>
    <n v="3.5000000000000003E-2"/>
    <x v="14"/>
    <x v="0"/>
    <x v="2"/>
  </r>
  <r>
    <n v="919"/>
    <x v="1"/>
    <n v="590"/>
    <n v="240"/>
    <x v="2"/>
    <n v="134520"/>
    <x v="580"/>
    <x v="136"/>
    <x v="4"/>
    <n v="2124"/>
    <n v="141600"/>
    <n v="136644"/>
    <n v="4956"/>
    <n v="3.5000000000000003E-2"/>
    <x v="12"/>
    <x v="2"/>
    <x v="1"/>
  </r>
  <r>
    <n v="920"/>
    <x v="2"/>
    <n v="734"/>
    <n v="179"/>
    <x v="0"/>
    <n v="124816.7"/>
    <x v="185"/>
    <x v="308"/>
    <x v="1"/>
    <n v="1970.79"/>
    <n v="131386"/>
    <n v="126787.48999999999"/>
    <n v="4598.5100000000093"/>
    <n v="3.5000000000000073E-2"/>
    <x v="11"/>
    <x v="2"/>
    <x v="1"/>
  </r>
  <r>
    <n v="921"/>
    <x v="2"/>
    <n v="942"/>
    <n v="614"/>
    <x v="1"/>
    <n v="549468.6"/>
    <x v="274"/>
    <x v="287"/>
    <x v="4"/>
    <n v="8675.82"/>
    <n v="578388"/>
    <n v="558144.41999999993"/>
    <n v="20243.580000000075"/>
    <n v="3.5000000000000128E-2"/>
    <x v="8"/>
    <x v="1"/>
    <x v="0"/>
  </r>
  <r>
    <n v="922"/>
    <x v="1"/>
    <n v="498"/>
    <n v="102"/>
    <x v="8"/>
    <n v="48256.2"/>
    <x v="60"/>
    <x v="465"/>
    <x v="6"/>
    <n v="761.93999999999994"/>
    <n v="50796"/>
    <n v="49018.14"/>
    <n v="1777.8600000000006"/>
    <n v="3.500000000000001E-2"/>
    <x v="10"/>
    <x v="0"/>
    <x v="2"/>
  </r>
  <r>
    <n v="923"/>
    <x v="1"/>
    <n v="666"/>
    <n v="105"/>
    <x v="8"/>
    <n v="66433.5"/>
    <x v="526"/>
    <x v="578"/>
    <x v="8"/>
    <n v="1048.95"/>
    <n v="69930"/>
    <n v="67482.45"/>
    <n v="2447.5500000000029"/>
    <n v="3.5000000000000045E-2"/>
    <x v="9"/>
    <x v="0"/>
    <x v="0"/>
  </r>
  <r>
    <n v="924"/>
    <x v="0"/>
    <n v="959"/>
    <n v="55"/>
    <x v="6"/>
    <n v="50107.75"/>
    <x v="581"/>
    <x v="214"/>
    <x v="1"/>
    <n v="791.17499999999995"/>
    <n v="52745"/>
    <n v="50898.925000000003"/>
    <n v="1846.0749999999971"/>
    <n v="3.4999999999999948E-2"/>
    <x v="16"/>
    <x v="2"/>
    <x v="1"/>
  </r>
  <r>
    <n v="925"/>
    <x v="2"/>
    <n v="580"/>
    <n v="1027"/>
    <x v="10"/>
    <n v="565877"/>
    <x v="164"/>
    <x v="49"/>
    <x v="2"/>
    <n v="8934.9"/>
    <n v="595660"/>
    <n v="574811.9"/>
    <n v="20848.099999999977"/>
    <n v="3.4999999999999962E-2"/>
    <x v="19"/>
    <x v="1"/>
    <x v="0"/>
  </r>
  <r>
    <n v="926"/>
    <x v="1"/>
    <n v="332"/>
    <n v="314"/>
    <x v="9"/>
    <n v="99035.6"/>
    <x v="474"/>
    <x v="579"/>
    <x v="2"/>
    <n v="1563.72"/>
    <n v="104248"/>
    <n v="100599.32"/>
    <n v="3648.679999999993"/>
    <n v="3.4999999999999934E-2"/>
    <x v="18"/>
    <x v="1"/>
    <x v="0"/>
  </r>
  <r>
    <n v="927"/>
    <x v="1"/>
    <n v="309"/>
    <n v="157"/>
    <x v="11"/>
    <n v="46087.35"/>
    <x v="582"/>
    <x v="580"/>
    <x v="3"/>
    <n v="727.69499999999994"/>
    <n v="48513"/>
    <n v="46815.044999999998"/>
    <n v="1697.9550000000017"/>
    <n v="3.5000000000000038E-2"/>
    <x v="7"/>
    <x v="2"/>
    <x v="0"/>
  </r>
  <r>
    <n v="928"/>
    <x v="0"/>
    <n v="135"/>
    <n v="52"/>
    <x v="6"/>
    <n v="6669"/>
    <x v="583"/>
    <x v="388"/>
    <x v="0"/>
    <n v="105.3"/>
    <n v="7020"/>
    <n v="6774.3"/>
    <n v="245.69999999999982"/>
    <n v="3.4999999999999976E-2"/>
    <x v="15"/>
    <x v="2"/>
    <x v="0"/>
  </r>
  <r>
    <n v="929"/>
    <x v="2"/>
    <n v="549"/>
    <n v="823"/>
    <x v="3"/>
    <n v="429235.65"/>
    <x v="167"/>
    <x v="462"/>
    <x v="0"/>
    <n v="6777.4049999999997"/>
    <n v="451827"/>
    <n v="436013.05500000005"/>
    <n v="15813.944999999949"/>
    <n v="3.4999999999999885E-2"/>
    <x v="5"/>
    <x v="2"/>
    <x v="1"/>
  </r>
  <r>
    <n v="930"/>
    <x v="2"/>
    <n v="830"/>
    <n v="1076"/>
    <x v="10"/>
    <n v="848426"/>
    <x v="584"/>
    <x v="581"/>
    <x v="8"/>
    <n v="13396.199999999999"/>
    <n v="893080"/>
    <n v="861822.2"/>
    <n v="31257.800000000047"/>
    <n v="3.5000000000000052E-2"/>
    <x v="8"/>
    <x v="1"/>
    <x v="0"/>
  </r>
  <r>
    <n v="931"/>
    <x v="1"/>
    <n v="393"/>
    <n v="89"/>
    <x v="8"/>
    <n v="33228.15"/>
    <x v="585"/>
    <x v="490"/>
    <x v="6"/>
    <n v="524.65499999999997"/>
    <n v="34977"/>
    <n v="33752.805"/>
    <n v="1224.1949999999997"/>
    <n v="3.4999999999999989E-2"/>
    <x v="7"/>
    <x v="2"/>
    <x v="2"/>
  </r>
  <r>
    <n v="932"/>
    <x v="1"/>
    <n v="528"/>
    <n v="944"/>
    <x v="0"/>
    <n v="473510.40000000002"/>
    <x v="586"/>
    <x v="582"/>
    <x v="4"/>
    <n v="7476.48"/>
    <n v="498432"/>
    <n v="480986.88"/>
    <n v="17445.119999999995"/>
    <n v="3.4999999999999989E-2"/>
    <x v="12"/>
    <x v="2"/>
    <x v="1"/>
  </r>
  <r>
    <n v="933"/>
    <x v="1"/>
    <n v="281"/>
    <n v="219"/>
    <x v="2"/>
    <n v="58462.05"/>
    <x v="587"/>
    <x v="418"/>
    <x v="2"/>
    <n v="923.08499999999992"/>
    <n v="61539"/>
    <n v="59385.135000000002"/>
    <n v="2153.864999999998"/>
    <n v="3.4999999999999969E-2"/>
    <x v="6"/>
    <x v="0"/>
    <x v="1"/>
  </r>
  <r>
    <n v="934"/>
    <x v="2"/>
    <n v="474"/>
    <n v="673"/>
    <x v="1"/>
    <n v="303051.90000000002"/>
    <x v="66"/>
    <x v="116"/>
    <x v="4"/>
    <n v="4785.03"/>
    <n v="319002"/>
    <n v="307836.93000000005"/>
    <n v="11165.069999999949"/>
    <n v="3.4999999999999837E-2"/>
    <x v="0"/>
    <x v="0"/>
    <x v="0"/>
  </r>
  <r>
    <n v="935"/>
    <x v="1"/>
    <n v="182"/>
    <n v="23"/>
    <x v="7"/>
    <n v="3976.7"/>
    <x v="588"/>
    <x v="432"/>
    <x v="6"/>
    <n v="62.79"/>
    <n v="4186"/>
    <n v="4039.49"/>
    <n v="146.51000000000022"/>
    <n v="3.5000000000000052E-2"/>
    <x v="9"/>
    <x v="0"/>
    <x v="0"/>
  </r>
  <r>
    <n v="936"/>
    <x v="1"/>
    <n v="144"/>
    <n v="270"/>
    <x v="9"/>
    <n v="36936"/>
    <x v="4"/>
    <x v="180"/>
    <x v="0"/>
    <n v="583.19999999999993"/>
    <n v="38880"/>
    <n v="37519.199999999997"/>
    <n v="1360.8000000000029"/>
    <n v="3.5000000000000073E-2"/>
    <x v="25"/>
    <x v="2"/>
    <x v="2"/>
  </r>
  <r>
    <n v="937"/>
    <x v="2"/>
    <n v="355"/>
    <n v="208"/>
    <x v="0"/>
    <n v="70148"/>
    <x v="257"/>
    <x v="435"/>
    <x v="4"/>
    <n v="1107.5999999999999"/>
    <n v="73840"/>
    <n v="71255.600000000006"/>
    <n v="2584.3999999999942"/>
    <n v="3.499999999999992E-2"/>
    <x v="10"/>
    <x v="0"/>
    <x v="1"/>
  </r>
  <r>
    <n v="938"/>
    <x v="2"/>
    <n v="406"/>
    <n v="181"/>
    <x v="0"/>
    <n v="69811.7"/>
    <x v="103"/>
    <x v="583"/>
    <x v="6"/>
    <n v="1102.29"/>
    <n v="73486"/>
    <n v="70913.989999999991"/>
    <n v="2572.0100000000093"/>
    <n v="3.5000000000000128E-2"/>
    <x v="1"/>
    <x v="1"/>
    <x v="0"/>
  </r>
  <r>
    <n v="939"/>
    <x v="1"/>
    <n v="143"/>
    <n v="333"/>
    <x v="9"/>
    <n v="45238.05"/>
    <x v="589"/>
    <x v="107"/>
    <x v="6"/>
    <n v="714.28499999999997"/>
    <n v="47619"/>
    <n v="45952.335000000006"/>
    <n v="1666.6649999999936"/>
    <n v="3.4999999999999865E-2"/>
    <x v="25"/>
    <x v="2"/>
    <x v="2"/>
  </r>
  <r>
    <n v="940"/>
    <x v="2"/>
    <n v="421"/>
    <n v="70"/>
    <x v="11"/>
    <n v="27996.5"/>
    <x v="331"/>
    <x v="371"/>
    <x v="2"/>
    <n v="442.05"/>
    <n v="29470"/>
    <n v="28438.55"/>
    <n v="1031.4500000000007"/>
    <n v="3.5000000000000024E-2"/>
    <x v="24"/>
    <x v="2"/>
    <x v="1"/>
  </r>
  <r>
    <n v="941"/>
    <x v="2"/>
    <n v="748"/>
    <n v="784"/>
    <x v="1"/>
    <n v="557110.4"/>
    <x v="590"/>
    <x v="233"/>
    <x v="7"/>
    <n v="8796.48"/>
    <n v="586432"/>
    <n v="565906.88"/>
    <n v="20525.119999999995"/>
    <n v="3.4999999999999989E-2"/>
    <x v="4"/>
    <x v="0"/>
    <x v="2"/>
  </r>
  <r>
    <n v="942"/>
    <x v="2"/>
    <n v="70"/>
    <n v="1405"/>
    <x v="4"/>
    <n v="93432.5"/>
    <x v="289"/>
    <x v="584"/>
    <x v="3"/>
    <n v="1475.25"/>
    <n v="98350"/>
    <n v="94907.75"/>
    <n v="3442.25"/>
    <n v="3.5000000000000003E-2"/>
    <x v="19"/>
    <x v="1"/>
    <x v="1"/>
  </r>
  <r>
    <n v="943"/>
    <x v="1"/>
    <n v="829"/>
    <n v="22"/>
    <x v="7"/>
    <n v="17326.099999999999"/>
    <x v="172"/>
    <x v="61"/>
    <x v="8"/>
    <n v="273.57"/>
    <n v="18238"/>
    <n v="17599.669999999998"/>
    <n v="638.33000000000175"/>
    <n v="3.5000000000000094E-2"/>
    <x v="20"/>
    <x v="2"/>
    <x v="1"/>
  </r>
  <r>
    <n v="944"/>
    <x v="1"/>
    <n v="502"/>
    <n v="133"/>
    <x v="2"/>
    <n v="63427.7"/>
    <x v="575"/>
    <x v="463"/>
    <x v="2"/>
    <n v="1001.49"/>
    <n v="66766"/>
    <n v="64429.189999999995"/>
    <n v="2336.8100000000049"/>
    <n v="3.5000000000000073E-2"/>
    <x v="20"/>
    <x v="2"/>
    <x v="0"/>
  </r>
  <r>
    <n v="945"/>
    <x v="2"/>
    <n v="342"/>
    <n v="788"/>
    <x v="3"/>
    <n v="256021.2"/>
    <x v="32"/>
    <x v="585"/>
    <x v="0"/>
    <n v="4042.44"/>
    <n v="269496"/>
    <n v="260063.64"/>
    <n v="9432.359999999986"/>
    <n v="3.4999999999999948E-2"/>
    <x v="9"/>
    <x v="0"/>
    <x v="0"/>
  </r>
  <r>
    <n v="946"/>
    <x v="1"/>
    <n v="709"/>
    <n v="88"/>
    <x v="8"/>
    <n v="59272.4"/>
    <x v="111"/>
    <x v="586"/>
    <x v="0"/>
    <n v="935.88"/>
    <n v="62392"/>
    <n v="60208.28"/>
    <n v="2183.7200000000012"/>
    <n v="3.5000000000000017E-2"/>
    <x v="7"/>
    <x v="2"/>
    <x v="0"/>
  </r>
  <r>
    <n v="947"/>
    <x v="0"/>
    <n v="931"/>
    <n v="62"/>
    <x v="2"/>
    <n v="54835.9"/>
    <x v="382"/>
    <x v="68"/>
    <x v="3"/>
    <n v="865.82999999999993"/>
    <n v="57722"/>
    <n v="55701.73"/>
    <n v="2020.2699999999968"/>
    <n v="3.4999999999999948E-2"/>
    <x v="7"/>
    <x v="2"/>
    <x v="0"/>
  </r>
  <r>
    <n v="948"/>
    <x v="2"/>
    <n v="288"/>
    <n v="190"/>
    <x v="0"/>
    <n v="51984"/>
    <x v="102"/>
    <x v="108"/>
    <x v="8"/>
    <n v="820.8"/>
    <n v="54720"/>
    <n v="52804.800000000003"/>
    <n v="1915.1999999999971"/>
    <n v="3.4999999999999948E-2"/>
    <x v="23"/>
    <x v="1"/>
    <x v="2"/>
  </r>
  <r>
    <n v="949"/>
    <x v="1"/>
    <n v="974"/>
    <n v="25"/>
    <x v="7"/>
    <n v="23132.5"/>
    <x v="381"/>
    <x v="396"/>
    <x v="2"/>
    <n v="365.25"/>
    <n v="24350"/>
    <n v="23497.75"/>
    <n v="852.25"/>
    <n v="3.5000000000000003E-2"/>
    <x v="6"/>
    <x v="0"/>
    <x v="0"/>
  </r>
  <r>
    <n v="950"/>
    <x v="2"/>
    <n v="465"/>
    <n v="204"/>
    <x v="0"/>
    <n v="90117"/>
    <x v="591"/>
    <x v="560"/>
    <x v="0"/>
    <n v="1422.8999999999999"/>
    <n v="94860"/>
    <n v="91539.9"/>
    <n v="3320.1000000000058"/>
    <n v="3.5000000000000059E-2"/>
    <x v="20"/>
    <x v="2"/>
    <x v="0"/>
  </r>
  <r>
    <n v="951"/>
    <x v="2"/>
    <n v="459"/>
    <n v="834"/>
    <x v="5"/>
    <n v="363665.7"/>
    <x v="592"/>
    <x v="16"/>
    <x v="2"/>
    <n v="5742.09"/>
    <n v="382806"/>
    <n v="369407.79000000004"/>
    <n v="13398.209999999963"/>
    <n v="3.4999999999999899E-2"/>
    <x v="21"/>
    <x v="2"/>
    <x v="1"/>
  </r>
  <r>
    <n v="952"/>
    <x v="1"/>
    <n v="891"/>
    <n v="1497"/>
    <x v="0"/>
    <n v="1267135.6499999999"/>
    <x v="593"/>
    <x v="587"/>
    <x v="2"/>
    <n v="20007.404999999999"/>
    <n v="1333827"/>
    <n v="1287143.0549999999"/>
    <n v="46683.945000000065"/>
    <n v="3.5000000000000052E-2"/>
    <x v="20"/>
    <x v="2"/>
    <x v="2"/>
  </r>
  <r>
    <n v="953"/>
    <x v="2"/>
    <n v="865"/>
    <n v="875"/>
    <x v="10"/>
    <n v="719031.25"/>
    <x v="293"/>
    <x v="424"/>
    <x v="6"/>
    <n v="11353.125"/>
    <n v="756875"/>
    <n v="730384.375"/>
    <n v="26490.625"/>
    <n v="3.5000000000000003E-2"/>
    <x v="22"/>
    <x v="0"/>
    <x v="1"/>
  </r>
  <r>
    <n v="954"/>
    <x v="1"/>
    <n v="565"/>
    <n v="882"/>
    <x v="0"/>
    <n v="473413.5"/>
    <x v="351"/>
    <x v="588"/>
    <x v="2"/>
    <n v="7474.95"/>
    <n v="498330"/>
    <n v="480888.45"/>
    <n v="17441.549999999988"/>
    <n v="3.4999999999999976E-2"/>
    <x v="4"/>
    <x v="0"/>
    <x v="1"/>
  </r>
  <r>
    <n v="955"/>
    <x v="2"/>
    <n v="538"/>
    <n v="662"/>
    <x v="1"/>
    <n v="338348.2"/>
    <x v="594"/>
    <x v="589"/>
    <x v="0"/>
    <n v="5342.34"/>
    <n v="356156"/>
    <n v="343690.54000000004"/>
    <n v="12465.459999999963"/>
    <n v="3.4999999999999892E-2"/>
    <x v="21"/>
    <x v="2"/>
    <x v="0"/>
  </r>
  <r>
    <n v="956"/>
    <x v="0"/>
    <n v="968"/>
    <n v="61"/>
    <x v="2"/>
    <n v="56095.6"/>
    <x v="595"/>
    <x v="271"/>
    <x v="7"/>
    <n v="885.71999999999991"/>
    <n v="59048"/>
    <n v="56981.32"/>
    <n v="2066.6800000000003"/>
    <n v="3.5000000000000003E-2"/>
    <x v="2"/>
    <x v="2"/>
    <x v="1"/>
  </r>
  <r>
    <n v="957"/>
    <x v="0"/>
    <n v="191"/>
    <n v="16"/>
    <x v="6"/>
    <n v="2903.2"/>
    <x v="448"/>
    <x v="381"/>
    <x v="0"/>
    <n v="45.839999999999996"/>
    <n v="3056"/>
    <n v="2949.04"/>
    <n v="106.96000000000004"/>
    <n v="3.500000000000001E-2"/>
    <x v="23"/>
    <x v="1"/>
    <x v="0"/>
  </r>
  <r>
    <n v="958"/>
    <x v="2"/>
    <n v="798"/>
    <n v="1238"/>
    <x v="4"/>
    <n v="938527.8"/>
    <x v="273"/>
    <x v="256"/>
    <x v="0"/>
    <n v="14818.859999999999"/>
    <n v="987924"/>
    <n v="953346.66"/>
    <n v="34577.339999999967"/>
    <n v="3.4999999999999969E-2"/>
    <x v="11"/>
    <x v="2"/>
    <x v="1"/>
  </r>
  <r>
    <n v="959"/>
    <x v="2"/>
    <n v="183"/>
    <n v="779"/>
    <x v="1"/>
    <n v="135429.15"/>
    <x v="451"/>
    <x v="132"/>
    <x v="2"/>
    <n v="2138.355"/>
    <n v="142557"/>
    <n v="137567.505"/>
    <n v="4989.4949999999953"/>
    <n v="3.4999999999999969E-2"/>
    <x v="4"/>
    <x v="0"/>
    <x v="1"/>
  </r>
  <r>
    <n v="960"/>
    <x v="1"/>
    <n v="214"/>
    <n v="276"/>
    <x v="9"/>
    <n v="56110.8"/>
    <x v="589"/>
    <x v="57"/>
    <x v="3"/>
    <n v="885.95999999999992"/>
    <n v="59064"/>
    <n v="56996.76"/>
    <n v="2067.239999999998"/>
    <n v="3.4999999999999969E-2"/>
    <x v="19"/>
    <x v="1"/>
    <x v="2"/>
  </r>
  <r>
    <n v="961"/>
    <x v="2"/>
    <n v="253"/>
    <n v="77"/>
    <x v="11"/>
    <n v="18506.95"/>
    <x v="123"/>
    <x v="590"/>
    <x v="8"/>
    <n v="292.21499999999997"/>
    <n v="19481"/>
    <n v="18799.165000000001"/>
    <n v="681.83499999999913"/>
    <n v="3.4999999999999955E-2"/>
    <x v="25"/>
    <x v="2"/>
    <x v="2"/>
  </r>
  <r>
    <n v="962"/>
    <x v="1"/>
    <n v="973"/>
    <n v="26"/>
    <x v="7"/>
    <n v="24033.1"/>
    <x v="252"/>
    <x v="235"/>
    <x v="3"/>
    <n v="379.46999999999997"/>
    <n v="25298"/>
    <n v="24412.57"/>
    <n v="885.43000000000029"/>
    <n v="3.500000000000001E-2"/>
    <x v="22"/>
    <x v="0"/>
    <x v="0"/>
  </r>
  <r>
    <n v="963"/>
    <x v="2"/>
    <n v="372"/>
    <n v="975"/>
    <x v="3"/>
    <n v="344565"/>
    <x v="596"/>
    <x v="591"/>
    <x v="6"/>
    <n v="5440.5"/>
    <n v="362700"/>
    <n v="350005.5"/>
    <n v="12694.5"/>
    <n v="3.5000000000000003E-2"/>
    <x v="24"/>
    <x v="2"/>
    <x v="2"/>
  </r>
  <r>
    <n v="964"/>
    <x v="0"/>
    <n v="901"/>
    <n v="49"/>
    <x v="2"/>
    <n v="41941.550000000003"/>
    <x v="597"/>
    <x v="224"/>
    <x v="0"/>
    <n v="662.23500000000001"/>
    <n v="44149"/>
    <n v="42603.785000000003"/>
    <n v="1545.2149999999965"/>
    <n v="3.499999999999992E-2"/>
    <x v="18"/>
    <x v="1"/>
    <x v="1"/>
  </r>
  <r>
    <n v="965"/>
    <x v="1"/>
    <n v="456"/>
    <n v="1336"/>
    <x v="0"/>
    <n v="578755.19999999995"/>
    <x v="598"/>
    <x v="361"/>
    <x v="6"/>
    <n v="9138.24"/>
    <n v="609216"/>
    <n v="587893.43999999994"/>
    <n v="21322.560000000056"/>
    <n v="3.5000000000000094E-2"/>
    <x v="25"/>
    <x v="2"/>
    <x v="2"/>
  </r>
  <r>
    <n v="966"/>
    <x v="2"/>
    <n v="490"/>
    <n v="212"/>
    <x v="4"/>
    <n v="98686"/>
    <x v="351"/>
    <x v="488"/>
    <x v="4"/>
    <n v="1558.2"/>
    <n v="103880"/>
    <n v="100244.2"/>
    <n v="3635.8000000000029"/>
    <n v="3.5000000000000031E-2"/>
    <x v="17"/>
    <x v="1"/>
    <x v="1"/>
  </r>
  <r>
    <n v="967"/>
    <x v="2"/>
    <n v="733"/>
    <n v="185"/>
    <x v="0"/>
    <n v="128824.75"/>
    <x v="599"/>
    <x v="238"/>
    <x v="3"/>
    <n v="2034.0749999999998"/>
    <n v="135605"/>
    <n v="130858.825"/>
    <n v="4746.1750000000029"/>
    <n v="3.5000000000000024E-2"/>
    <x v="15"/>
    <x v="2"/>
    <x v="0"/>
  </r>
  <r>
    <n v="968"/>
    <x v="1"/>
    <n v="377"/>
    <n v="96"/>
    <x v="8"/>
    <n v="34382.400000000001"/>
    <x v="600"/>
    <x v="517"/>
    <x v="8"/>
    <n v="542.88"/>
    <n v="36192"/>
    <n v="34925.279999999999"/>
    <n v="1266.7200000000012"/>
    <n v="3.5000000000000031E-2"/>
    <x v="12"/>
    <x v="2"/>
    <x v="0"/>
  </r>
  <r>
    <n v="969"/>
    <x v="2"/>
    <n v="976"/>
    <n v="47"/>
    <x v="0"/>
    <n v="43578.400000000001"/>
    <x v="7"/>
    <x v="592"/>
    <x v="2"/>
    <n v="688.07999999999993"/>
    <n v="45872"/>
    <n v="44266.48"/>
    <n v="1605.5199999999968"/>
    <n v="3.4999999999999927E-2"/>
    <x v="8"/>
    <x v="1"/>
    <x v="1"/>
  </r>
  <r>
    <n v="970"/>
    <x v="1"/>
    <n v="319"/>
    <n v="51"/>
    <x v="4"/>
    <n v="15455.55"/>
    <x v="601"/>
    <x v="406"/>
    <x v="3"/>
    <n v="244.035"/>
    <n v="16269"/>
    <n v="15699.584999999999"/>
    <n v="569.41500000000087"/>
    <n v="3.5000000000000052E-2"/>
    <x v="11"/>
    <x v="2"/>
    <x v="1"/>
  </r>
  <r>
    <n v="971"/>
    <x v="1"/>
    <n v="625"/>
    <n v="916"/>
    <x v="0"/>
    <n v="543875"/>
    <x v="602"/>
    <x v="593"/>
    <x v="7"/>
    <n v="8587.5"/>
    <n v="572500"/>
    <n v="552462.5"/>
    <n v="20037.5"/>
    <n v="3.5000000000000003E-2"/>
    <x v="2"/>
    <x v="2"/>
    <x v="1"/>
  </r>
  <r>
    <n v="972"/>
    <x v="0"/>
    <n v="729"/>
    <n v="58"/>
    <x v="2"/>
    <n v="40167.9"/>
    <x v="401"/>
    <x v="80"/>
    <x v="6"/>
    <n v="634.23"/>
    <n v="42282"/>
    <n v="40802.130000000005"/>
    <n v="1479.8699999999953"/>
    <n v="3.4999999999999892E-2"/>
    <x v="17"/>
    <x v="1"/>
    <x v="0"/>
  </r>
  <r>
    <n v="973"/>
    <x v="0"/>
    <n v="304"/>
    <n v="15"/>
    <x v="6"/>
    <n v="4332"/>
    <x v="41"/>
    <x v="594"/>
    <x v="2"/>
    <n v="68.399999999999991"/>
    <n v="4560"/>
    <n v="4400.3999999999996"/>
    <n v="159.60000000000036"/>
    <n v="3.500000000000008E-2"/>
    <x v="12"/>
    <x v="2"/>
    <x v="0"/>
  </r>
  <r>
    <n v="974"/>
    <x v="0"/>
    <n v="583"/>
    <n v="34"/>
    <x v="2"/>
    <n v="18830.900000000001"/>
    <x v="505"/>
    <x v="562"/>
    <x v="0"/>
    <n v="297.33"/>
    <n v="19822"/>
    <n v="19128.230000000003"/>
    <n v="693.7699999999968"/>
    <n v="3.4999999999999837E-2"/>
    <x v="24"/>
    <x v="2"/>
    <x v="2"/>
  </r>
  <r>
    <n v="975"/>
    <x v="2"/>
    <n v="890"/>
    <n v="964"/>
    <x v="10"/>
    <n v="815062"/>
    <x v="603"/>
    <x v="227"/>
    <x v="1"/>
    <n v="12869.4"/>
    <n v="857960"/>
    <n v="827931.4"/>
    <n v="30028.599999999977"/>
    <n v="3.4999999999999976E-2"/>
    <x v="8"/>
    <x v="1"/>
    <x v="1"/>
  </r>
  <r>
    <n v="976"/>
    <x v="2"/>
    <n v="187"/>
    <n v="203"/>
    <x v="0"/>
    <n v="36062.949999999997"/>
    <x v="403"/>
    <x v="547"/>
    <x v="2"/>
    <n v="569.41499999999996"/>
    <n v="37961"/>
    <n v="36632.364999999998"/>
    <n v="1328.635000000002"/>
    <n v="3.5000000000000052E-2"/>
    <x v="6"/>
    <x v="0"/>
    <x v="1"/>
  </r>
  <r>
    <n v="977"/>
    <x v="1"/>
    <n v="334"/>
    <n v="996"/>
    <x v="0"/>
    <n v="316030.8"/>
    <x v="76"/>
    <x v="595"/>
    <x v="2"/>
    <n v="4989.96"/>
    <n v="332664"/>
    <n v="321020.76"/>
    <n v="11643.239999999991"/>
    <n v="3.4999999999999969E-2"/>
    <x v="9"/>
    <x v="0"/>
    <x v="0"/>
  </r>
  <r>
    <n v="978"/>
    <x v="2"/>
    <n v="189"/>
    <n v="848"/>
    <x v="5"/>
    <n v="152258.4"/>
    <x v="604"/>
    <x v="145"/>
    <x v="0"/>
    <n v="2404.08"/>
    <n v="160272"/>
    <n v="154662.47999999998"/>
    <n v="5609.5200000000186"/>
    <n v="3.5000000000000114E-2"/>
    <x v="12"/>
    <x v="2"/>
    <x v="1"/>
  </r>
  <r>
    <n v="979"/>
    <x v="2"/>
    <n v="573"/>
    <n v="772"/>
    <x v="1"/>
    <n v="420238.2"/>
    <x v="240"/>
    <x v="249"/>
    <x v="4"/>
    <n v="6635.34"/>
    <n v="442356"/>
    <n v="426873.54000000004"/>
    <n v="15482.459999999963"/>
    <n v="3.4999999999999913E-2"/>
    <x v="12"/>
    <x v="2"/>
    <x v="1"/>
  </r>
  <r>
    <n v="980"/>
    <x v="1"/>
    <n v="453"/>
    <n v="109"/>
    <x v="8"/>
    <n v="46908.15"/>
    <x v="3"/>
    <x v="3"/>
    <x v="0"/>
    <n v="740.65499999999997"/>
    <n v="49377"/>
    <n v="47648.805"/>
    <n v="1728.1949999999997"/>
    <n v="3.4999999999999996E-2"/>
    <x v="3"/>
    <x v="2"/>
    <x v="1"/>
  </r>
  <r>
    <n v="981"/>
    <x v="2"/>
    <n v="945"/>
    <n v="180"/>
    <x v="0"/>
    <n v="161595"/>
    <x v="21"/>
    <x v="118"/>
    <x v="0"/>
    <n v="2551.5"/>
    <n v="170100"/>
    <n v="164146.5"/>
    <n v="5953.5"/>
    <n v="3.5000000000000003E-2"/>
    <x v="22"/>
    <x v="0"/>
    <x v="0"/>
  </r>
  <r>
    <n v="982"/>
    <x v="1"/>
    <n v="655"/>
    <n v="956"/>
    <x v="0"/>
    <n v="594871"/>
    <x v="605"/>
    <x v="562"/>
    <x v="0"/>
    <n v="9392.6999999999989"/>
    <n v="626180"/>
    <n v="604263.69999999995"/>
    <n v="21916.300000000047"/>
    <n v="3.5000000000000073E-2"/>
    <x v="20"/>
    <x v="2"/>
    <x v="2"/>
  </r>
  <r>
    <n v="983"/>
    <x v="1"/>
    <n v="446"/>
    <n v="46"/>
    <x v="4"/>
    <n v="19490.2"/>
    <x v="606"/>
    <x v="596"/>
    <x v="1"/>
    <n v="307.74"/>
    <n v="20516"/>
    <n v="19797.940000000002"/>
    <n v="718.05999999999767"/>
    <n v="3.4999999999999885E-2"/>
    <x v="21"/>
    <x v="2"/>
    <x v="1"/>
  </r>
  <r>
    <n v="984"/>
    <x v="0"/>
    <n v="994"/>
    <n v="38"/>
    <x v="2"/>
    <n v="35883.4"/>
    <x v="607"/>
    <x v="244"/>
    <x v="7"/>
    <n v="566.57999999999993"/>
    <n v="37772"/>
    <n v="36449.980000000003"/>
    <n v="1322.0199999999968"/>
    <n v="3.4999999999999913E-2"/>
    <x v="22"/>
    <x v="0"/>
    <x v="1"/>
  </r>
  <r>
    <n v="985"/>
    <x v="0"/>
    <n v="182"/>
    <n v="61"/>
    <x v="2"/>
    <n v="10546.9"/>
    <x v="508"/>
    <x v="597"/>
    <x v="6"/>
    <n v="166.53"/>
    <n v="11102"/>
    <n v="10713.43"/>
    <n v="388.56999999999971"/>
    <n v="3.4999999999999976E-2"/>
    <x v="15"/>
    <x v="2"/>
    <x v="0"/>
  </r>
  <r>
    <n v="986"/>
    <x v="0"/>
    <n v="407"/>
    <n v="49"/>
    <x v="2"/>
    <n v="18945.849999999999"/>
    <x v="110"/>
    <x v="32"/>
    <x v="0"/>
    <n v="299.14499999999998"/>
    <n v="19943"/>
    <n v="19244.994999999999"/>
    <n v="698.00500000000102"/>
    <n v="3.5000000000000052E-2"/>
    <x v="21"/>
    <x v="2"/>
    <x v="0"/>
  </r>
  <r>
    <n v="987"/>
    <x v="2"/>
    <n v="949"/>
    <n v="1315"/>
    <x v="4"/>
    <n v="1185538.25"/>
    <x v="608"/>
    <x v="598"/>
    <x v="3"/>
    <n v="18719.024999999998"/>
    <n v="1247935"/>
    <n v="1204257.2749999999"/>
    <n v="43677.725000000093"/>
    <n v="3.5000000000000073E-2"/>
    <x v="0"/>
    <x v="0"/>
    <x v="1"/>
  </r>
  <r>
    <n v="988"/>
    <x v="2"/>
    <n v="932"/>
    <n v="777"/>
    <x v="1"/>
    <n v="687955.8"/>
    <x v="521"/>
    <x v="599"/>
    <x v="7"/>
    <n v="10862.46"/>
    <n v="724164"/>
    <n v="698818.26"/>
    <n v="25345.739999999991"/>
    <n v="3.4999999999999989E-2"/>
    <x v="15"/>
    <x v="2"/>
    <x v="0"/>
  </r>
  <r>
    <n v="989"/>
    <x v="2"/>
    <n v="176"/>
    <n v="980"/>
    <x v="3"/>
    <n v="163856"/>
    <x v="113"/>
    <x v="600"/>
    <x v="2"/>
    <n v="2587.1999999999998"/>
    <n v="172480"/>
    <n v="166443.20000000001"/>
    <n v="6036.7999999999884"/>
    <n v="3.4999999999999934E-2"/>
    <x v="23"/>
    <x v="1"/>
    <x v="1"/>
  </r>
  <r>
    <n v="990"/>
    <x v="1"/>
    <n v="285"/>
    <n v="281"/>
    <x v="9"/>
    <n v="76080.75"/>
    <x v="243"/>
    <x v="138"/>
    <x v="0"/>
    <n v="1201.2749999999999"/>
    <n v="80085"/>
    <n v="77282.024999999994"/>
    <n v="2802.9750000000058"/>
    <n v="3.5000000000000073E-2"/>
    <x v="2"/>
    <x v="2"/>
    <x v="1"/>
  </r>
  <r>
    <n v="991"/>
    <x v="0"/>
    <n v="144"/>
    <n v="37"/>
    <x v="2"/>
    <n v="5061.6000000000004"/>
    <x v="151"/>
    <x v="569"/>
    <x v="6"/>
    <n v="79.92"/>
    <n v="5328"/>
    <n v="5141.5200000000004"/>
    <n v="186.47999999999956"/>
    <n v="3.499999999999992E-2"/>
    <x v="19"/>
    <x v="1"/>
    <x v="2"/>
  </r>
  <r>
    <n v="992"/>
    <x v="2"/>
    <n v="843"/>
    <n v="784"/>
    <x v="1"/>
    <n v="627866.4"/>
    <x v="609"/>
    <x v="322"/>
    <x v="0"/>
    <n v="9913.68"/>
    <n v="660912"/>
    <n v="637780.08000000007"/>
    <n v="23131.919999999925"/>
    <n v="3.4999999999999885E-2"/>
    <x v="2"/>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0207B3-D023-499F-BF81-D2C7EACDE641}"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J3:AK5" firstHeaderRow="1" firstDataRow="1" firstDataCol="1"/>
  <pivotFields count="23">
    <pivotField numFmtId="1" showAll="0"/>
    <pivotField axis="axisRow" showAll="0">
      <items count="4">
        <item x="1"/>
        <item h="1" x="2"/>
        <item h="1" x="0"/>
        <item t="default"/>
      </items>
    </pivotField>
    <pivotField numFmtId="1" showAll="0"/>
    <pivotField numFmtId="164" showAll="0"/>
    <pivotField showAll="0"/>
    <pivotField numFmtId="164"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items count="602">
        <item x="232"/>
        <item x="315"/>
        <item x="594"/>
        <item x="213"/>
        <item x="129"/>
        <item x="41"/>
        <item x="279"/>
        <item x="80"/>
        <item x="240"/>
        <item x="413"/>
        <item x="33"/>
        <item x="597"/>
        <item x="225"/>
        <item x="550"/>
        <item x="446"/>
        <item x="153"/>
        <item x="8"/>
        <item x="342"/>
        <item x="110"/>
        <item x="211"/>
        <item x="445"/>
        <item x="266"/>
        <item x="55"/>
        <item x="363"/>
        <item x="578"/>
        <item x="293"/>
        <item x="189"/>
        <item x="455"/>
        <item x="86"/>
        <item x="522"/>
        <item x="216"/>
        <item x="237"/>
        <item x="448"/>
        <item x="278"/>
        <item x="393"/>
        <item x="73"/>
        <item x="39"/>
        <item x="511"/>
        <item x="354"/>
        <item x="23"/>
        <item x="280"/>
        <item x="274"/>
        <item x="234"/>
        <item x="149"/>
        <item x="429"/>
        <item x="290"/>
        <item x="13"/>
        <item x="49"/>
        <item x="310"/>
        <item x="326"/>
        <item x="164"/>
        <item x="444"/>
        <item x="575"/>
        <item x="296"/>
        <item x="299"/>
        <item x="463"/>
        <item x="259"/>
        <item x="276"/>
        <item x="166"/>
        <item x="560"/>
        <item x="125"/>
        <item x="383"/>
        <item x="34"/>
        <item x="44"/>
        <item x="472"/>
        <item x="388"/>
        <item x="570"/>
        <item x="551"/>
        <item x="517"/>
        <item x="312"/>
        <item x="475"/>
        <item x="398"/>
        <item x="32"/>
        <item x="111"/>
        <item x="432"/>
        <item x="459"/>
        <item x="599"/>
        <item x="186"/>
        <item x="35"/>
        <item x="173"/>
        <item x="238"/>
        <item x="167"/>
        <item x="260"/>
        <item x="376"/>
        <item x="471"/>
        <item x="24"/>
        <item x="528"/>
        <item x="585"/>
        <item x="26"/>
        <item x="236"/>
        <item x="265"/>
        <item x="96"/>
        <item x="313"/>
        <item x="287"/>
        <item x="74"/>
        <item x="558"/>
        <item x="0"/>
        <item x="247"/>
        <item x="203"/>
        <item x="451"/>
        <item x="92"/>
        <item x="563"/>
        <item x="552"/>
        <item x="473"/>
        <item x="513"/>
        <item x="193"/>
        <item x="386"/>
        <item x="143"/>
        <item x="453"/>
        <item x="580"/>
        <item x="392"/>
        <item x="151"/>
        <item x="405"/>
        <item x="447"/>
        <item x="385"/>
        <item x="56"/>
        <item x="540"/>
        <item x="583"/>
        <item x="395"/>
        <item x="396"/>
        <item x="443"/>
        <item x="323"/>
        <item x="210"/>
        <item x="102"/>
        <item x="258"/>
        <item x="147"/>
        <item x="351"/>
        <item x="572"/>
        <item x="394"/>
        <item x="544"/>
        <item x="229"/>
        <item x="235"/>
        <item x="97"/>
        <item x="382"/>
        <item x="126"/>
        <item x="535"/>
        <item x="586"/>
        <item x="94"/>
        <item x="66"/>
        <item x="217"/>
        <item x="119"/>
        <item x="144"/>
        <item x="241"/>
        <item x="402"/>
        <item x="112"/>
        <item x="454"/>
        <item x="417"/>
        <item x="48"/>
        <item x="253"/>
        <item x="425"/>
        <item x="272"/>
        <item x="321"/>
        <item x="71"/>
        <item x="498"/>
        <item x="264"/>
        <item x="520"/>
        <item x="401"/>
        <item x="221"/>
        <item x="183"/>
        <item x="277"/>
        <item x="281"/>
        <item x="116"/>
        <item x="68"/>
        <item x="387"/>
        <item x="468"/>
        <item x="518"/>
        <item x="568"/>
        <item x="559"/>
        <item x="457"/>
        <item x="230"/>
        <item x="222"/>
        <item x="118"/>
        <item x="314"/>
        <item x="482"/>
        <item x="21"/>
        <item x="78"/>
        <item x="335"/>
        <item x="223"/>
        <item x="36"/>
        <item x="83"/>
        <item x="595"/>
        <item x="201"/>
        <item x="257"/>
        <item x="318"/>
        <item x="275"/>
        <item x="135"/>
        <item x="476"/>
        <item x="205"/>
        <item x="545"/>
        <item x="284"/>
        <item x="421"/>
        <item x="531"/>
        <item x="399"/>
        <item x="496"/>
        <item x="548"/>
        <item x="191"/>
        <item x="60"/>
        <item x="134"/>
        <item x="589"/>
        <item x="526"/>
        <item x="501"/>
        <item x="204"/>
        <item x="40"/>
        <item x="512"/>
        <item x="579"/>
        <item x="581"/>
        <item x="534"/>
        <item x="320"/>
        <item x="532"/>
        <item x="478"/>
        <item x="309"/>
        <item x="17"/>
        <item x="179"/>
        <item x="2"/>
        <item x="373"/>
        <item x="508"/>
        <item x="158"/>
        <item x="497"/>
        <item x="330"/>
        <item x="339"/>
        <item x="146"/>
        <item x="381"/>
        <item x="495"/>
        <item x="328"/>
        <item x="372"/>
        <item x="415"/>
        <item x="317"/>
        <item x="577"/>
        <item x="291"/>
        <item x="365"/>
        <item x="460"/>
        <item x="62"/>
        <item x="449"/>
        <item x="133"/>
        <item x="538"/>
        <item x="181"/>
        <item x="529"/>
        <item x="561"/>
        <item x="519"/>
        <item x="219"/>
        <item x="10"/>
        <item x="419"/>
        <item x="483"/>
        <item x="105"/>
        <item x="521"/>
        <item x="11"/>
        <item x="341"/>
        <item x="507"/>
        <item x="412"/>
        <item x="169"/>
        <item x="347"/>
        <item x="462"/>
        <item x="481"/>
        <item x="286"/>
        <item x="410"/>
        <item x="422"/>
        <item x="343"/>
        <item x="350"/>
        <item x="423"/>
        <item x="38"/>
        <item x="263"/>
        <item x="435"/>
        <item x="256"/>
        <item x="30"/>
        <item x="493"/>
        <item x="322"/>
        <item x="145"/>
        <item x="70"/>
        <item x="161"/>
        <item x="489"/>
        <item x="440"/>
        <item x="59"/>
        <item x="546"/>
        <item x="307"/>
        <item x="301"/>
        <item x="441"/>
        <item x="324"/>
        <item x="340"/>
        <item x="239"/>
        <item x="573"/>
        <item x="160"/>
        <item x="142"/>
        <item x="360"/>
        <item x="327"/>
        <item x="81"/>
        <item x="117"/>
        <item x="420"/>
        <item x="1"/>
        <item x="348"/>
        <item x="99"/>
        <item x="255"/>
        <item x="43"/>
        <item x="139"/>
        <item x="37"/>
        <item x="592"/>
        <item x="316"/>
        <item x="436"/>
        <item x="76"/>
        <item x="19"/>
        <item x="18"/>
        <item x="437"/>
        <item x="31"/>
        <item x="130"/>
        <item x="269"/>
        <item x="325"/>
        <item x="155"/>
        <item x="403"/>
        <item x="54"/>
        <item x="7"/>
        <item x="52"/>
        <item x="389"/>
        <item x="215"/>
        <item x="510"/>
        <item x="242"/>
        <item x="198"/>
        <item x="491"/>
        <item x="598"/>
        <item x="502"/>
        <item x="567"/>
        <item x="246"/>
        <item x="488"/>
        <item x="249"/>
        <item x="302"/>
        <item x="369"/>
        <item x="539"/>
        <item x="138"/>
        <item x="467"/>
        <item x="377"/>
        <item x="479"/>
        <item x="461"/>
        <item x="192"/>
        <item x="285"/>
        <item x="588"/>
        <item x="187"/>
        <item x="51"/>
        <item x="416"/>
        <item x="197"/>
        <item x="349"/>
        <item x="308"/>
        <item x="172"/>
        <item x="456"/>
        <item x="182"/>
        <item x="227"/>
        <item x="547"/>
        <item x="358"/>
        <item x="500"/>
        <item x="82"/>
        <item x="477"/>
        <item x="424"/>
        <item x="178"/>
        <item x="27"/>
        <item x="480"/>
        <item x="16"/>
        <item x="224"/>
        <item x="536"/>
        <item x="270"/>
        <item x="132"/>
        <item x="378"/>
        <item x="300"/>
        <item x="306"/>
        <item x="168"/>
        <item x="220"/>
        <item x="190"/>
        <item x="53"/>
        <item x="3"/>
        <item x="209"/>
        <item x="297"/>
        <item x="331"/>
        <item x="408"/>
        <item x="362"/>
        <item x="345"/>
        <item x="458"/>
        <item x="380"/>
        <item x="65"/>
        <item x="109"/>
        <item x="596"/>
        <item x="289"/>
        <item x="427"/>
        <item x="337"/>
        <item x="557"/>
        <item x="584"/>
        <item x="304"/>
        <item x="505"/>
        <item x="244"/>
        <item x="177"/>
        <item x="248"/>
        <item x="141"/>
        <item x="128"/>
        <item x="245"/>
        <item x="593"/>
        <item x="136"/>
        <item x="433"/>
        <item x="470"/>
        <item x="5"/>
        <item x="407"/>
        <item x="273"/>
        <item x="208"/>
        <item x="375"/>
        <item x="218"/>
        <item x="212"/>
        <item x="466"/>
        <item x="418"/>
        <item x="406"/>
        <item x="64"/>
        <item x="431"/>
        <item x="509"/>
        <item x="228"/>
        <item x="329"/>
        <item x="47"/>
        <item x="150"/>
        <item x="530"/>
        <item x="411"/>
        <item x="214"/>
        <item x="165"/>
        <item x="506"/>
        <item x="371"/>
        <item x="353"/>
        <item x="9"/>
        <item x="364"/>
        <item x="243"/>
        <item x="555"/>
        <item x="262"/>
        <item x="120"/>
        <item x="226"/>
        <item x="271"/>
        <item x="98"/>
        <item x="202"/>
        <item x="543"/>
        <item x="359"/>
        <item x="397"/>
        <item x="42"/>
        <item x="154"/>
        <item x="157"/>
        <item x="77"/>
        <item x="148"/>
        <item x="93"/>
        <item x="298"/>
        <item x="140"/>
        <item x="582"/>
        <item x="63"/>
        <item x="6"/>
        <item x="352"/>
        <item x="175"/>
        <item x="12"/>
        <item x="334"/>
        <item x="282"/>
        <item x="600"/>
        <item x="576"/>
        <item x="250"/>
        <item x="494"/>
        <item x="524"/>
        <item x="499"/>
        <item x="85"/>
        <item x="156"/>
        <item x="185"/>
        <item x="184"/>
        <item x="114"/>
        <item x="61"/>
        <item x="89"/>
        <item x="344"/>
        <item x="537"/>
        <item x="374"/>
        <item x="163"/>
        <item x="564"/>
        <item x="174"/>
        <item x="571"/>
        <item x="591"/>
        <item x="104"/>
        <item x="303"/>
        <item x="196"/>
        <item x="171"/>
        <item x="465"/>
        <item x="288"/>
        <item x="474"/>
        <item x="469"/>
        <item x="22"/>
        <item x="25"/>
        <item x="484"/>
        <item x="355"/>
        <item x="384"/>
        <item x="87"/>
        <item x="152"/>
        <item x="67"/>
        <item x="357"/>
        <item x="549"/>
        <item x="514"/>
        <item x="188"/>
        <item x="541"/>
        <item x="28"/>
        <item x="587"/>
        <item x="319"/>
        <item x="516"/>
        <item x="103"/>
        <item x="525"/>
        <item x="438"/>
        <item x="414"/>
        <item x="487"/>
        <item x="311"/>
        <item x="332"/>
        <item x="366"/>
        <item x="434"/>
        <item x="336"/>
        <item x="442"/>
        <item x="261"/>
        <item x="533"/>
        <item x="504"/>
        <item x="368"/>
        <item x="233"/>
        <item x="159"/>
        <item x="430"/>
        <item x="426"/>
        <item x="439"/>
        <item x="121"/>
        <item x="268"/>
        <item x="91"/>
        <item x="45"/>
        <item x="123"/>
        <item x="88"/>
        <item x="131"/>
        <item x="428"/>
        <item x="14"/>
        <item x="180"/>
        <item x="58"/>
        <item x="100"/>
        <item x="29"/>
        <item x="390"/>
        <item x="4"/>
        <item x="490"/>
        <item x="283"/>
        <item x="554"/>
        <item x="194"/>
        <item x="72"/>
        <item x="542"/>
        <item x="231"/>
        <item x="305"/>
        <item x="562"/>
        <item x="450"/>
        <item x="251"/>
        <item x="409"/>
        <item x="556"/>
        <item x="492"/>
        <item x="195"/>
        <item x="391"/>
        <item x="370"/>
        <item x="404"/>
        <item x="176"/>
        <item x="122"/>
        <item x="199"/>
        <item x="254"/>
        <item x="574"/>
        <item x="565"/>
        <item x="346"/>
        <item x="46"/>
        <item x="75"/>
        <item x="553"/>
        <item x="15"/>
        <item x="127"/>
        <item x="137"/>
        <item x="294"/>
        <item x="379"/>
        <item x="569"/>
        <item x="590"/>
        <item x="124"/>
        <item x="515"/>
        <item x="527"/>
        <item x="206"/>
        <item x="523"/>
        <item x="464"/>
        <item x="106"/>
        <item x="57"/>
        <item x="200"/>
        <item x="338"/>
        <item x="367"/>
        <item x="252"/>
        <item x="107"/>
        <item x="69"/>
        <item x="333"/>
        <item x="50"/>
        <item x="361"/>
        <item x="207"/>
        <item x="485"/>
        <item x="108"/>
        <item x="356"/>
        <item x="95"/>
        <item x="113"/>
        <item x="162"/>
        <item x="90"/>
        <item x="170"/>
        <item x="101"/>
        <item x="295"/>
        <item x="267"/>
        <item x="503"/>
        <item x="486"/>
        <item x="292"/>
        <item x="400"/>
        <item x="20"/>
        <item x="79"/>
        <item x="452"/>
        <item x="84"/>
        <item x="115"/>
        <item x="566"/>
        <item t="default"/>
      </items>
    </pivotField>
    <pivotField showAll="0"/>
    <pivotField numFmtId="164" showAll="0"/>
    <pivotField numFmtId="164" showAll="0"/>
    <pivotField numFmtId="164" showAll="0"/>
    <pivotField numFmtId="164" showAll="0"/>
    <pivotField numFmtId="9" showAll="0"/>
    <pivotField dataField="1" numFmtId="3" showAll="0"/>
    <pivotField showAll="0"/>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2">
    <i>
      <x/>
    </i>
    <i t="grand">
      <x/>
    </i>
  </rowItems>
  <colItems count="1">
    <i/>
  </colItems>
  <dataFields count="1">
    <dataField name="Average of Lead Time" fld="14" subtotal="average" baseField="8"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C1DEB23-82F4-4943-AB28-2C24BB8BEE9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O3:BP7" firstHeaderRow="1" firstDataRow="1" firstDataCol="1"/>
  <pivotFields count="23">
    <pivotField numFmtId="1" showAll="0"/>
    <pivotField axis="axisRow" showAll="0">
      <items count="4">
        <item x="1"/>
        <item x="2"/>
        <item x="0"/>
        <item t="default"/>
      </items>
    </pivotField>
    <pivotField numFmtId="1" showAll="0"/>
    <pivotField numFmtId="164" showAll="0"/>
    <pivotField showAll="0"/>
    <pivotField numFmtId="164"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items count="602">
        <item x="232"/>
        <item x="315"/>
        <item x="594"/>
        <item x="213"/>
        <item x="129"/>
        <item x="41"/>
        <item x="279"/>
        <item x="80"/>
        <item x="240"/>
        <item x="413"/>
        <item x="33"/>
        <item x="597"/>
        <item x="225"/>
        <item x="550"/>
        <item x="446"/>
        <item x="153"/>
        <item x="8"/>
        <item x="342"/>
        <item x="110"/>
        <item x="211"/>
        <item x="445"/>
        <item x="266"/>
        <item x="55"/>
        <item x="363"/>
        <item x="578"/>
        <item x="293"/>
        <item x="189"/>
        <item x="455"/>
        <item x="86"/>
        <item x="522"/>
        <item x="216"/>
        <item x="237"/>
        <item x="448"/>
        <item x="278"/>
        <item x="393"/>
        <item x="73"/>
        <item x="39"/>
        <item x="511"/>
        <item x="354"/>
        <item x="23"/>
        <item x="280"/>
        <item x="274"/>
        <item x="234"/>
        <item x="149"/>
        <item x="429"/>
        <item x="290"/>
        <item x="13"/>
        <item x="49"/>
        <item x="310"/>
        <item x="326"/>
        <item x="164"/>
        <item x="444"/>
        <item x="575"/>
        <item x="296"/>
        <item x="299"/>
        <item x="463"/>
        <item x="259"/>
        <item x="276"/>
        <item x="166"/>
        <item x="560"/>
        <item x="125"/>
        <item x="383"/>
        <item x="34"/>
        <item x="44"/>
        <item x="472"/>
        <item x="388"/>
        <item x="570"/>
        <item x="551"/>
        <item x="517"/>
        <item x="312"/>
        <item x="475"/>
        <item x="398"/>
        <item x="32"/>
        <item x="111"/>
        <item x="432"/>
        <item x="459"/>
        <item x="599"/>
        <item x="186"/>
        <item x="35"/>
        <item x="173"/>
        <item x="238"/>
        <item x="167"/>
        <item x="260"/>
        <item x="376"/>
        <item x="471"/>
        <item x="24"/>
        <item x="528"/>
        <item x="585"/>
        <item x="26"/>
        <item x="236"/>
        <item x="265"/>
        <item x="96"/>
        <item x="313"/>
        <item x="287"/>
        <item x="74"/>
        <item x="558"/>
        <item x="0"/>
        <item x="247"/>
        <item x="203"/>
        <item x="451"/>
        <item x="92"/>
        <item x="563"/>
        <item x="552"/>
        <item x="473"/>
        <item x="513"/>
        <item x="193"/>
        <item x="386"/>
        <item x="143"/>
        <item x="453"/>
        <item x="580"/>
        <item x="392"/>
        <item x="151"/>
        <item x="405"/>
        <item x="447"/>
        <item x="385"/>
        <item x="56"/>
        <item x="540"/>
        <item x="583"/>
        <item x="395"/>
        <item x="396"/>
        <item x="443"/>
        <item x="323"/>
        <item x="210"/>
        <item x="102"/>
        <item x="258"/>
        <item x="147"/>
        <item x="351"/>
        <item x="572"/>
        <item x="394"/>
        <item x="544"/>
        <item x="229"/>
        <item x="235"/>
        <item x="97"/>
        <item x="382"/>
        <item x="126"/>
        <item x="535"/>
        <item x="586"/>
        <item x="94"/>
        <item x="66"/>
        <item x="217"/>
        <item x="119"/>
        <item x="144"/>
        <item x="241"/>
        <item x="402"/>
        <item x="112"/>
        <item x="454"/>
        <item x="417"/>
        <item x="48"/>
        <item x="253"/>
        <item x="425"/>
        <item x="272"/>
        <item x="321"/>
        <item x="71"/>
        <item x="498"/>
        <item x="264"/>
        <item x="520"/>
        <item x="401"/>
        <item x="221"/>
        <item x="183"/>
        <item x="277"/>
        <item x="281"/>
        <item x="116"/>
        <item x="68"/>
        <item x="387"/>
        <item x="468"/>
        <item x="518"/>
        <item x="568"/>
        <item x="559"/>
        <item x="457"/>
        <item x="230"/>
        <item x="222"/>
        <item x="118"/>
        <item x="314"/>
        <item x="482"/>
        <item x="21"/>
        <item x="78"/>
        <item x="335"/>
        <item x="223"/>
        <item x="36"/>
        <item x="83"/>
        <item x="595"/>
        <item x="201"/>
        <item x="257"/>
        <item x="318"/>
        <item x="275"/>
        <item x="135"/>
        <item x="476"/>
        <item x="205"/>
        <item x="545"/>
        <item x="284"/>
        <item x="421"/>
        <item x="531"/>
        <item x="399"/>
        <item x="496"/>
        <item x="548"/>
        <item x="191"/>
        <item x="60"/>
        <item x="134"/>
        <item x="589"/>
        <item x="526"/>
        <item x="501"/>
        <item x="204"/>
        <item x="40"/>
        <item x="512"/>
        <item x="579"/>
        <item x="581"/>
        <item x="534"/>
        <item x="320"/>
        <item x="532"/>
        <item x="478"/>
        <item x="309"/>
        <item x="17"/>
        <item x="179"/>
        <item x="2"/>
        <item x="373"/>
        <item x="508"/>
        <item x="158"/>
        <item x="497"/>
        <item x="330"/>
        <item x="339"/>
        <item x="146"/>
        <item x="381"/>
        <item x="495"/>
        <item x="328"/>
        <item x="372"/>
        <item x="415"/>
        <item x="317"/>
        <item x="577"/>
        <item x="291"/>
        <item x="365"/>
        <item x="460"/>
        <item x="62"/>
        <item x="449"/>
        <item x="133"/>
        <item x="538"/>
        <item x="181"/>
        <item x="529"/>
        <item x="561"/>
        <item x="519"/>
        <item x="219"/>
        <item x="10"/>
        <item x="419"/>
        <item x="483"/>
        <item x="105"/>
        <item x="521"/>
        <item x="11"/>
        <item x="341"/>
        <item x="507"/>
        <item x="412"/>
        <item x="169"/>
        <item x="347"/>
        <item x="462"/>
        <item x="481"/>
        <item x="286"/>
        <item x="410"/>
        <item x="422"/>
        <item x="343"/>
        <item x="350"/>
        <item x="423"/>
        <item x="38"/>
        <item x="263"/>
        <item x="435"/>
        <item x="256"/>
        <item x="30"/>
        <item x="493"/>
        <item x="322"/>
        <item x="145"/>
        <item x="70"/>
        <item x="161"/>
        <item x="489"/>
        <item x="440"/>
        <item x="59"/>
        <item x="546"/>
        <item x="307"/>
        <item x="301"/>
        <item x="441"/>
        <item x="324"/>
        <item x="340"/>
        <item x="239"/>
        <item x="573"/>
        <item x="160"/>
        <item x="142"/>
        <item x="360"/>
        <item x="327"/>
        <item x="81"/>
        <item x="117"/>
        <item x="420"/>
        <item x="1"/>
        <item x="348"/>
        <item x="99"/>
        <item x="255"/>
        <item x="43"/>
        <item x="139"/>
        <item x="37"/>
        <item x="592"/>
        <item x="316"/>
        <item x="436"/>
        <item x="76"/>
        <item x="19"/>
        <item x="18"/>
        <item x="437"/>
        <item x="31"/>
        <item x="130"/>
        <item x="269"/>
        <item x="325"/>
        <item x="155"/>
        <item x="403"/>
        <item x="54"/>
        <item x="7"/>
        <item x="52"/>
        <item x="389"/>
        <item x="215"/>
        <item x="510"/>
        <item x="242"/>
        <item x="198"/>
        <item x="491"/>
        <item x="598"/>
        <item x="502"/>
        <item x="567"/>
        <item x="246"/>
        <item x="488"/>
        <item x="249"/>
        <item x="302"/>
        <item x="369"/>
        <item x="539"/>
        <item x="138"/>
        <item x="467"/>
        <item x="377"/>
        <item x="479"/>
        <item x="461"/>
        <item x="192"/>
        <item x="285"/>
        <item x="588"/>
        <item x="187"/>
        <item x="51"/>
        <item x="416"/>
        <item x="197"/>
        <item x="349"/>
        <item x="308"/>
        <item x="172"/>
        <item x="456"/>
        <item x="182"/>
        <item x="227"/>
        <item x="547"/>
        <item x="358"/>
        <item x="500"/>
        <item x="82"/>
        <item x="477"/>
        <item x="424"/>
        <item x="178"/>
        <item x="27"/>
        <item x="480"/>
        <item x="16"/>
        <item x="224"/>
        <item x="536"/>
        <item x="270"/>
        <item x="132"/>
        <item x="378"/>
        <item x="300"/>
        <item x="306"/>
        <item x="168"/>
        <item x="220"/>
        <item x="190"/>
        <item x="53"/>
        <item x="3"/>
        <item x="209"/>
        <item x="297"/>
        <item x="331"/>
        <item x="408"/>
        <item x="362"/>
        <item x="345"/>
        <item x="458"/>
        <item x="380"/>
        <item x="65"/>
        <item x="109"/>
        <item x="596"/>
        <item x="289"/>
        <item x="427"/>
        <item x="337"/>
        <item x="557"/>
        <item x="584"/>
        <item x="304"/>
        <item x="505"/>
        <item x="244"/>
        <item x="177"/>
        <item x="248"/>
        <item x="141"/>
        <item x="128"/>
        <item x="245"/>
        <item x="593"/>
        <item x="136"/>
        <item x="433"/>
        <item x="470"/>
        <item x="5"/>
        <item x="407"/>
        <item x="273"/>
        <item x="208"/>
        <item x="375"/>
        <item x="218"/>
        <item x="212"/>
        <item x="466"/>
        <item x="418"/>
        <item x="406"/>
        <item x="64"/>
        <item x="431"/>
        <item x="509"/>
        <item x="228"/>
        <item x="329"/>
        <item x="47"/>
        <item x="150"/>
        <item x="530"/>
        <item x="411"/>
        <item x="214"/>
        <item x="165"/>
        <item x="506"/>
        <item x="371"/>
        <item x="353"/>
        <item x="9"/>
        <item x="364"/>
        <item x="243"/>
        <item x="555"/>
        <item x="262"/>
        <item x="120"/>
        <item x="226"/>
        <item x="271"/>
        <item x="98"/>
        <item x="202"/>
        <item x="543"/>
        <item x="359"/>
        <item x="397"/>
        <item x="42"/>
        <item x="154"/>
        <item x="157"/>
        <item x="77"/>
        <item x="148"/>
        <item x="93"/>
        <item x="298"/>
        <item x="140"/>
        <item x="582"/>
        <item x="63"/>
        <item x="6"/>
        <item x="352"/>
        <item x="175"/>
        <item x="12"/>
        <item x="334"/>
        <item x="282"/>
        <item x="600"/>
        <item x="576"/>
        <item x="250"/>
        <item x="494"/>
        <item x="524"/>
        <item x="499"/>
        <item x="85"/>
        <item x="156"/>
        <item x="185"/>
        <item x="184"/>
        <item x="114"/>
        <item x="61"/>
        <item x="89"/>
        <item x="344"/>
        <item x="537"/>
        <item x="374"/>
        <item x="163"/>
        <item x="564"/>
        <item x="174"/>
        <item x="571"/>
        <item x="591"/>
        <item x="104"/>
        <item x="303"/>
        <item x="196"/>
        <item x="171"/>
        <item x="465"/>
        <item x="288"/>
        <item x="474"/>
        <item x="469"/>
        <item x="22"/>
        <item x="25"/>
        <item x="484"/>
        <item x="355"/>
        <item x="384"/>
        <item x="87"/>
        <item x="152"/>
        <item x="67"/>
        <item x="357"/>
        <item x="549"/>
        <item x="514"/>
        <item x="188"/>
        <item x="541"/>
        <item x="28"/>
        <item x="587"/>
        <item x="319"/>
        <item x="516"/>
        <item x="103"/>
        <item x="525"/>
        <item x="438"/>
        <item x="414"/>
        <item x="487"/>
        <item x="311"/>
        <item x="332"/>
        <item x="366"/>
        <item x="434"/>
        <item x="336"/>
        <item x="442"/>
        <item x="261"/>
        <item x="533"/>
        <item x="504"/>
        <item x="368"/>
        <item x="233"/>
        <item x="159"/>
        <item x="430"/>
        <item x="426"/>
        <item x="439"/>
        <item x="121"/>
        <item x="268"/>
        <item x="91"/>
        <item x="45"/>
        <item x="123"/>
        <item x="88"/>
        <item x="131"/>
        <item x="428"/>
        <item x="14"/>
        <item x="180"/>
        <item x="58"/>
        <item x="100"/>
        <item x="29"/>
        <item x="390"/>
        <item x="4"/>
        <item x="490"/>
        <item x="283"/>
        <item x="554"/>
        <item x="194"/>
        <item x="72"/>
        <item x="542"/>
        <item x="231"/>
        <item x="305"/>
        <item x="562"/>
        <item x="450"/>
        <item x="251"/>
        <item x="409"/>
        <item x="556"/>
        <item x="492"/>
        <item x="195"/>
        <item x="391"/>
        <item x="370"/>
        <item x="404"/>
        <item x="176"/>
        <item x="122"/>
        <item x="199"/>
        <item x="254"/>
        <item x="574"/>
        <item x="565"/>
        <item x="346"/>
        <item x="46"/>
        <item x="75"/>
        <item x="553"/>
        <item x="15"/>
        <item x="127"/>
        <item x="137"/>
        <item x="294"/>
        <item x="379"/>
        <item x="569"/>
        <item x="590"/>
        <item x="124"/>
        <item x="515"/>
        <item x="527"/>
        <item x="206"/>
        <item x="523"/>
        <item x="464"/>
        <item x="106"/>
        <item x="57"/>
        <item x="200"/>
        <item x="338"/>
        <item x="367"/>
        <item x="252"/>
        <item x="107"/>
        <item x="69"/>
        <item x="333"/>
        <item x="50"/>
        <item x="361"/>
        <item x="207"/>
        <item x="485"/>
        <item x="108"/>
        <item x="356"/>
        <item x="95"/>
        <item x="113"/>
        <item x="162"/>
        <item x="90"/>
        <item x="170"/>
        <item x="101"/>
        <item x="295"/>
        <item x="267"/>
        <item x="503"/>
        <item x="486"/>
        <item x="292"/>
        <item x="400"/>
        <item x="20"/>
        <item x="79"/>
        <item x="452"/>
        <item x="84"/>
        <item x="115"/>
        <item x="566"/>
        <item t="default"/>
      </items>
    </pivotField>
    <pivotField showAll="0">
      <items count="11">
        <item x="7"/>
        <item x="0"/>
        <item x="8"/>
        <item x="3"/>
        <item x="4"/>
        <item x="5"/>
        <item x="1"/>
        <item x="2"/>
        <item x="6"/>
        <item m="1" x="9"/>
        <item t="default"/>
      </items>
    </pivotField>
    <pivotField numFmtId="164" showAll="0"/>
    <pivotField numFmtId="164" showAll="0"/>
    <pivotField numFmtId="164" showAll="0"/>
    <pivotField numFmtId="164" showAll="0"/>
    <pivotField numFmtId="9" showAll="0"/>
    <pivotField dataField="1" numFmtId="3" showAll="0"/>
    <pivotField showAll="0">
      <items count="4">
        <item x="1"/>
        <item h="1" x="2"/>
        <item h="1" x="0"/>
        <item t="default"/>
      </items>
    </pivotField>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4">
    <i>
      <x/>
    </i>
    <i>
      <x v="1"/>
    </i>
    <i>
      <x v="2"/>
    </i>
    <i t="grand">
      <x/>
    </i>
  </rowItems>
  <colItems count="1">
    <i/>
  </colItems>
  <dataFields count="1">
    <dataField name="Average of Lead Time" fld="14" subtotal="average" baseField="1" baseItem="2"/>
  </dataFields>
  <formats count="1">
    <format dxfId="8">
      <pivotArea outline="0" collapsedLevelsAreSubtotals="1" fieldPosition="0"/>
    </format>
  </formats>
  <chartFormats count="1">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2DE03B9-A474-4B2D-8B97-078FA48C3B66}"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G3:H13" firstHeaderRow="1" firstDataRow="1" firstDataCol="1"/>
  <pivotFields count="23">
    <pivotField numFmtId="1" showAll="0"/>
    <pivotField multipleItemSelectionAllowed="1" showAll="0">
      <items count="4">
        <item x="1"/>
        <item h="1" x="2"/>
        <item h="1" x="0"/>
        <item t="default"/>
      </items>
    </pivotField>
    <pivotField dataField="1" numFmtId="1" showAll="0"/>
    <pivotField numFmtId="164" showAll="0"/>
    <pivotField showAll="0"/>
    <pivotField numFmtId="164"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items count="602">
        <item x="232"/>
        <item x="315"/>
        <item x="594"/>
        <item x="213"/>
        <item x="129"/>
        <item x="41"/>
        <item x="279"/>
        <item x="80"/>
        <item x="240"/>
        <item x="413"/>
        <item x="33"/>
        <item x="597"/>
        <item x="225"/>
        <item x="550"/>
        <item x="446"/>
        <item x="153"/>
        <item x="8"/>
        <item x="342"/>
        <item x="110"/>
        <item x="211"/>
        <item x="445"/>
        <item x="266"/>
        <item x="55"/>
        <item x="363"/>
        <item x="578"/>
        <item x="293"/>
        <item x="189"/>
        <item x="455"/>
        <item x="86"/>
        <item x="522"/>
        <item x="216"/>
        <item x="237"/>
        <item x="448"/>
        <item x="278"/>
        <item x="393"/>
        <item x="73"/>
        <item x="39"/>
        <item x="511"/>
        <item x="354"/>
        <item x="23"/>
        <item x="280"/>
        <item x="274"/>
        <item x="234"/>
        <item x="149"/>
        <item x="429"/>
        <item x="290"/>
        <item x="13"/>
        <item x="49"/>
        <item x="310"/>
        <item x="326"/>
        <item x="164"/>
        <item x="444"/>
        <item x="575"/>
        <item x="296"/>
        <item x="299"/>
        <item x="463"/>
        <item x="259"/>
        <item x="276"/>
        <item x="166"/>
        <item x="560"/>
        <item x="125"/>
        <item x="383"/>
        <item x="34"/>
        <item x="44"/>
        <item x="472"/>
        <item x="388"/>
        <item x="570"/>
        <item x="551"/>
        <item x="517"/>
        <item x="312"/>
        <item x="475"/>
        <item x="398"/>
        <item x="32"/>
        <item x="111"/>
        <item x="432"/>
        <item x="459"/>
        <item x="599"/>
        <item x="186"/>
        <item x="35"/>
        <item x="173"/>
        <item x="238"/>
        <item x="167"/>
        <item x="260"/>
        <item x="376"/>
        <item x="471"/>
        <item x="24"/>
        <item x="528"/>
        <item x="585"/>
        <item x="26"/>
        <item x="236"/>
        <item x="265"/>
        <item x="96"/>
        <item x="313"/>
        <item x="287"/>
        <item x="74"/>
        <item x="558"/>
        <item x="0"/>
        <item x="247"/>
        <item x="203"/>
        <item x="451"/>
        <item x="92"/>
        <item x="563"/>
        <item x="552"/>
        <item x="473"/>
        <item x="513"/>
        <item x="193"/>
        <item x="386"/>
        <item x="143"/>
        <item x="453"/>
        <item x="580"/>
        <item x="392"/>
        <item x="151"/>
        <item x="405"/>
        <item x="447"/>
        <item x="385"/>
        <item x="56"/>
        <item x="540"/>
        <item x="583"/>
        <item x="395"/>
        <item x="396"/>
        <item x="443"/>
        <item x="323"/>
        <item x="210"/>
        <item x="102"/>
        <item x="258"/>
        <item x="147"/>
        <item x="351"/>
        <item x="572"/>
        <item x="394"/>
        <item x="544"/>
        <item x="229"/>
        <item x="235"/>
        <item x="97"/>
        <item x="382"/>
        <item x="126"/>
        <item x="535"/>
        <item x="586"/>
        <item x="94"/>
        <item x="66"/>
        <item x="217"/>
        <item x="119"/>
        <item x="144"/>
        <item x="241"/>
        <item x="402"/>
        <item x="112"/>
        <item x="454"/>
        <item x="417"/>
        <item x="48"/>
        <item x="253"/>
        <item x="425"/>
        <item x="272"/>
        <item x="321"/>
        <item x="71"/>
        <item x="498"/>
        <item x="264"/>
        <item x="520"/>
        <item x="401"/>
        <item x="221"/>
        <item x="183"/>
        <item x="277"/>
        <item x="281"/>
        <item x="116"/>
        <item x="68"/>
        <item x="387"/>
        <item x="468"/>
        <item x="518"/>
        <item x="568"/>
        <item x="559"/>
        <item x="457"/>
        <item x="230"/>
        <item x="222"/>
        <item x="118"/>
        <item x="314"/>
        <item x="482"/>
        <item x="21"/>
        <item x="78"/>
        <item x="335"/>
        <item x="223"/>
        <item x="36"/>
        <item x="83"/>
        <item x="595"/>
        <item x="201"/>
        <item x="257"/>
        <item x="318"/>
        <item x="275"/>
        <item x="135"/>
        <item x="476"/>
        <item x="205"/>
        <item x="545"/>
        <item x="284"/>
        <item x="421"/>
        <item x="531"/>
        <item x="399"/>
        <item x="496"/>
        <item x="548"/>
        <item x="191"/>
        <item x="60"/>
        <item x="134"/>
        <item x="589"/>
        <item x="526"/>
        <item x="501"/>
        <item x="204"/>
        <item x="40"/>
        <item x="512"/>
        <item x="579"/>
        <item x="581"/>
        <item x="534"/>
        <item x="320"/>
        <item x="532"/>
        <item x="478"/>
        <item x="309"/>
        <item x="17"/>
        <item x="179"/>
        <item x="2"/>
        <item x="373"/>
        <item x="508"/>
        <item x="158"/>
        <item x="497"/>
        <item x="330"/>
        <item x="339"/>
        <item x="146"/>
        <item x="381"/>
        <item x="495"/>
        <item x="328"/>
        <item x="372"/>
        <item x="415"/>
        <item x="317"/>
        <item x="577"/>
        <item x="291"/>
        <item x="365"/>
        <item x="460"/>
        <item x="62"/>
        <item x="449"/>
        <item x="133"/>
        <item x="538"/>
        <item x="181"/>
        <item x="529"/>
        <item x="561"/>
        <item x="519"/>
        <item x="219"/>
        <item x="10"/>
        <item x="419"/>
        <item x="483"/>
        <item x="105"/>
        <item x="521"/>
        <item x="11"/>
        <item x="341"/>
        <item x="507"/>
        <item x="412"/>
        <item x="169"/>
        <item x="347"/>
        <item x="462"/>
        <item x="481"/>
        <item x="286"/>
        <item x="410"/>
        <item x="422"/>
        <item x="343"/>
        <item x="350"/>
        <item x="423"/>
        <item x="38"/>
        <item x="263"/>
        <item x="435"/>
        <item x="256"/>
        <item x="30"/>
        <item x="493"/>
        <item x="322"/>
        <item x="145"/>
        <item x="70"/>
        <item x="161"/>
        <item x="489"/>
        <item x="440"/>
        <item x="59"/>
        <item x="546"/>
        <item x="307"/>
        <item x="301"/>
        <item x="441"/>
        <item x="324"/>
        <item x="340"/>
        <item x="239"/>
        <item x="573"/>
        <item x="160"/>
        <item x="142"/>
        <item x="360"/>
        <item x="327"/>
        <item x="81"/>
        <item x="117"/>
        <item x="420"/>
        <item x="1"/>
        <item x="348"/>
        <item x="99"/>
        <item x="255"/>
        <item x="43"/>
        <item x="139"/>
        <item x="37"/>
        <item x="592"/>
        <item x="316"/>
        <item x="436"/>
        <item x="76"/>
        <item x="19"/>
        <item x="18"/>
        <item x="437"/>
        <item x="31"/>
        <item x="130"/>
        <item x="269"/>
        <item x="325"/>
        <item x="155"/>
        <item x="403"/>
        <item x="54"/>
        <item x="7"/>
        <item x="52"/>
        <item x="389"/>
        <item x="215"/>
        <item x="510"/>
        <item x="242"/>
        <item x="198"/>
        <item x="491"/>
        <item x="598"/>
        <item x="502"/>
        <item x="567"/>
        <item x="246"/>
        <item x="488"/>
        <item x="249"/>
        <item x="302"/>
        <item x="369"/>
        <item x="539"/>
        <item x="138"/>
        <item x="467"/>
        <item x="377"/>
        <item x="479"/>
        <item x="461"/>
        <item x="192"/>
        <item x="285"/>
        <item x="588"/>
        <item x="187"/>
        <item x="51"/>
        <item x="416"/>
        <item x="197"/>
        <item x="349"/>
        <item x="308"/>
        <item x="172"/>
        <item x="456"/>
        <item x="182"/>
        <item x="227"/>
        <item x="547"/>
        <item x="358"/>
        <item x="500"/>
        <item x="82"/>
        <item x="477"/>
        <item x="424"/>
        <item x="178"/>
        <item x="27"/>
        <item x="480"/>
        <item x="16"/>
        <item x="224"/>
        <item x="536"/>
        <item x="270"/>
        <item x="132"/>
        <item x="378"/>
        <item x="300"/>
        <item x="306"/>
        <item x="168"/>
        <item x="220"/>
        <item x="190"/>
        <item x="53"/>
        <item x="3"/>
        <item x="209"/>
        <item x="297"/>
        <item x="331"/>
        <item x="408"/>
        <item x="362"/>
        <item x="345"/>
        <item x="458"/>
        <item x="380"/>
        <item x="65"/>
        <item x="109"/>
        <item x="596"/>
        <item x="289"/>
        <item x="427"/>
        <item x="337"/>
        <item x="557"/>
        <item x="584"/>
        <item x="304"/>
        <item x="505"/>
        <item x="244"/>
        <item x="177"/>
        <item x="248"/>
        <item x="141"/>
        <item x="128"/>
        <item x="245"/>
        <item x="593"/>
        <item x="136"/>
        <item x="433"/>
        <item x="470"/>
        <item x="5"/>
        <item x="407"/>
        <item x="273"/>
        <item x="208"/>
        <item x="375"/>
        <item x="218"/>
        <item x="212"/>
        <item x="466"/>
        <item x="418"/>
        <item x="406"/>
        <item x="64"/>
        <item x="431"/>
        <item x="509"/>
        <item x="228"/>
        <item x="329"/>
        <item x="47"/>
        <item x="150"/>
        <item x="530"/>
        <item x="411"/>
        <item x="214"/>
        <item x="165"/>
        <item x="506"/>
        <item x="371"/>
        <item x="353"/>
        <item x="9"/>
        <item x="364"/>
        <item x="243"/>
        <item x="555"/>
        <item x="262"/>
        <item x="120"/>
        <item x="226"/>
        <item x="271"/>
        <item x="98"/>
        <item x="202"/>
        <item x="543"/>
        <item x="359"/>
        <item x="397"/>
        <item x="42"/>
        <item x="154"/>
        <item x="157"/>
        <item x="77"/>
        <item x="148"/>
        <item x="93"/>
        <item x="298"/>
        <item x="140"/>
        <item x="582"/>
        <item x="63"/>
        <item x="6"/>
        <item x="352"/>
        <item x="175"/>
        <item x="12"/>
        <item x="334"/>
        <item x="282"/>
        <item x="600"/>
        <item x="576"/>
        <item x="250"/>
        <item x="494"/>
        <item x="524"/>
        <item x="499"/>
        <item x="85"/>
        <item x="156"/>
        <item x="185"/>
        <item x="184"/>
        <item x="114"/>
        <item x="61"/>
        <item x="89"/>
        <item x="344"/>
        <item x="537"/>
        <item x="374"/>
        <item x="163"/>
        <item x="564"/>
        <item x="174"/>
        <item x="571"/>
        <item x="591"/>
        <item x="104"/>
        <item x="303"/>
        <item x="196"/>
        <item x="171"/>
        <item x="465"/>
        <item x="288"/>
        <item x="474"/>
        <item x="469"/>
        <item x="22"/>
        <item x="25"/>
        <item x="484"/>
        <item x="355"/>
        <item x="384"/>
        <item x="87"/>
        <item x="152"/>
        <item x="67"/>
        <item x="357"/>
        <item x="549"/>
        <item x="514"/>
        <item x="188"/>
        <item x="541"/>
        <item x="28"/>
        <item x="587"/>
        <item x="319"/>
        <item x="516"/>
        <item x="103"/>
        <item x="525"/>
        <item x="438"/>
        <item x="414"/>
        <item x="487"/>
        <item x="311"/>
        <item x="332"/>
        <item x="366"/>
        <item x="434"/>
        <item x="336"/>
        <item x="442"/>
        <item x="261"/>
        <item x="533"/>
        <item x="504"/>
        <item x="368"/>
        <item x="233"/>
        <item x="159"/>
        <item x="430"/>
        <item x="426"/>
        <item x="439"/>
        <item x="121"/>
        <item x="268"/>
        <item x="91"/>
        <item x="45"/>
        <item x="123"/>
        <item x="88"/>
        <item x="131"/>
        <item x="428"/>
        <item x="14"/>
        <item x="180"/>
        <item x="58"/>
        <item x="100"/>
        <item x="29"/>
        <item x="390"/>
        <item x="4"/>
        <item x="490"/>
        <item x="283"/>
        <item x="554"/>
        <item x="194"/>
        <item x="72"/>
        <item x="542"/>
        <item x="231"/>
        <item x="305"/>
        <item x="562"/>
        <item x="450"/>
        <item x="251"/>
        <item x="409"/>
        <item x="556"/>
        <item x="492"/>
        <item x="195"/>
        <item x="391"/>
        <item x="370"/>
        <item x="404"/>
        <item x="176"/>
        <item x="122"/>
        <item x="199"/>
        <item x="254"/>
        <item x="574"/>
        <item x="565"/>
        <item x="346"/>
        <item x="46"/>
        <item x="75"/>
        <item x="553"/>
        <item x="15"/>
        <item x="127"/>
        <item x="137"/>
        <item x="294"/>
        <item x="379"/>
        <item x="569"/>
        <item x="590"/>
        <item x="124"/>
        <item x="515"/>
        <item x="527"/>
        <item x="206"/>
        <item x="523"/>
        <item x="464"/>
        <item x="106"/>
        <item x="57"/>
        <item x="200"/>
        <item x="338"/>
        <item x="367"/>
        <item x="252"/>
        <item x="107"/>
        <item x="69"/>
        <item x="333"/>
        <item x="50"/>
        <item x="361"/>
        <item x="207"/>
        <item x="485"/>
        <item x="108"/>
        <item x="356"/>
        <item x="95"/>
        <item x="113"/>
        <item x="162"/>
        <item x="90"/>
        <item x="170"/>
        <item x="101"/>
        <item x="295"/>
        <item x="267"/>
        <item x="503"/>
        <item x="486"/>
        <item x="292"/>
        <item x="400"/>
        <item x="20"/>
        <item x="79"/>
        <item x="452"/>
        <item x="84"/>
        <item x="115"/>
        <item x="566"/>
        <item t="default"/>
      </items>
    </pivotField>
    <pivotField axis="axisRow" showAll="0" sortType="ascending">
      <items count="11">
        <item x="7"/>
        <item x="0"/>
        <item x="8"/>
        <item x="3"/>
        <item x="4"/>
        <item x="5"/>
        <item x="1"/>
        <item x="2"/>
        <item m="1" x="9"/>
        <item x="6"/>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numFmtId="164" showAll="0"/>
    <pivotField numFmtId="9" showAll="0"/>
    <pivotField numFmtId="3" showAll="0"/>
    <pivotField showAll="0"/>
    <pivotField multipleItemSelectionAllowed="1"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10">
    <i>
      <x v="6"/>
    </i>
    <i>
      <x/>
    </i>
    <i>
      <x v="5"/>
    </i>
    <i>
      <x v="4"/>
    </i>
    <i>
      <x v="9"/>
    </i>
    <i>
      <x v="3"/>
    </i>
    <i>
      <x v="2"/>
    </i>
    <i>
      <x v="7"/>
    </i>
    <i>
      <x v="1"/>
    </i>
    <i t="grand">
      <x/>
    </i>
  </rowItems>
  <colItems count="1">
    <i/>
  </colItems>
  <dataFields count="1">
    <dataField name="Sum of Qnt" fld="2" baseField="0" baseItem="0"/>
  </dataFields>
  <formats count="1">
    <format dxfId="9">
      <pivotArea grandRow="1" outline="0" collapsedLevelsAreSubtotals="1" fieldPosition="0"/>
    </format>
  </formats>
  <chartFormats count="1">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BC52AE1-C5BA-4CBF-868C-AE7577FFA57D}"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H3:AH4" firstHeaderRow="1" firstDataRow="1" firstDataCol="0"/>
  <pivotFields count="23">
    <pivotField numFmtId="1" showAll="0"/>
    <pivotField showAll="0">
      <items count="4">
        <item x="1"/>
        <item h="1" x="2"/>
        <item h="1" x="0"/>
        <item t="default"/>
      </items>
    </pivotField>
    <pivotField numFmtId="1" showAll="0"/>
    <pivotField numFmtId="164" showAll="0"/>
    <pivotField showAll="0"/>
    <pivotField numFmtId="164"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items count="602">
        <item x="232"/>
        <item x="315"/>
        <item x="594"/>
        <item x="213"/>
        <item x="129"/>
        <item x="41"/>
        <item x="279"/>
        <item x="80"/>
        <item x="240"/>
        <item x="413"/>
        <item x="33"/>
        <item x="597"/>
        <item x="225"/>
        <item x="550"/>
        <item x="446"/>
        <item x="153"/>
        <item x="8"/>
        <item x="342"/>
        <item x="110"/>
        <item x="211"/>
        <item x="445"/>
        <item x="266"/>
        <item x="55"/>
        <item x="363"/>
        <item x="578"/>
        <item x="293"/>
        <item x="189"/>
        <item x="455"/>
        <item x="86"/>
        <item x="522"/>
        <item x="216"/>
        <item x="237"/>
        <item x="448"/>
        <item x="278"/>
        <item x="393"/>
        <item x="73"/>
        <item x="39"/>
        <item x="511"/>
        <item x="354"/>
        <item x="23"/>
        <item x="280"/>
        <item x="274"/>
        <item x="234"/>
        <item x="149"/>
        <item x="429"/>
        <item x="290"/>
        <item x="13"/>
        <item x="49"/>
        <item x="310"/>
        <item x="326"/>
        <item x="164"/>
        <item x="444"/>
        <item x="575"/>
        <item x="296"/>
        <item x="299"/>
        <item x="463"/>
        <item x="259"/>
        <item x="276"/>
        <item x="166"/>
        <item x="560"/>
        <item x="125"/>
        <item x="383"/>
        <item x="34"/>
        <item x="44"/>
        <item x="472"/>
        <item x="388"/>
        <item x="570"/>
        <item x="551"/>
        <item x="517"/>
        <item x="312"/>
        <item x="475"/>
        <item x="398"/>
        <item x="32"/>
        <item x="111"/>
        <item x="432"/>
        <item x="459"/>
        <item x="599"/>
        <item x="186"/>
        <item x="35"/>
        <item x="173"/>
        <item x="238"/>
        <item x="167"/>
        <item x="260"/>
        <item x="376"/>
        <item x="471"/>
        <item x="24"/>
        <item x="528"/>
        <item x="585"/>
        <item x="26"/>
        <item x="236"/>
        <item x="265"/>
        <item x="96"/>
        <item x="313"/>
        <item x="287"/>
        <item x="74"/>
        <item x="558"/>
        <item x="0"/>
        <item x="247"/>
        <item x="203"/>
        <item x="451"/>
        <item x="92"/>
        <item x="563"/>
        <item x="552"/>
        <item x="473"/>
        <item x="513"/>
        <item x="193"/>
        <item x="386"/>
        <item x="143"/>
        <item x="453"/>
        <item x="580"/>
        <item x="392"/>
        <item x="151"/>
        <item x="405"/>
        <item x="447"/>
        <item x="385"/>
        <item x="56"/>
        <item x="540"/>
        <item x="583"/>
        <item x="395"/>
        <item x="396"/>
        <item x="443"/>
        <item x="323"/>
        <item x="210"/>
        <item x="102"/>
        <item x="258"/>
        <item x="147"/>
        <item x="351"/>
        <item x="572"/>
        <item x="394"/>
        <item x="544"/>
        <item x="229"/>
        <item x="235"/>
        <item x="97"/>
        <item x="382"/>
        <item x="126"/>
        <item x="535"/>
        <item x="586"/>
        <item x="94"/>
        <item x="66"/>
        <item x="217"/>
        <item x="119"/>
        <item x="144"/>
        <item x="241"/>
        <item x="402"/>
        <item x="112"/>
        <item x="454"/>
        <item x="417"/>
        <item x="48"/>
        <item x="253"/>
        <item x="425"/>
        <item x="272"/>
        <item x="321"/>
        <item x="71"/>
        <item x="498"/>
        <item x="264"/>
        <item x="520"/>
        <item x="401"/>
        <item x="221"/>
        <item x="183"/>
        <item x="277"/>
        <item x="281"/>
        <item x="116"/>
        <item x="68"/>
        <item x="387"/>
        <item x="468"/>
        <item x="518"/>
        <item x="568"/>
        <item x="559"/>
        <item x="457"/>
        <item x="230"/>
        <item x="222"/>
        <item x="118"/>
        <item x="314"/>
        <item x="482"/>
        <item x="21"/>
        <item x="78"/>
        <item x="335"/>
        <item x="223"/>
        <item x="36"/>
        <item x="83"/>
        <item x="595"/>
        <item x="201"/>
        <item x="257"/>
        <item x="318"/>
        <item x="275"/>
        <item x="135"/>
        <item x="476"/>
        <item x="205"/>
        <item x="545"/>
        <item x="284"/>
        <item x="421"/>
        <item x="531"/>
        <item x="399"/>
        <item x="496"/>
        <item x="548"/>
        <item x="191"/>
        <item x="60"/>
        <item x="134"/>
        <item x="589"/>
        <item x="526"/>
        <item x="501"/>
        <item x="204"/>
        <item x="40"/>
        <item x="512"/>
        <item x="579"/>
        <item x="581"/>
        <item x="534"/>
        <item x="320"/>
        <item x="532"/>
        <item x="478"/>
        <item x="309"/>
        <item x="17"/>
        <item x="179"/>
        <item x="2"/>
        <item x="373"/>
        <item x="508"/>
        <item x="158"/>
        <item x="497"/>
        <item x="330"/>
        <item x="339"/>
        <item x="146"/>
        <item x="381"/>
        <item x="495"/>
        <item x="328"/>
        <item x="372"/>
        <item x="415"/>
        <item x="317"/>
        <item x="577"/>
        <item x="291"/>
        <item x="365"/>
        <item x="460"/>
        <item x="62"/>
        <item x="449"/>
        <item x="133"/>
        <item x="538"/>
        <item x="181"/>
        <item x="529"/>
        <item x="561"/>
        <item x="519"/>
        <item x="219"/>
        <item x="10"/>
        <item x="419"/>
        <item x="483"/>
        <item x="105"/>
        <item x="521"/>
        <item x="11"/>
        <item x="341"/>
        <item x="507"/>
        <item x="412"/>
        <item x="169"/>
        <item x="347"/>
        <item x="462"/>
        <item x="481"/>
        <item x="286"/>
        <item x="410"/>
        <item x="422"/>
        <item x="343"/>
        <item x="350"/>
        <item x="423"/>
        <item x="38"/>
        <item x="263"/>
        <item x="435"/>
        <item x="256"/>
        <item x="30"/>
        <item x="493"/>
        <item x="322"/>
        <item x="145"/>
        <item x="70"/>
        <item x="161"/>
        <item x="489"/>
        <item x="440"/>
        <item x="59"/>
        <item x="546"/>
        <item x="307"/>
        <item x="301"/>
        <item x="441"/>
        <item x="324"/>
        <item x="340"/>
        <item x="239"/>
        <item x="573"/>
        <item x="160"/>
        <item x="142"/>
        <item x="360"/>
        <item x="327"/>
        <item x="81"/>
        <item x="117"/>
        <item x="420"/>
        <item x="1"/>
        <item x="348"/>
        <item x="99"/>
        <item x="255"/>
        <item x="43"/>
        <item x="139"/>
        <item x="37"/>
        <item x="592"/>
        <item x="316"/>
        <item x="436"/>
        <item x="76"/>
        <item x="19"/>
        <item x="18"/>
        <item x="437"/>
        <item x="31"/>
        <item x="130"/>
        <item x="269"/>
        <item x="325"/>
        <item x="155"/>
        <item x="403"/>
        <item x="54"/>
        <item x="7"/>
        <item x="52"/>
        <item x="389"/>
        <item x="215"/>
        <item x="510"/>
        <item x="242"/>
        <item x="198"/>
        <item x="491"/>
        <item x="598"/>
        <item x="502"/>
        <item x="567"/>
        <item x="246"/>
        <item x="488"/>
        <item x="249"/>
        <item x="302"/>
        <item x="369"/>
        <item x="539"/>
        <item x="138"/>
        <item x="467"/>
        <item x="377"/>
        <item x="479"/>
        <item x="461"/>
        <item x="192"/>
        <item x="285"/>
        <item x="588"/>
        <item x="187"/>
        <item x="51"/>
        <item x="416"/>
        <item x="197"/>
        <item x="349"/>
        <item x="308"/>
        <item x="172"/>
        <item x="456"/>
        <item x="182"/>
        <item x="227"/>
        <item x="547"/>
        <item x="358"/>
        <item x="500"/>
        <item x="82"/>
        <item x="477"/>
        <item x="424"/>
        <item x="178"/>
        <item x="27"/>
        <item x="480"/>
        <item x="16"/>
        <item x="224"/>
        <item x="536"/>
        <item x="270"/>
        <item x="132"/>
        <item x="378"/>
        <item x="300"/>
        <item x="306"/>
        <item x="168"/>
        <item x="220"/>
        <item x="190"/>
        <item x="53"/>
        <item x="3"/>
        <item x="209"/>
        <item x="297"/>
        <item x="331"/>
        <item x="408"/>
        <item x="362"/>
        <item x="345"/>
        <item x="458"/>
        <item x="380"/>
        <item x="65"/>
        <item x="109"/>
        <item x="596"/>
        <item x="289"/>
        <item x="427"/>
        <item x="337"/>
        <item x="557"/>
        <item x="584"/>
        <item x="304"/>
        <item x="505"/>
        <item x="244"/>
        <item x="177"/>
        <item x="248"/>
        <item x="141"/>
        <item x="128"/>
        <item x="245"/>
        <item x="593"/>
        <item x="136"/>
        <item x="433"/>
        <item x="470"/>
        <item x="5"/>
        <item x="407"/>
        <item x="273"/>
        <item x="208"/>
        <item x="375"/>
        <item x="218"/>
        <item x="212"/>
        <item x="466"/>
        <item x="418"/>
        <item x="406"/>
        <item x="64"/>
        <item x="431"/>
        <item x="509"/>
        <item x="228"/>
        <item x="329"/>
        <item x="47"/>
        <item x="150"/>
        <item x="530"/>
        <item x="411"/>
        <item x="214"/>
        <item x="165"/>
        <item x="506"/>
        <item x="371"/>
        <item x="353"/>
        <item x="9"/>
        <item x="364"/>
        <item x="243"/>
        <item x="555"/>
        <item x="262"/>
        <item x="120"/>
        <item x="226"/>
        <item x="271"/>
        <item x="98"/>
        <item x="202"/>
        <item x="543"/>
        <item x="359"/>
        <item x="397"/>
        <item x="42"/>
        <item x="154"/>
        <item x="157"/>
        <item x="77"/>
        <item x="148"/>
        <item x="93"/>
        <item x="298"/>
        <item x="140"/>
        <item x="582"/>
        <item x="63"/>
        <item x="6"/>
        <item x="352"/>
        <item x="175"/>
        <item x="12"/>
        <item x="334"/>
        <item x="282"/>
        <item x="600"/>
        <item x="576"/>
        <item x="250"/>
        <item x="494"/>
        <item x="524"/>
        <item x="499"/>
        <item x="85"/>
        <item x="156"/>
        <item x="185"/>
        <item x="184"/>
        <item x="114"/>
        <item x="61"/>
        <item x="89"/>
        <item x="344"/>
        <item x="537"/>
        <item x="374"/>
        <item x="163"/>
        <item x="564"/>
        <item x="174"/>
        <item x="571"/>
        <item x="591"/>
        <item x="104"/>
        <item x="303"/>
        <item x="196"/>
        <item x="171"/>
        <item x="465"/>
        <item x="288"/>
        <item x="474"/>
        <item x="469"/>
        <item x="22"/>
        <item x="25"/>
        <item x="484"/>
        <item x="355"/>
        <item x="384"/>
        <item x="87"/>
        <item x="152"/>
        <item x="67"/>
        <item x="357"/>
        <item x="549"/>
        <item x="514"/>
        <item x="188"/>
        <item x="541"/>
        <item x="28"/>
        <item x="587"/>
        <item x="319"/>
        <item x="516"/>
        <item x="103"/>
        <item x="525"/>
        <item x="438"/>
        <item x="414"/>
        <item x="487"/>
        <item x="311"/>
        <item x="332"/>
        <item x="366"/>
        <item x="434"/>
        <item x="336"/>
        <item x="442"/>
        <item x="261"/>
        <item x="533"/>
        <item x="504"/>
        <item x="368"/>
        <item x="233"/>
        <item x="159"/>
        <item x="430"/>
        <item x="426"/>
        <item x="439"/>
        <item x="121"/>
        <item x="268"/>
        <item x="91"/>
        <item x="45"/>
        <item x="123"/>
        <item x="88"/>
        <item x="131"/>
        <item x="428"/>
        <item x="14"/>
        <item x="180"/>
        <item x="58"/>
        <item x="100"/>
        <item x="29"/>
        <item x="390"/>
        <item x="4"/>
        <item x="490"/>
        <item x="283"/>
        <item x="554"/>
        <item x="194"/>
        <item x="72"/>
        <item x="542"/>
        <item x="231"/>
        <item x="305"/>
        <item x="562"/>
        <item x="450"/>
        <item x="251"/>
        <item x="409"/>
        <item x="556"/>
        <item x="492"/>
        <item x="195"/>
        <item x="391"/>
        <item x="370"/>
        <item x="404"/>
        <item x="176"/>
        <item x="122"/>
        <item x="199"/>
        <item x="254"/>
        <item x="574"/>
        <item x="565"/>
        <item x="346"/>
        <item x="46"/>
        <item x="75"/>
        <item x="553"/>
        <item x="15"/>
        <item x="127"/>
        <item x="137"/>
        <item x="294"/>
        <item x="379"/>
        <item x="569"/>
        <item x="590"/>
        <item x="124"/>
        <item x="515"/>
        <item x="527"/>
        <item x="206"/>
        <item x="523"/>
        <item x="464"/>
        <item x="106"/>
        <item x="57"/>
        <item x="200"/>
        <item x="338"/>
        <item x="367"/>
        <item x="252"/>
        <item x="107"/>
        <item x="69"/>
        <item x="333"/>
        <item x="50"/>
        <item x="361"/>
        <item x="207"/>
        <item x="485"/>
        <item x="108"/>
        <item x="356"/>
        <item x="95"/>
        <item x="113"/>
        <item x="162"/>
        <item x="90"/>
        <item x="170"/>
        <item x="101"/>
        <item x="295"/>
        <item x="267"/>
        <item x="503"/>
        <item x="486"/>
        <item x="292"/>
        <item x="400"/>
        <item x="20"/>
        <item x="79"/>
        <item x="452"/>
        <item x="84"/>
        <item x="115"/>
        <item x="566"/>
        <item t="default"/>
      </items>
    </pivotField>
    <pivotField showAll="0"/>
    <pivotField numFmtId="164" showAll="0"/>
    <pivotField numFmtId="164" showAll="0"/>
    <pivotField numFmtId="164" showAll="0"/>
    <pivotField numFmtId="164" showAll="0"/>
    <pivotField dataField="1" numFmtId="9" showAll="0"/>
    <pivotField numFmtId="3" showAll="0"/>
    <pivotField showAll="0"/>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Average of Profit Margin" fld="13" subtotal="average" baseField="0" baseItem="0" numFmtId="169"/>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811EE11-3EF7-41AB-B091-9F62FDA9687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P3:AP11" firstHeaderRow="1" firstDataRow="1" firstDataCol="1"/>
  <pivotFields count="23">
    <pivotField numFmtId="1" showAll="0"/>
    <pivotField showAll="0">
      <items count="4">
        <item x="1"/>
        <item h="1" x="2"/>
        <item h="1" x="0"/>
        <item t="default"/>
      </items>
    </pivotField>
    <pivotField numFmtId="1" showAll="0"/>
    <pivotField numFmtId="164" showAll="0"/>
    <pivotField axis="axisRow" showAll="0">
      <items count="13">
        <item x="0"/>
        <item x="11"/>
        <item x="2"/>
        <item x="1"/>
        <item x="5"/>
        <item x="6"/>
        <item x="7"/>
        <item x="8"/>
        <item x="3"/>
        <item x="4"/>
        <item x="9"/>
        <item x="10"/>
        <item t="default"/>
      </items>
    </pivotField>
    <pivotField numFmtId="164"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items count="602">
        <item x="232"/>
        <item x="315"/>
        <item x="594"/>
        <item x="213"/>
        <item x="129"/>
        <item x="41"/>
        <item x="279"/>
        <item x="80"/>
        <item x="240"/>
        <item x="413"/>
        <item x="33"/>
        <item x="597"/>
        <item x="225"/>
        <item x="550"/>
        <item x="446"/>
        <item x="153"/>
        <item x="8"/>
        <item x="342"/>
        <item x="110"/>
        <item x="211"/>
        <item x="445"/>
        <item x="266"/>
        <item x="55"/>
        <item x="363"/>
        <item x="578"/>
        <item x="293"/>
        <item x="189"/>
        <item x="455"/>
        <item x="86"/>
        <item x="522"/>
        <item x="216"/>
        <item x="237"/>
        <item x="448"/>
        <item x="278"/>
        <item x="393"/>
        <item x="73"/>
        <item x="39"/>
        <item x="511"/>
        <item x="354"/>
        <item x="23"/>
        <item x="280"/>
        <item x="274"/>
        <item x="234"/>
        <item x="149"/>
        <item x="429"/>
        <item x="290"/>
        <item x="13"/>
        <item x="49"/>
        <item x="310"/>
        <item x="326"/>
        <item x="164"/>
        <item x="444"/>
        <item x="575"/>
        <item x="296"/>
        <item x="299"/>
        <item x="463"/>
        <item x="259"/>
        <item x="276"/>
        <item x="166"/>
        <item x="560"/>
        <item x="125"/>
        <item x="383"/>
        <item x="34"/>
        <item x="44"/>
        <item x="472"/>
        <item x="388"/>
        <item x="570"/>
        <item x="551"/>
        <item x="517"/>
        <item x="312"/>
        <item x="475"/>
        <item x="398"/>
        <item x="32"/>
        <item x="111"/>
        <item x="432"/>
        <item x="459"/>
        <item x="599"/>
        <item x="186"/>
        <item x="35"/>
        <item x="173"/>
        <item x="238"/>
        <item x="167"/>
        <item x="260"/>
        <item x="376"/>
        <item x="471"/>
        <item x="24"/>
        <item x="528"/>
        <item x="585"/>
        <item x="26"/>
        <item x="236"/>
        <item x="265"/>
        <item x="96"/>
        <item x="313"/>
        <item x="287"/>
        <item x="74"/>
        <item x="558"/>
        <item x="0"/>
        <item x="247"/>
        <item x="203"/>
        <item x="451"/>
        <item x="92"/>
        <item x="563"/>
        <item x="552"/>
        <item x="473"/>
        <item x="513"/>
        <item x="193"/>
        <item x="386"/>
        <item x="143"/>
        <item x="453"/>
        <item x="580"/>
        <item x="392"/>
        <item x="151"/>
        <item x="405"/>
        <item x="447"/>
        <item x="385"/>
        <item x="56"/>
        <item x="540"/>
        <item x="583"/>
        <item x="395"/>
        <item x="396"/>
        <item x="443"/>
        <item x="323"/>
        <item x="210"/>
        <item x="102"/>
        <item x="258"/>
        <item x="147"/>
        <item x="351"/>
        <item x="572"/>
        <item x="394"/>
        <item x="544"/>
        <item x="229"/>
        <item x="235"/>
        <item x="97"/>
        <item x="382"/>
        <item x="126"/>
        <item x="535"/>
        <item x="586"/>
        <item x="94"/>
        <item x="66"/>
        <item x="217"/>
        <item x="119"/>
        <item x="144"/>
        <item x="241"/>
        <item x="402"/>
        <item x="112"/>
        <item x="454"/>
        <item x="417"/>
        <item x="48"/>
        <item x="253"/>
        <item x="425"/>
        <item x="272"/>
        <item x="321"/>
        <item x="71"/>
        <item x="498"/>
        <item x="264"/>
        <item x="520"/>
        <item x="401"/>
        <item x="221"/>
        <item x="183"/>
        <item x="277"/>
        <item x="281"/>
        <item x="116"/>
        <item x="68"/>
        <item x="387"/>
        <item x="468"/>
        <item x="518"/>
        <item x="568"/>
        <item x="559"/>
        <item x="457"/>
        <item x="230"/>
        <item x="222"/>
        <item x="118"/>
        <item x="314"/>
        <item x="482"/>
        <item x="21"/>
        <item x="78"/>
        <item x="335"/>
        <item x="223"/>
        <item x="36"/>
        <item x="83"/>
        <item x="595"/>
        <item x="201"/>
        <item x="257"/>
        <item x="318"/>
        <item x="275"/>
        <item x="135"/>
        <item x="476"/>
        <item x="205"/>
        <item x="545"/>
        <item x="284"/>
        <item x="421"/>
        <item x="531"/>
        <item x="399"/>
        <item x="496"/>
        <item x="548"/>
        <item x="191"/>
        <item x="60"/>
        <item x="134"/>
        <item x="589"/>
        <item x="526"/>
        <item x="501"/>
        <item x="204"/>
        <item x="40"/>
        <item x="512"/>
        <item x="579"/>
        <item x="581"/>
        <item x="534"/>
        <item x="320"/>
        <item x="532"/>
        <item x="478"/>
        <item x="309"/>
        <item x="17"/>
        <item x="179"/>
        <item x="2"/>
        <item x="373"/>
        <item x="508"/>
        <item x="158"/>
        <item x="497"/>
        <item x="330"/>
        <item x="339"/>
        <item x="146"/>
        <item x="381"/>
        <item x="495"/>
        <item x="328"/>
        <item x="372"/>
        <item x="415"/>
        <item x="317"/>
        <item x="577"/>
        <item x="291"/>
        <item x="365"/>
        <item x="460"/>
        <item x="62"/>
        <item x="449"/>
        <item x="133"/>
        <item x="538"/>
        <item x="181"/>
        <item x="529"/>
        <item x="561"/>
        <item x="519"/>
        <item x="219"/>
        <item x="10"/>
        <item x="419"/>
        <item x="483"/>
        <item x="105"/>
        <item x="521"/>
        <item x="11"/>
        <item x="341"/>
        <item x="507"/>
        <item x="412"/>
        <item x="169"/>
        <item x="347"/>
        <item x="462"/>
        <item x="481"/>
        <item x="286"/>
        <item x="410"/>
        <item x="422"/>
        <item x="343"/>
        <item x="350"/>
        <item x="423"/>
        <item x="38"/>
        <item x="263"/>
        <item x="435"/>
        <item x="256"/>
        <item x="30"/>
        <item x="493"/>
        <item x="322"/>
        <item x="145"/>
        <item x="70"/>
        <item x="161"/>
        <item x="489"/>
        <item x="440"/>
        <item x="59"/>
        <item x="546"/>
        <item x="307"/>
        <item x="301"/>
        <item x="441"/>
        <item x="324"/>
        <item x="340"/>
        <item x="239"/>
        <item x="573"/>
        <item x="160"/>
        <item x="142"/>
        <item x="360"/>
        <item x="327"/>
        <item x="81"/>
        <item x="117"/>
        <item x="420"/>
        <item x="1"/>
        <item x="348"/>
        <item x="99"/>
        <item x="255"/>
        <item x="43"/>
        <item x="139"/>
        <item x="37"/>
        <item x="592"/>
        <item x="316"/>
        <item x="436"/>
        <item x="76"/>
        <item x="19"/>
        <item x="18"/>
        <item x="437"/>
        <item x="31"/>
        <item x="130"/>
        <item x="269"/>
        <item x="325"/>
        <item x="155"/>
        <item x="403"/>
        <item x="54"/>
        <item x="7"/>
        <item x="52"/>
        <item x="389"/>
        <item x="215"/>
        <item x="510"/>
        <item x="242"/>
        <item x="198"/>
        <item x="491"/>
        <item x="598"/>
        <item x="502"/>
        <item x="567"/>
        <item x="246"/>
        <item x="488"/>
        <item x="249"/>
        <item x="302"/>
        <item x="369"/>
        <item x="539"/>
        <item x="138"/>
        <item x="467"/>
        <item x="377"/>
        <item x="479"/>
        <item x="461"/>
        <item x="192"/>
        <item x="285"/>
        <item x="588"/>
        <item x="187"/>
        <item x="51"/>
        <item x="416"/>
        <item x="197"/>
        <item x="349"/>
        <item x="308"/>
        <item x="172"/>
        <item x="456"/>
        <item x="182"/>
        <item x="227"/>
        <item x="547"/>
        <item x="358"/>
        <item x="500"/>
        <item x="82"/>
        <item x="477"/>
        <item x="424"/>
        <item x="178"/>
        <item x="27"/>
        <item x="480"/>
        <item x="16"/>
        <item x="224"/>
        <item x="536"/>
        <item x="270"/>
        <item x="132"/>
        <item x="378"/>
        <item x="300"/>
        <item x="306"/>
        <item x="168"/>
        <item x="220"/>
        <item x="190"/>
        <item x="53"/>
        <item x="3"/>
        <item x="209"/>
        <item x="297"/>
        <item x="331"/>
        <item x="408"/>
        <item x="362"/>
        <item x="345"/>
        <item x="458"/>
        <item x="380"/>
        <item x="65"/>
        <item x="109"/>
        <item x="596"/>
        <item x="289"/>
        <item x="427"/>
        <item x="337"/>
        <item x="557"/>
        <item x="584"/>
        <item x="304"/>
        <item x="505"/>
        <item x="244"/>
        <item x="177"/>
        <item x="248"/>
        <item x="141"/>
        <item x="128"/>
        <item x="245"/>
        <item x="593"/>
        <item x="136"/>
        <item x="433"/>
        <item x="470"/>
        <item x="5"/>
        <item x="407"/>
        <item x="273"/>
        <item x="208"/>
        <item x="375"/>
        <item x="218"/>
        <item x="212"/>
        <item x="466"/>
        <item x="418"/>
        <item x="406"/>
        <item x="64"/>
        <item x="431"/>
        <item x="509"/>
        <item x="228"/>
        <item x="329"/>
        <item x="47"/>
        <item x="150"/>
        <item x="530"/>
        <item x="411"/>
        <item x="214"/>
        <item x="165"/>
        <item x="506"/>
        <item x="371"/>
        <item x="353"/>
        <item x="9"/>
        <item x="364"/>
        <item x="243"/>
        <item x="555"/>
        <item x="262"/>
        <item x="120"/>
        <item x="226"/>
        <item x="271"/>
        <item x="98"/>
        <item x="202"/>
        <item x="543"/>
        <item x="359"/>
        <item x="397"/>
        <item x="42"/>
        <item x="154"/>
        <item x="157"/>
        <item x="77"/>
        <item x="148"/>
        <item x="93"/>
        <item x="298"/>
        <item x="140"/>
        <item x="582"/>
        <item x="63"/>
        <item x="6"/>
        <item x="352"/>
        <item x="175"/>
        <item x="12"/>
        <item x="334"/>
        <item x="282"/>
        <item x="600"/>
        <item x="576"/>
        <item x="250"/>
        <item x="494"/>
        <item x="524"/>
        <item x="499"/>
        <item x="85"/>
        <item x="156"/>
        <item x="185"/>
        <item x="184"/>
        <item x="114"/>
        <item x="61"/>
        <item x="89"/>
        <item x="344"/>
        <item x="537"/>
        <item x="374"/>
        <item x="163"/>
        <item x="564"/>
        <item x="174"/>
        <item x="571"/>
        <item x="591"/>
        <item x="104"/>
        <item x="303"/>
        <item x="196"/>
        <item x="171"/>
        <item x="465"/>
        <item x="288"/>
        <item x="474"/>
        <item x="469"/>
        <item x="22"/>
        <item x="25"/>
        <item x="484"/>
        <item x="355"/>
        <item x="384"/>
        <item x="87"/>
        <item x="152"/>
        <item x="67"/>
        <item x="357"/>
        <item x="549"/>
        <item x="514"/>
        <item x="188"/>
        <item x="541"/>
        <item x="28"/>
        <item x="587"/>
        <item x="319"/>
        <item x="516"/>
        <item x="103"/>
        <item x="525"/>
        <item x="438"/>
        <item x="414"/>
        <item x="487"/>
        <item x="311"/>
        <item x="332"/>
        <item x="366"/>
        <item x="434"/>
        <item x="336"/>
        <item x="442"/>
        <item x="261"/>
        <item x="533"/>
        <item x="504"/>
        <item x="368"/>
        <item x="233"/>
        <item x="159"/>
        <item x="430"/>
        <item x="426"/>
        <item x="439"/>
        <item x="121"/>
        <item x="268"/>
        <item x="91"/>
        <item x="45"/>
        <item x="123"/>
        <item x="88"/>
        <item x="131"/>
        <item x="428"/>
        <item x="14"/>
        <item x="180"/>
        <item x="58"/>
        <item x="100"/>
        <item x="29"/>
        <item x="390"/>
        <item x="4"/>
        <item x="490"/>
        <item x="283"/>
        <item x="554"/>
        <item x="194"/>
        <item x="72"/>
        <item x="542"/>
        <item x="231"/>
        <item x="305"/>
        <item x="562"/>
        <item x="450"/>
        <item x="251"/>
        <item x="409"/>
        <item x="556"/>
        <item x="492"/>
        <item x="195"/>
        <item x="391"/>
        <item x="370"/>
        <item x="404"/>
        <item x="176"/>
        <item x="122"/>
        <item x="199"/>
        <item x="254"/>
        <item x="574"/>
        <item x="565"/>
        <item x="346"/>
        <item x="46"/>
        <item x="75"/>
        <item x="553"/>
        <item x="15"/>
        <item x="127"/>
        <item x="137"/>
        <item x="294"/>
        <item x="379"/>
        <item x="569"/>
        <item x="590"/>
        <item x="124"/>
        <item x="515"/>
        <item x="527"/>
        <item x="206"/>
        <item x="523"/>
        <item x="464"/>
        <item x="106"/>
        <item x="57"/>
        <item x="200"/>
        <item x="338"/>
        <item x="367"/>
        <item x="252"/>
        <item x="107"/>
        <item x="69"/>
        <item x="333"/>
        <item x="50"/>
        <item x="361"/>
        <item x="207"/>
        <item x="485"/>
        <item x="108"/>
        <item x="356"/>
        <item x="95"/>
        <item x="113"/>
        <item x="162"/>
        <item x="90"/>
        <item x="170"/>
        <item x="101"/>
        <item x="295"/>
        <item x="267"/>
        <item x="503"/>
        <item x="486"/>
        <item x="292"/>
        <item x="400"/>
        <item x="20"/>
        <item x="79"/>
        <item x="452"/>
        <item x="84"/>
        <item x="115"/>
        <item x="566"/>
        <item t="default"/>
      </items>
    </pivotField>
    <pivotField showAll="0"/>
    <pivotField numFmtId="164" showAll="0"/>
    <pivotField numFmtId="164" showAll="0"/>
    <pivotField numFmtId="164" showAll="0"/>
    <pivotField numFmtId="164" showAll="0"/>
    <pivotField numFmtId="9" showAll="0"/>
    <pivotField numFmtId="3" showAll="0"/>
    <pivotField showAll="0"/>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8">
    <i>
      <x/>
    </i>
    <i>
      <x v="1"/>
    </i>
    <i>
      <x v="2"/>
    </i>
    <i>
      <x v="6"/>
    </i>
    <i>
      <x v="7"/>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BB4AEF3-4774-49B0-A6A8-0EFA00848AB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7">
  <location ref="J3:K7" firstHeaderRow="1" firstDataRow="1" firstDataCol="1"/>
  <pivotFields count="23">
    <pivotField numFmtId="1" showAll="0"/>
    <pivotField showAll="0">
      <items count="4">
        <item x="1"/>
        <item h="1" x="2"/>
        <item h="1" x="0"/>
        <item t="default"/>
      </items>
    </pivotField>
    <pivotField numFmtId="1" showAll="0"/>
    <pivotField numFmtId="164" showAll="0"/>
    <pivotField showAll="0"/>
    <pivotField numFmtId="164"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items count="602">
        <item x="232"/>
        <item x="315"/>
        <item x="594"/>
        <item x="213"/>
        <item x="129"/>
        <item x="41"/>
        <item x="279"/>
        <item x="80"/>
        <item x="240"/>
        <item x="413"/>
        <item x="33"/>
        <item x="597"/>
        <item x="225"/>
        <item x="550"/>
        <item x="446"/>
        <item x="153"/>
        <item x="8"/>
        <item x="342"/>
        <item x="110"/>
        <item x="211"/>
        <item x="445"/>
        <item x="266"/>
        <item x="55"/>
        <item x="363"/>
        <item x="578"/>
        <item x="293"/>
        <item x="189"/>
        <item x="455"/>
        <item x="86"/>
        <item x="522"/>
        <item x="216"/>
        <item x="237"/>
        <item x="448"/>
        <item x="278"/>
        <item x="393"/>
        <item x="73"/>
        <item x="39"/>
        <item x="511"/>
        <item x="354"/>
        <item x="23"/>
        <item x="280"/>
        <item x="274"/>
        <item x="234"/>
        <item x="149"/>
        <item x="429"/>
        <item x="290"/>
        <item x="13"/>
        <item x="49"/>
        <item x="310"/>
        <item x="326"/>
        <item x="164"/>
        <item x="444"/>
        <item x="575"/>
        <item x="296"/>
        <item x="299"/>
        <item x="463"/>
        <item x="259"/>
        <item x="276"/>
        <item x="166"/>
        <item x="560"/>
        <item x="125"/>
        <item x="383"/>
        <item x="34"/>
        <item x="44"/>
        <item x="472"/>
        <item x="388"/>
        <item x="570"/>
        <item x="551"/>
        <item x="517"/>
        <item x="312"/>
        <item x="475"/>
        <item x="398"/>
        <item x="32"/>
        <item x="111"/>
        <item x="432"/>
        <item x="459"/>
        <item x="599"/>
        <item x="186"/>
        <item x="35"/>
        <item x="173"/>
        <item x="238"/>
        <item x="167"/>
        <item x="260"/>
        <item x="376"/>
        <item x="471"/>
        <item x="24"/>
        <item x="528"/>
        <item x="585"/>
        <item x="26"/>
        <item x="236"/>
        <item x="265"/>
        <item x="96"/>
        <item x="313"/>
        <item x="287"/>
        <item x="74"/>
        <item x="558"/>
        <item x="0"/>
        <item x="247"/>
        <item x="203"/>
        <item x="451"/>
        <item x="92"/>
        <item x="563"/>
        <item x="552"/>
        <item x="473"/>
        <item x="513"/>
        <item x="193"/>
        <item x="386"/>
        <item x="143"/>
        <item x="453"/>
        <item x="580"/>
        <item x="392"/>
        <item x="151"/>
        <item x="405"/>
        <item x="447"/>
        <item x="385"/>
        <item x="56"/>
        <item x="540"/>
        <item x="583"/>
        <item x="395"/>
        <item x="396"/>
        <item x="443"/>
        <item x="323"/>
        <item x="210"/>
        <item x="102"/>
        <item x="258"/>
        <item x="147"/>
        <item x="351"/>
        <item x="572"/>
        <item x="394"/>
        <item x="544"/>
        <item x="229"/>
        <item x="235"/>
        <item x="97"/>
        <item x="382"/>
        <item x="126"/>
        <item x="535"/>
        <item x="586"/>
        <item x="94"/>
        <item x="66"/>
        <item x="217"/>
        <item x="119"/>
        <item x="144"/>
        <item x="241"/>
        <item x="402"/>
        <item x="112"/>
        <item x="454"/>
        <item x="417"/>
        <item x="48"/>
        <item x="253"/>
        <item x="425"/>
        <item x="272"/>
        <item x="321"/>
        <item x="71"/>
        <item x="498"/>
        <item x="264"/>
        <item x="520"/>
        <item x="401"/>
        <item x="221"/>
        <item x="183"/>
        <item x="277"/>
        <item x="281"/>
        <item x="116"/>
        <item x="68"/>
        <item x="387"/>
        <item x="468"/>
        <item x="518"/>
        <item x="568"/>
        <item x="559"/>
        <item x="457"/>
        <item x="230"/>
        <item x="222"/>
        <item x="118"/>
        <item x="314"/>
        <item x="482"/>
        <item x="21"/>
        <item x="78"/>
        <item x="335"/>
        <item x="223"/>
        <item x="36"/>
        <item x="83"/>
        <item x="595"/>
        <item x="201"/>
        <item x="257"/>
        <item x="318"/>
        <item x="275"/>
        <item x="135"/>
        <item x="476"/>
        <item x="205"/>
        <item x="545"/>
        <item x="284"/>
        <item x="421"/>
        <item x="531"/>
        <item x="399"/>
        <item x="496"/>
        <item x="548"/>
        <item x="191"/>
        <item x="60"/>
        <item x="134"/>
        <item x="589"/>
        <item x="526"/>
        <item x="501"/>
        <item x="204"/>
        <item x="40"/>
        <item x="512"/>
        <item x="579"/>
        <item x="581"/>
        <item x="534"/>
        <item x="320"/>
        <item x="532"/>
        <item x="478"/>
        <item x="309"/>
        <item x="17"/>
        <item x="179"/>
        <item x="2"/>
        <item x="373"/>
        <item x="508"/>
        <item x="158"/>
        <item x="497"/>
        <item x="330"/>
        <item x="339"/>
        <item x="146"/>
        <item x="381"/>
        <item x="495"/>
        <item x="328"/>
        <item x="372"/>
        <item x="415"/>
        <item x="317"/>
        <item x="577"/>
        <item x="291"/>
        <item x="365"/>
        <item x="460"/>
        <item x="62"/>
        <item x="449"/>
        <item x="133"/>
        <item x="538"/>
        <item x="181"/>
        <item x="529"/>
        <item x="561"/>
        <item x="519"/>
        <item x="219"/>
        <item x="10"/>
        <item x="419"/>
        <item x="483"/>
        <item x="105"/>
        <item x="521"/>
        <item x="11"/>
        <item x="341"/>
        <item x="507"/>
        <item x="412"/>
        <item x="169"/>
        <item x="347"/>
        <item x="462"/>
        <item x="481"/>
        <item x="286"/>
        <item x="410"/>
        <item x="422"/>
        <item x="343"/>
        <item x="350"/>
        <item x="423"/>
        <item x="38"/>
        <item x="263"/>
        <item x="435"/>
        <item x="256"/>
        <item x="30"/>
        <item x="493"/>
        <item x="322"/>
        <item x="145"/>
        <item x="70"/>
        <item x="161"/>
        <item x="489"/>
        <item x="440"/>
        <item x="59"/>
        <item x="546"/>
        <item x="307"/>
        <item x="301"/>
        <item x="441"/>
        <item x="324"/>
        <item x="340"/>
        <item x="239"/>
        <item x="573"/>
        <item x="160"/>
        <item x="142"/>
        <item x="360"/>
        <item x="327"/>
        <item x="81"/>
        <item x="117"/>
        <item x="420"/>
        <item x="1"/>
        <item x="348"/>
        <item x="99"/>
        <item x="255"/>
        <item x="43"/>
        <item x="139"/>
        <item x="37"/>
        <item x="592"/>
        <item x="316"/>
        <item x="436"/>
        <item x="76"/>
        <item x="19"/>
        <item x="18"/>
        <item x="437"/>
        <item x="31"/>
        <item x="130"/>
        <item x="269"/>
        <item x="325"/>
        <item x="155"/>
        <item x="403"/>
        <item x="54"/>
        <item x="7"/>
        <item x="52"/>
        <item x="389"/>
        <item x="215"/>
        <item x="510"/>
        <item x="242"/>
        <item x="198"/>
        <item x="491"/>
        <item x="598"/>
        <item x="502"/>
        <item x="567"/>
        <item x="246"/>
        <item x="488"/>
        <item x="249"/>
        <item x="302"/>
        <item x="369"/>
        <item x="539"/>
        <item x="138"/>
        <item x="467"/>
        <item x="377"/>
        <item x="479"/>
        <item x="461"/>
        <item x="192"/>
        <item x="285"/>
        <item x="588"/>
        <item x="187"/>
        <item x="51"/>
        <item x="416"/>
        <item x="197"/>
        <item x="349"/>
        <item x="308"/>
        <item x="172"/>
        <item x="456"/>
        <item x="182"/>
        <item x="227"/>
        <item x="547"/>
        <item x="358"/>
        <item x="500"/>
        <item x="82"/>
        <item x="477"/>
        <item x="424"/>
        <item x="178"/>
        <item x="27"/>
        <item x="480"/>
        <item x="16"/>
        <item x="224"/>
        <item x="536"/>
        <item x="270"/>
        <item x="132"/>
        <item x="378"/>
        <item x="300"/>
        <item x="306"/>
        <item x="168"/>
        <item x="220"/>
        <item x="190"/>
        <item x="53"/>
        <item x="3"/>
        <item x="209"/>
        <item x="297"/>
        <item x="331"/>
        <item x="408"/>
        <item x="362"/>
        <item x="345"/>
        <item x="458"/>
        <item x="380"/>
        <item x="65"/>
        <item x="109"/>
        <item x="596"/>
        <item x="289"/>
        <item x="427"/>
        <item x="337"/>
        <item x="557"/>
        <item x="584"/>
        <item x="304"/>
        <item x="505"/>
        <item x="244"/>
        <item x="177"/>
        <item x="248"/>
        <item x="141"/>
        <item x="128"/>
        <item x="245"/>
        <item x="593"/>
        <item x="136"/>
        <item x="433"/>
        <item x="470"/>
        <item x="5"/>
        <item x="407"/>
        <item x="273"/>
        <item x="208"/>
        <item x="375"/>
        <item x="218"/>
        <item x="212"/>
        <item x="466"/>
        <item x="418"/>
        <item x="406"/>
        <item x="64"/>
        <item x="431"/>
        <item x="509"/>
        <item x="228"/>
        <item x="329"/>
        <item x="47"/>
        <item x="150"/>
        <item x="530"/>
        <item x="411"/>
        <item x="214"/>
        <item x="165"/>
        <item x="506"/>
        <item x="371"/>
        <item x="353"/>
        <item x="9"/>
        <item x="364"/>
        <item x="243"/>
        <item x="555"/>
        <item x="262"/>
        <item x="120"/>
        <item x="226"/>
        <item x="271"/>
        <item x="98"/>
        <item x="202"/>
        <item x="543"/>
        <item x="359"/>
        <item x="397"/>
        <item x="42"/>
        <item x="154"/>
        <item x="157"/>
        <item x="77"/>
        <item x="148"/>
        <item x="93"/>
        <item x="298"/>
        <item x="140"/>
        <item x="582"/>
        <item x="63"/>
        <item x="6"/>
        <item x="352"/>
        <item x="175"/>
        <item x="12"/>
        <item x="334"/>
        <item x="282"/>
        <item x="600"/>
        <item x="576"/>
        <item x="250"/>
        <item x="494"/>
        <item x="524"/>
        <item x="499"/>
        <item x="85"/>
        <item x="156"/>
        <item x="185"/>
        <item x="184"/>
        <item x="114"/>
        <item x="61"/>
        <item x="89"/>
        <item x="344"/>
        <item x="537"/>
        <item x="374"/>
        <item x="163"/>
        <item x="564"/>
        <item x="174"/>
        <item x="571"/>
        <item x="591"/>
        <item x="104"/>
        <item x="303"/>
        <item x="196"/>
        <item x="171"/>
        <item x="465"/>
        <item x="288"/>
        <item x="474"/>
        <item x="469"/>
        <item x="22"/>
        <item x="25"/>
        <item x="484"/>
        <item x="355"/>
        <item x="384"/>
        <item x="87"/>
        <item x="152"/>
        <item x="67"/>
        <item x="357"/>
        <item x="549"/>
        <item x="514"/>
        <item x="188"/>
        <item x="541"/>
        <item x="28"/>
        <item x="587"/>
        <item x="319"/>
        <item x="516"/>
        <item x="103"/>
        <item x="525"/>
        <item x="438"/>
        <item x="414"/>
        <item x="487"/>
        <item x="311"/>
        <item x="332"/>
        <item x="366"/>
        <item x="434"/>
        <item x="336"/>
        <item x="442"/>
        <item x="261"/>
        <item x="533"/>
        <item x="504"/>
        <item x="368"/>
        <item x="233"/>
        <item x="159"/>
        <item x="430"/>
        <item x="426"/>
        <item x="439"/>
        <item x="121"/>
        <item x="268"/>
        <item x="91"/>
        <item x="45"/>
        <item x="123"/>
        <item x="88"/>
        <item x="131"/>
        <item x="428"/>
        <item x="14"/>
        <item x="180"/>
        <item x="58"/>
        <item x="100"/>
        <item x="29"/>
        <item x="390"/>
        <item x="4"/>
        <item x="490"/>
        <item x="283"/>
        <item x="554"/>
        <item x="194"/>
        <item x="72"/>
        <item x="542"/>
        <item x="231"/>
        <item x="305"/>
        <item x="562"/>
        <item x="450"/>
        <item x="251"/>
        <item x="409"/>
        <item x="556"/>
        <item x="492"/>
        <item x="195"/>
        <item x="391"/>
        <item x="370"/>
        <item x="404"/>
        <item x="176"/>
        <item x="122"/>
        <item x="199"/>
        <item x="254"/>
        <item x="574"/>
        <item x="565"/>
        <item x="346"/>
        <item x="46"/>
        <item x="75"/>
        <item x="553"/>
        <item x="15"/>
        <item x="127"/>
        <item x="137"/>
        <item x="294"/>
        <item x="379"/>
        <item x="569"/>
        <item x="590"/>
        <item x="124"/>
        <item x="515"/>
        <item x="527"/>
        <item x="206"/>
        <item x="523"/>
        <item x="464"/>
        <item x="106"/>
        <item x="57"/>
        <item x="200"/>
        <item x="338"/>
        <item x="367"/>
        <item x="252"/>
        <item x="107"/>
        <item x="69"/>
        <item x="333"/>
        <item x="50"/>
        <item x="361"/>
        <item x="207"/>
        <item x="485"/>
        <item x="108"/>
        <item x="356"/>
        <item x="95"/>
        <item x="113"/>
        <item x="162"/>
        <item x="90"/>
        <item x="170"/>
        <item x="101"/>
        <item x="295"/>
        <item x="267"/>
        <item x="503"/>
        <item x="486"/>
        <item x="292"/>
        <item x="400"/>
        <item x="20"/>
        <item x="79"/>
        <item x="452"/>
        <item x="84"/>
        <item x="115"/>
        <item x="566"/>
        <item t="default"/>
      </items>
    </pivotField>
    <pivotField showAll="0"/>
    <pivotField numFmtId="164" showAll="0"/>
    <pivotField numFmtId="164" showAll="0"/>
    <pivotField numFmtId="164" showAll="0"/>
    <pivotField dataField="1" numFmtId="164" showAll="0"/>
    <pivotField numFmtId="9" showAll="0"/>
    <pivotField numFmtId="3" showAll="0"/>
    <pivotField showAll="0"/>
    <pivotField axis="axisRow" multipleItemSelectionAllowed="1"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6"/>
  </rowFields>
  <rowItems count="4">
    <i>
      <x/>
    </i>
    <i>
      <x v="1"/>
    </i>
    <i>
      <x v="2"/>
    </i>
    <i t="grand">
      <x/>
    </i>
  </rowItems>
  <colItems count="1">
    <i/>
  </colItems>
  <dataFields count="1">
    <dataField name="Sum of Net Profit" fld="12" baseField="0" baseItem="0"/>
  </dataFields>
  <formats count="2">
    <format dxfId="12">
      <pivotArea collapsedLevelsAreSubtotals="1" fieldPosition="0">
        <references count="1">
          <reference field="16" count="0"/>
        </references>
      </pivotArea>
    </format>
    <format dxfId="11">
      <pivotArea collapsedLevelsAreSubtotals="1" fieldPosition="0">
        <references count="1">
          <reference field="16" count="0"/>
        </references>
      </pivotArea>
    </format>
  </formats>
  <chartFormats count="1">
    <chartFormat chart="32"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181F5F4-5C4D-4EF5-84FA-86D755C5C75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BI3:BN8" firstHeaderRow="1" firstDataRow="2" firstDataCol="1"/>
  <pivotFields count="23">
    <pivotField numFmtId="1" showAll="0"/>
    <pivotField showAll="0">
      <items count="4">
        <item x="1"/>
        <item h="1" x="2"/>
        <item h="1" x="0"/>
        <item t="default"/>
      </items>
    </pivotField>
    <pivotField numFmtId="1" showAll="0"/>
    <pivotField numFmtId="164" showAll="0"/>
    <pivotField showAll="0"/>
    <pivotField numFmtId="164"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items count="602">
        <item x="232"/>
        <item x="315"/>
        <item x="594"/>
        <item x="213"/>
        <item x="129"/>
        <item x="41"/>
        <item x="279"/>
        <item x="80"/>
        <item x="240"/>
        <item x="413"/>
        <item x="33"/>
        <item x="597"/>
        <item x="225"/>
        <item x="550"/>
        <item x="446"/>
        <item x="153"/>
        <item x="8"/>
        <item x="342"/>
        <item x="110"/>
        <item x="211"/>
        <item x="445"/>
        <item x="266"/>
        <item x="55"/>
        <item x="363"/>
        <item x="578"/>
        <item x="293"/>
        <item x="189"/>
        <item x="455"/>
        <item x="86"/>
        <item x="522"/>
        <item x="216"/>
        <item x="237"/>
        <item x="448"/>
        <item x="278"/>
        <item x="393"/>
        <item x="73"/>
        <item x="39"/>
        <item x="511"/>
        <item x="354"/>
        <item x="23"/>
        <item x="280"/>
        <item x="274"/>
        <item x="234"/>
        <item x="149"/>
        <item x="429"/>
        <item x="290"/>
        <item x="13"/>
        <item x="49"/>
        <item x="310"/>
        <item x="326"/>
        <item x="164"/>
        <item x="444"/>
        <item x="575"/>
        <item x="296"/>
        <item x="299"/>
        <item x="463"/>
        <item x="259"/>
        <item x="276"/>
        <item x="166"/>
        <item x="560"/>
        <item x="125"/>
        <item x="383"/>
        <item x="34"/>
        <item x="44"/>
        <item x="472"/>
        <item x="388"/>
        <item x="570"/>
        <item x="551"/>
        <item x="517"/>
        <item x="312"/>
        <item x="475"/>
        <item x="398"/>
        <item x="32"/>
        <item x="111"/>
        <item x="432"/>
        <item x="459"/>
        <item x="599"/>
        <item x="186"/>
        <item x="35"/>
        <item x="173"/>
        <item x="238"/>
        <item x="167"/>
        <item x="260"/>
        <item x="376"/>
        <item x="471"/>
        <item x="24"/>
        <item x="528"/>
        <item x="585"/>
        <item x="26"/>
        <item x="236"/>
        <item x="265"/>
        <item x="96"/>
        <item x="313"/>
        <item x="287"/>
        <item x="74"/>
        <item x="558"/>
        <item x="0"/>
        <item x="247"/>
        <item x="203"/>
        <item x="451"/>
        <item x="92"/>
        <item x="563"/>
        <item x="552"/>
        <item x="473"/>
        <item x="513"/>
        <item x="193"/>
        <item x="386"/>
        <item x="143"/>
        <item x="453"/>
        <item x="580"/>
        <item x="392"/>
        <item x="151"/>
        <item x="405"/>
        <item x="447"/>
        <item x="385"/>
        <item x="56"/>
        <item x="540"/>
        <item x="583"/>
        <item x="395"/>
        <item x="396"/>
        <item x="443"/>
        <item x="323"/>
        <item x="210"/>
        <item x="102"/>
        <item x="258"/>
        <item x="147"/>
        <item x="351"/>
        <item x="572"/>
        <item x="394"/>
        <item x="544"/>
        <item x="229"/>
        <item x="235"/>
        <item x="97"/>
        <item x="382"/>
        <item x="126"/>
        <item x="535"/>
        <item x="586"/>
        <item x="94"/>
        <item x="66"/>
        <item x="217"/>
        <item x="119"/>
        <item x="144"/>
        <item x="241"/>
        <item x="402"/>
        <item x="112"/>
        <item x="454"/>
        <item x="417"/>
        <item x="48"/>
        <item x="253"/>
        <item x="425"/>
        <item x="272"/>
        <item x="321"/>
        <item x="71"/>
        <item x="498"/>
        <item x="264"/>
        <item x="520"/>
        <item x="401"/>
        <item x="221"/>
        <item x="183"/>
        <item x="277"/>
        <item x="281"/>
        <item x="116"/>
        <item x="68"/>
        <item x="387"/>
        <item x="468"/>
        <item x="518"/>
        <item x="568"/>
        <item x="559"/>
        <item x="457"/>
        <item x="230"/>
        <item x="222"/>
        <item x="118"/>
        <item x="314"/>
        <item x="482"/>
        <item x="21"/>
        <item x="78"/>
        <item x="335"/>
        <item x="223"/>
        <item x="36"/>
        <item x="83"/>
        <item x="595"/>
        <item x="201"/>
        <item x="257"/>
        <item x="318"/>
        <item x="275"/>
        <item x="135"/>
        <item x="476"/>
        <item x="205"/>
        <item x="545"/>
        <item x="284"/>
        <item x="421"/>
        <item x="531"/>
        <item x="399"/>
        <item x="496"/>
        <item x="548"/>
        <item x="191"/>
        <item x="60"/>
        <item x="134"/>
        <item x="589"/>
        <item x="526"/>
        <item x="501"/>
        <item x="204"/>
        <item x="40"/>
        <item x="512"/>
        <item x="579"/>
        <item x="581"/>
        <item x="534"/>
        <item x="320"/>
        <item x="532"/>
        <item x="478"/>
        <item x="309"/>
        <item x="17"/>
        <item x="179"/>
        <item x="2"/>
        <item x="373"/>
        <item x="508"/>
        <item x="158"/>
        <item x="497"/>
        <item x="330"/>
        <item x="339"/>
        <item x="146"/>
        <item x="381"/>
        <item x="495"/>
        <item x="328"/>
        <item x="372"/>
        <item x="415"/>
        <item x="317"/>
        <item x="577"/>
        <item x="291"/>
        <item x="365"/>
        <item x="460"/>
        <item x="62"/>
        <item x="449"/>
        <item x="133"/>
        <item x="538"/>
        <item x="181"/>
        <item x="529"/>
        <item x="561"/>
        <item x="519"/>
        <item x="219"/>
        <item x="10"/>
        <item x="419"/>
        <item x="483"/>
        <item x="105"/>
        <item x="521"/>
        <item x="11"/>
        <item x="341"/>
        <item x="507"/>
        <item x="412"/>
        <item x="169"/>
        <item x="347"/>
        <item x="462"/>
        <item x="481"/>
        <item x="286"/>
        <item x="410"/>
        <item x="422"/>
        <item x="343"/>
        <item x="350"/>
        <item x="423"/>
        <item x="38"/>
        <item x="263"/>
        <item x="435"/>
        <item x="256"/>
        <item x="30"/>
        <item x="493"/>
        <item x="322"/>
        <item x="145"/>
        <item x="70"/>
        <item x="161"/>
        <item x="489"/>
        <item x="440"/>
        <item x="59"/>
        <item x="546"/>
        <item x="307"/>
        <item x="301"/>
        <item x="441"/>
        <item x="324"/>
        <item x="340"/>
        <item x="239"/>
        <item x="573"/>
        <item x="160"/>
        <item x="142"/>
        <item x="360"/>
        <item x="327"/>
        <item x="81"/>
        <item x="117"/>
        <item x="420"/>
        <item x="1"/>
        <item x="348"/>
        <item x="99"/>
        <item x="255"/>
        <item x="43"/>
        <item x="139"/>
        <item x="37"/>
        <item x="592"/>
        <item x="316"/>
        <item x="436"/>
        <item x="76"/>
        <item x="19"/>
        <item x="18"/>
        <item x="437"/>
        <item x="31"/>
        <item x="130"/>
        <item x="269"/>
        <item x="325"/>
        <item x="155"/>
        <item x="403"/>
        <item x="54"/>
        <item x="7"/>
        <item x="52"/>
        <item x="389"/>
        <item x="215"/>
        <item x="510"/>
        <item x="242"/>
        <item x="198"/>
        <item x="491"/>
        <item x="598"/>
        <item x="502"/>
        <item x="567"/>
        <item x="246"/>
        <item x="488"/>
        <item x="249"/>
        <item x="302"/>
        <item x="369"/>
        <item x="539"/>
        <item x="138"/>
        <item x="467"/>
        <item x="377"/>
        <item x="479"/>
        <item x="461"/>
        <item x="192"/>
        <item x="285"/>
        <item x="588"/>
        <item x="187"/>
        <item x="51"/>
        <item x="416"/>
        <item x="197"/>
        <item x="349"/>
        <item x="308"/>
        <item x="172"/>
        <item x="456"/>
        <item x="182"/>
        <item x="227"/>
        <item x="547"/>
        <item x="358"/>
        <item x="500"/>
        <item x="82"/>
        <item x="477"/>
        <item x="424"/>
        <item x="178"/>
        <item x="27"/>
        <item x="480"/>
        <item x="16"/>
        <item x="224"/>
        <item x="536"/>
        <item x="270"/>
        <item x="132"/>
        <item x="378"/>
        <item x="300"/>
        <item x="306"/>
        <item x="168"/>
        <item x="220"/>
        <item x="190"/>
        <item x="53"/>
        <item x="3"/>
        <item x="209"/>
        <item x="297"/>
        <item x="331"/>
        <item x="408"/>
        <item x="362"/>
        <item x="345"/>
        <item x="458"/>
        <item x="380"/>
        <item x="65"/>
        <item x="109"/>
        <item x="596"/>
        <item x="289"/>
        <item x="427"/>
        <item x="337"/>
        <item x="557"/>
        <item x="584"/>
        <item x="304"/>
        <item x="505"/>
        <item x="244"/>
        <item x="177"/>
        <item x="248"/>
        <item x="141"/>
        <item x="128"/>
        <item x="245"/>
        <item x="593"/>
        <item x="136"/>
        <item x="433"/>
        <item x="470"/>
        <item x="5"/>
        <item x="407"/>
        <item x="273"/>
        <item x="208"/>
        <item x="375"/>
        <item x="218"/>
        <item x="212"/>
        <item x="466"/>
        <item x="418"/>
        <item x="406"/>
        <item x="64"/>
        <item x="431"/>
        <item x="509"/>
        <item x="228"/>
        <item x="329"/>
        <item x="47"/>
        <item x="150"/>
        <item x="530"/>
        <item x="411"/>
        <item x="214"/>
        <item x="165"/>
        <item x="506"/>
        <item x="371"/>
        <item x="353"/>
        <item x="9"/>
        <item x="364"/>
        <item x="243"/>
        <item x="555"/>
        <item x="262"/>
        <item x="120"/>
        <item x="226"/>
        <item x="271"/>
        <item x="98"/>
        <item x="202"/>
        <item x="543"/>
        <item x="359"/>
        <item x="397"/>
        <item x="42"/>
        <item x="154"/>
        <item x="157"/>
        <item x="77"/>
        <item x="148"/>
        <item x="93"/>
        <item x="298"/>
        <item x="140"/>
        <item x="582"/>
        <item x="63"/>
        <item x="6"/>
        <item x="352"/>
        <item x="175"/>
        <item x="12"/>
        <item x="334"/>
        <item x="282"/>
        <item x="600"/>
        <item x="576"/>
        <item x="250"/>
        <item x="494"/>
        <item x="524"/>
        <item x="499"/>
        <item x="85"/>
        <item x="156"/>
        <item x="185"/>
        <item x="184"/>
        <item x="114"/>
        <item x="61"/>
        <item x="89"/>
        <item x="344"/>
        <item x="537"/>
        <item x="374"/>
        <item x="163"/>
        <item x="564"/>
        <item x="174"/>
        <item x="571"/>
        <item x="591"/>
        <item x="104"/>
        <item x="303"/>
        <item x="196"/>
        <item x="171"/>
        <item x="465"/>
        <item x="288"/>
        <item x="474"/>
        <item x="469"/>
        <item x="22"/>
        <item x="25"/>
        <item x="484"/>
        <item x="355"/>
        <item x="384"/>
        <item x="87"/>
        <item x="152"/>
        <item x="67"/>
        <item x="357"/>
        <item x="549"/>
        <item x="514"/>
        <item x="188"/>
        <item x="541"/>
        <item x="28"/>
        <item x="587"/>
        <item x="319"/>
        <item x="516"/>
        <item x="103"/>
        <item x="525"/>
        <item x="438"/>
        <item x="414"/>
        <item x="487"/>
        <item x="311"/>
        <item x="332"/>
        <item x="366"/>
        <item x="434"/>
        <item x="336"/>
        <item x="442"/>
        <item x="261"/>
        <item x="533"/>
        <item x="504"/>
        <item x="368"/>
        <item x="233"/>
        <item x="159"/>
        <item x="430"/>
        <item x="426"/>
        <item x="439"/>
        <item x="121"/>
        <item x="268"/>
        <item x="91"/>
        <item x="45"/>
        <item x="123"/>
        <item x="88"/>
        <item x="131"/>
        <item x="428"/>
        <item x="14"/>
        <item x="180"/>
        <item x="58"/>
        <item x="100"/>
        <item x="29"/>
        <item x="390"/>
        <item x="4"/>
        <item x="490"/>
        <item x="283"/>
        <item x="554"/>
        <item x="194"/>
        <item x="72"/>
        <item x="542"/>
        <item x="231"/>
        <item x="305"/>
        <item x="562"/>
        <item x="450"/>
        <item x="251"/>
        <item x="409"/>
        <item x="556"/>
        <item x="492"/>
        <item x="195"/>
        <item x="391"/>
        <item x="370"/>
        <item x="404"/>
        <item x="176"/>
        <item x="122"/>
        <item x="199"/>
        <item x="254"/>
        <item x="574"/>
        <item x="565"/>
        <item x="346"/>
        <item x="46"/>
        <item x="75"/>
        <item x="553"/>
        <item x="15"/>
        <item x="127"/>
        <item x="137"/>
        <item x="294"/>
        <item x="379"/>
        <item x="569"/>
        <item x="590"/>
        <item x="124"/>
        <item x="515"/>
        <item x="527"/>
        <item x="206"/>
        <item x="523"/>
        <item x="464"/>
        <item x="106"/>
        <item x="57"/>
        <item x="200"/>
        <item x="338"/>
        <item x="367"/>
        <item x="252"/>
        <item x="107"/>
        <item x="69"/>
        <item x="333"/>
        <item x="50"/>
        <item x="361"/>
        <item x="207"/>
        <item x="485"/>
        <item x="108"/>
        <item x="356"/>
        <item x="95"/>
        <item x="113"/>
        <item x="162"/>
        <item x="90"/>
        <item x="170"/>
        <item x="101"/>
        <item x="295"/>
        <item x="267"/>
        <item x="503"/>
        <item x="486"/>
        <item x="292"/>
        <item x="400"/>
        <item x="20"/>
        <item x="79"/>
        <item x="452"/>
        <item x="84"/>
        <item x="115"/>
        <item x="566"/>
        <item t="default"/>
      </items>
    </pivotField>
    <pivotField showAll="0"/>
    <pivotField numFmtId="164" showAll="0"/>
    <pivotField numFmtId="164" showAll="0"/>
    <pivotField numFmtId="164" showAll="0"/>
    <pivotField dataField="1" numFmtId="164" showAll="0"/>
    <pivotField numFmtId="9" showAll="0"/>
    <pivotField numFmtId="3" showAll="0"/>
    <pivotField showAll="0"/>
    <pivotField axis="axisRow" multipleItemSelectionAllowed="1"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axis="axisCol" showAll="0">
      <items count="7">
        <item x="0"/>
        <item x="1"/>
        <item x="2"/>
        <item x="3"/>
        <item x="4"/>
        <item x="5"/>
        <item t="default"/>
      </items>
    </pivotField>
    <pivotField showAll="0">
      <items count="6">
        <item x="0"/>
        <item x="1"/>
        <item x="2"/>
        <item x="3"/>
        <item x="4"/>
        <item t="default"/>
      </items>
    </pivotField>
  </pivotFields>
  <rowFields count="1">
    <field x="16"/>
  </rowFields>
  <rowItems count="4">
    <i>
      <x/>
    </i>
    <i>
      <x v="1"/>
    </i>
    <i>
      <x v="2"/>
    </i>
    <i t="grand">
      <x/>
    </i>
  </rowItems>
  <colFields count="1">
    <field x="21"/>
  </colFields>
  <colItems count="5">
    <i>
      <x v="1"/>
    </i>
    <i>
      <x v="2"/>
    </i>
    <i>
      <x v="3"/>
    </i>
    <i>
      <x v="4"/>
    </i>
    <i t="grand">
      <x/>
    </i>
  </colItems>
  <dataFields count="1">
    <dataField name="Sum of Net Profit" fld="12" baseField="0" baseItem="0"/>
  </dataFields>
  <formats count="2">
    <format dxfId="14">
      <pivotArea collapsedLevelsAreSubtotals="1" fieldPosition="0">
        <references count="1">
          <reference field="16" count="0"/>
        </references>
      </pivotArea>
    </format>
    <format dxfId="13">
      <pivotArea collapsedLevelsAreSubtotals="1" fieldPosition="0">
        <references count="1">
          <reference field="16" count="0"/>
        </references>
      </pivotArea>
    </format>
  </formats>
  <chartFormats count="9">
    <chartFormat chart="32" format="26" series="1">
      <pivotArea type="data" outline="0" fieldPosition="0">
        <references count="1">
          <reference field="4294967294" count="1" selected="0">
            <x v="0"/>
          </reference>
        </references>
      </pivotArea>
    </chartFormat>
    <chartFormat chart="47" format="0" series="1">
      <pivotArea type="data" outline="0" fieldPosition="0">
        <references count="2">
          <reference field="4294967294" count="1" selected="0">
            <x v="0"/>
          </reference>
          <reference field="21" count="1" selected="0">
            <x v="1"/>
          </reference>
        </references>
      </pivotArea>
    </chartFormat>
    <chartFormat chart="47" format="1" series="1">
      <pivotArea type="data" outline="0" fieldPosition="0">
        <references count="2">
          <reference field="4294967294" count="1" selected="0">
            <x v="0"/>
          </reference>
          <reference field="21" count="1" selected="0">
            <x v="2"/>
          </reference>
        </references>
      </pivotArea>
    </chartFormat>
    <chartFormat chart="47" format="2" series="1">
      <pivotArea type="data" outline="0" fieldPosition="0">
        <references count="2">
          <reference field="4294967294" count="1" selected="0">
            <x v="0"/>
          </reference>
          <reference field="21" count="1" selected="0">
            <x v="3"/>
          </reference>
        </references>
      </pivotArea>
    </chartFormat>
    <chartFormat chart="47" format="3" series="1">
      <pivotArea type="data" outline="0" fieldPosition="0">
        <references count="2">
          <reference field="4294967294" count="1" selected="0">
            <x v="0"/>
          </reference>
          <reference field="21" count="1" selected="0">
            <x v="4"/>
          </reference>
        </references>
      </pivotArea>
    </chartFormat>
    <chartFormat chart="52" format="8" series="1">
      <pivotArea type="data" outline="0" fieldPosition="0">
        <references count="2">
          <reference field="4294967294" count="1" selected="0">
            <x v="0"/>
          </reference>
          <reference field="21" count="1" selected="0">
            <x v="1"/>
          </reference>
        </references>
      </pivotArea>
    </chartFormat>
    <chartFormat chart="52" format="9" series="1">
      <pivotArea type="data" outline="0" fieldPosition="0">
        <references count="2">
          <reference field="4294967294" count="1" selected="0">
            <x v="0"/>
          </reference>
          <reference field="21" count="1" selected="0">
            <x v="2"/>
          </reference>
        </references>
      </pivotArea>
    </chartFormat>
    <chartFormat chart="52" format="10" series="1">
      <pivotArea type="data" outline="0" fieldPosition="0">
        <references count="2">
          <reference field="4294967294" count="1" selected="0">
            <x v="0"/>
          </reference>
          <reference field="21" count="1" selected="0">
            <x v="3"/>
          </reference>
        </references>
      </pivotArea>
    </chartFormat>
    <chartFormat chart="52" format="11" series="1">
      <pivotArea type="data" outline="0" fieldPosition="0">
        <references count="2">
          <reference field="4294967294" count="1" selected="0">
            <x v="0"/>
          </reference>
          <reference field="2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8F40BEF-DC7F-4F15-9910-E5956A042CB6}"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Q3:R7" firstHeaderRow="1" firstDataRow="1" firstDataCol="1"/>
  <pivotFields count="23">
    <pivotField numFmtId="1" showAll="0"/>
    <pivotField axis="axisRow" showAll="0">
      <items count="4">
        <item x="1"/>
        <item x="2"/>
        <item x="0"/>
        <item t="default"/>
      </items>
    </pivotField>
    <pivotField numFmtId="1" showAll="0"/>
    <pivotField numFmtId="164" showAll="0"/>
    <pivotField showAll="0"/>
    <pivotField numFmtId="164"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items count="602">
        <item x="232"/>
        <item x="315"/>
        <item x="594"/>
        <item x="213"/>
        <item x="129"/>
        <item x="41"/>
        <item x="279"/>
        <item x="80"/>
        <item x="240"/>
        <item x="413"/>
        <item x="33"/>
        <item x="597"/>
        <item x="225"/>
        <item x="550"/>
        <item x="446"/>
        <item x="153"/>
        <item x="8"/>
        <item x="342"/>
        <item x="110"/>
        <item x="211"/>
        <item x="445"/>
        <item x="266"/>
        <item x="55"/>
        <item x="363"/>
        <item x="578"/>
        <item x="293"/>
        <item x="189"/>
        <item x="455"/>
        <item x="86"/>
        <item x="522"/>
        <item x="216"/>
        <item x="237"/>
        <item x="448"/>
        <item x="278"/>
        <item x="393"/>
        <item x="73"/>
        <item x="39"/>
        <item x="511"/>
        <item x="354"/>
        <item x="23"/>
        <item x="280"/>
        <item x="274"/>
        <item x="234"/>
        <item x="149"/>
        <item x="429"/>
        <item x="290"/>
        <item x="13"/>
        <item x="49"/>
        <item x="310"/>
        <item x="326"/>
        <item x="164"/>
        <item x="444"/>
        <item x="575"/>
        <item x="296"/>
        <item x="299"/>
        <item x="463"/>
        <item x="259"/>
        <item x="276"/>
        <item x="166"/>
        <item x="560"/>
        <item x="125"/>
        <item x="383"/>
        <item x="34"/>
        <item x="44"/>
        <item x="472"/>
        <item x="388"/>
        <item x="570"/>
        <item x="551"/>
        <item x="517"/>
        <item x="312"/>
        <item x="475"/>
        <item x="398"/>
        <item x="32"/>
        <item x="111"/>
        <item x="432"/>
        <item x="459"/>
        <item x="599"/>
        <item x="186"/>
        <item x="35"/>
        <item x="173"/>
        <item x="238"/>
        <item x="167"/>
        <item x="260"/>
        <item x="376"/>
        <item x="471"/>
        <item x="24"/>
        <item x="528"/>
        <item x="585"/>
        <item x="26"/>
        <item x="236"/>
        <item x="265"/>
        <item x="96"/>
        <item x="313"/>
        <item x="287"/>
        <item x="74"/>
        <item x="558"/>
        <item x="0"/>
        <item x="247"/>
        <item x="203"/>
        <item x="451"/>
        <item x="92"/>
        <item x="563"/>
        <item x="552"/>
        <item x="473"/>
        <item x="513"/>
        <item x="193"/>
        <item x="386"/>
        <item x="143"/>
        <item x="453"/>
        <item x="580"/>
        <item x="392"/>
        <item x="151"/>
        <item x="405"/>
        <item x="447"/>
        <item x="385"/>
        <item x="56"/>
        <item x="540"/>
        <item x="583"/>
        <item x="395"/>
        <item x="396"/>
        <item x="443"/>
        <item x="323"/>
        <item x="210"/>
        <item x="102"/>
        <item x="258"/>
        <item x="147"/>
        <item x="351"/>
        <item x="572"/>
        <item x="394"/>
        <item x="544"/>
        <item x="229"/>
        <item x="235"/>
        <item x="97"/>
        <item x="382"/>
        <item x="126"/>
        <item x="535"/>
        <item x="586"/>
        <item x="94"/>
        <item x="66"/>
        <item x="217"/>
        <item x="119"/>
        <item x="144"/>
        <item x="241"/>
        <item x="402"/>
        <item x="112"/>
        <item x="454"/>
        <item x="417"/>
        <item x="48"/>
        <item x="253"/>
        <item x="425"/>
        <item x="272"/>
        <item x="321"/>
        <item x="71"/>
        <item x="498"/>
        <item x="264"/>
        <item x="520"/>
        <item x="401"/>
        <item x="221"/>
        <item x="183"/>
        <item x="277"/>
        <item x="281"/>
        <item x="116"/>
        <item x="68"/>
        <item x="387"/>
        <item x="468"/>
        <item x="518"/>
        <item x="568"/>
        <item x="559"/>
        <item x="457"/>
        <item x="230"/>
        <item x="222"/>
        <item x="118"/>
        <item x="314"/>
        <item x="482"/>
        <item x="21"/>
        <item x="78"/>
        <item x="335"/>
        <item x="223"/>
        <item x="36"/>
        <item x="83"/>
        <item x="595"/>
        <item x="201"/>
        <item x="257"/>
        <item x="318"/>
        <item x="275"/>
        <item x="135"/>
        <item x="476"/>
        <item x="205"/>
        <item x="545"/>
        <item x="284"/>
        <item x="421"/>
        <item x="531"/>
        <item x="399"/>
        <item x="496"/>
        <item x="548"/>
        <item x="191"/>
        <item x="60"/>
        <item x="134"/>
        <item x="589"/>
        <item x="526"/>
        <item x="501"/>
        <item x="204"/>
        <item x="40"/>
        <item x="512"/>
        <item x="579"/>
        <item x="581"/>
        <item x="534"/>
        <item x="320"/>
        <item x="532"/>
        <item x="478"/>
        <item x="309"/>
        <item x="17"/>
        <item x="179"/>
        <item x="2"/>
        <item x="373"/>
        <item x="508"/>
        <item x="158"/>
        <item x="497"/>
        <item x="330"/>
        <item x="339"/>
        <item x="146"/>
        <item x="381"/>
        <item x="495"/>
        <item x="328"/>
        <item x="372"/>
        <item x="415"/>
        <item x="317"/>
        <item x="577"/>
        <item x="291"/>
        <item x="365"/>
        <item x="460"/>
        <item x="62"/>
        <item x="449"/>
        <item x="133"/>
        <item x="538"/>
        <item x="181"/>
        <item x="529"/>
        <item x="561"/>
        <item x="519"/>
        <item x="219"/>
        <item x="10"/>
        <item x="419"/>
        <item x="483"/>
        <item x="105"/>
        <item x="521"/>
        <item x="11"/>
        <item x="341"/>
        <item x="507"/>
        <item x="412"/>
        <item x="169"/>
        <item x="347"/>
        <item x="462"/>
        <item x="481"/>
        <item x="286"/>
        <item x="410"/>
        <item x="422"/>
        <item x="343"/>
        <item x="350"/>
        <item x="423"/>
        <item x="38"/>
        <item x="263"/>
        <item x="435"/>
        <item x="256"/>
        <item x="30"/>
        <item x="493"/>
        <item x="322"/>
        <item x="145"/>
        <item x="70"/>
        <item x="161"/>
        <item x="489"/>
        <item x="440"/>
        <item x="59"/>
        <item x="546"/>
        <item x="307"/>
        <item x="301"/>
        <item x="441"/>
        <item x="324"/>
        <item x="340"/>
        <item x="239"/>
        <item x="573"/>
        <item x="160"/>
        <item x="142"/>
        <item x="360"/>
        <item x="327"/>
        <item x="81"/>
        <item x="117"/>
        <item x="420"/>
        <item x="1"/>
        <item x="348"/>
        <item x="99"/>
        <item x="255"/>
        <item x="43"/>
        <item x="139"/>
        <item x="37"/>
        <item x="592"/>
        <item x="316"/>
        <item x="436"/>
        <item x="76"/>
        <item x="19"/>
        <item x="18"/>
        <item x="437"/>
        <item x="31"/>
        <item x="130"/>
        <item x="269"/>
        <item x="325"/>
        <item x="155"/>
        <item x="403"/>
        <item x="54"/>
        <item x="7"/>
        <item x="52"/>
        <item x="389"/>
        <item x="215"/>
        <item x="510"/>
        <item x="242"/>
        <item x="198"/>
        <item x="491"/>
        <item x="598"/>
        <item x="502"/>
        <item x="567"/>
        <item x="246"/>
        <item x="488"/>
        <item x="249"/>
        <item x="302"/>
        <item x="369"/>
        <item x="539"/>
        <item x="138"/>
        <item x="467"/>
        <item x="377"/>
        <item x="479"/>
        <item x="461"/>
        <item x="192"/>
        <item x="285"/>
        <item x="588"/>
        <item x="187"/>
        <item x="51"/>
        <item x="416"/>
        <item x="197"/>
        <item x="349"/>
        <item x="308"/>
        <item x="172"/>
        <item x="456"/>
        <item x="182"/>
        <item x="227"/>
        <item x="547"/>
        <item x="358"/>
        <item x="500"/>
        <item x="82"/>
        <item x="477"/>
        <item x="424"/>
        <item x="178"/>
        <item x="27"/>
        <item x="480"/>
        <item x="16"/>
        <item x="224"/>
        <item x="536"/>
        <item x="270"/>
        <item x="132"/>
        <item x="378"/>
        <item x="300"/>
        <item x="306"/>
        <item x="168"/>
        <item x="220"/>
        <item x="190"/>
        <item x="53"/>
        <item x="3"/>
        <item x="209"/>
        <item x="297"/>
        <item x="331"/>
        <item x="408"/>
        <item x="362"/>
        <item x="345"/>
        <item x="458"/>
        <item x="380"/>
        <item x="65"/>
        <item x="109"/>
        <item x="596"/>
        <item x="289"/>
        <item x="427"/>
        <item x="337"/>
        <item x="557"/>
        <item x="584"/>
        <item x="304"/>
        <item x="505"/>
        <item x="244"/>
        <item x="177"/>
        <item x="248"/>
        <item x="141"/>
        <item x="128"/>
        <item x="245"/>
        <item x="593"/>
        <item x="136"/>
        <item x="433"/>
        <item x="470"/>
        <item x="5"/>
        <item x="407"/>
        <item x="273"/>
        <item x="208"/>
        <item x="375"/>
        <item x="218"/>
        <item x="212"/>
        <item x="466"/>
        <item x="418"/>
        <item x="406"/>
        <item x="64"/>
        <item x="431"/>
        <item x="509"/>
        <item x="228"/>
        <item x="329"/>
        <item x="47"/>
        <item x="150"/>
        <item x="530"/>
        <item x="411"/>
        <item x="214"/>
        <item x="165"/>
        <item x="506"/>
        <item x="371"/>
        <item x="353"/>
        <item x="9"/>
        <item x="364"/>
        <item x="243"/>
        <item x="555"/>
        <item x="262"/>
        <item x="120"/>
        <item x="226"/>
        <item x="271"/>
        <item x="98"/>
        <item x="202"/>
        <item x="543"/>
        <item x="359"/>
        <item x="397"/>
        <item x="42"/>
        <item x="154"/>
        <item x="157"/>
        <item x="77"/>
        <item x="148"/>
        <item x="93"/>
        <item x="298"/>
        <item x="140"/>
        <item x="582"/>
        <item x="63"/>
        <item x="6"/>
        <item x="352"/>
        <item x="175"/>
        <item x="12"/>
        <item x="334"/>
        <item x="282"/>
        <item x="600"/>
        <item x="576"/>
        <item x="250"/>
        <item x="494"/>
        <item x="524"/>
        <item x="499"/>
        <item x="85"/>
        <item x="156"/>
        <item x="185"/>
        <item x="184"/>
        <item x="114"/>
        <item x="61"/>
        <item x="89"/>
        <item x="344"/>
        <item x="537"/>
        <item x="374"/>
        <item x="163"/>
        <item x="564"/>
        <item x="174"/>
        <item x="571"/>
        <item x="591"/>
        <item x="104"/>
        <item x="303"/>
        <item x="196"/>
        <item x="171"/>
        <item x="465"/>
        <item x="288"/>
        <item x="474"/>
        <item x="469"/>
        <item x="22"/>
        <item x="25"/>
        <item x="484"/>
        <item x="355"/>
        <item x="384"/>
        <item x="87"/>
        <item x="152"/>
        <item x="67"/>
        <item x="357"/>
        <item x="549"/>
        <item x="514"/>
        <item x="188"/>
        <item x="541"/>
        <item x="28"/>
        <item x="587"/>
        <item x="319"/>
        <item x="516"/>
        <item x="103"/>
        <item x="525"/>
        <item x="438"/>
        <item x="414"/>
        <item x="487"/>
        <item x="311"/>
        <item x="332"/>
        <item x="366"/>
        <item x="434"/>
        <item x="336"/>
        <item x="442"/>
        <item x="261"/>
        <item x="533"/>
        <item x="504"/>
        <item x="368"/>
        <item x="233"/>
        <item x="159"/>
        <item x="430"/>
        <item x="426"/>
        <item x="439"/>
        <item x="121"/>
        <item x="268"/>
        <item x="91"/>
        <item x="45"/>
        <item x="123"/>
        <item x="88"/>
        <item x="131"/>
        <item x="428"/>
        <item x="14"/>
        <item x="180"/>
        <item x="58"/>
        <item x="100"/>
        <item x="29"/>
        <item x="390"/>
        <item x="4"/>
        <item x="490"/>
        <item x="283"/>
        <item x="554"/>
        <item x="194"/>
        <item x="72"/>
        <item x="542"/>
        <item x="231"/>
        <item x="305"/>
        <item x="562"/>
        <item x="450"/>
        <item x="251"/>
        <item x="409"/>
        <item x="556"/>
        <item x="492"/>
        <item x="195"/>
        <item x="391"/>
        <item x="370"/>
        <item x="404"/>
        <item x="176"/>
        <item x="122"/>
        <item x="199"/>
        <item x="254"/>
        <item x="574"/>
        <item x="565"/>
        <item x="346"/>
        <item x="46"/>
        <item x="75"/>
        <item x="553"/>
        <item x="15"/>
        <item x="127"/>
        <item x="137"/>
        <item x="294"/>
        <item x="379"/>
        <item x="569"/>
        <item x="590"/>
        <item x="124"/>
        <item x="515"/>
        <item x="527"/>
        <item x="206"/>
        <item x="523"/>
        <item x="464"/>
        <item x="106"/>
        <item x="57"/>
        <item x="200"/>
        <item x="338"/>
        <item x="367"/>
        <item x="252"/>
        <item x="107"/>
        <item x="69"/>
        <item x="333"/>
        <item x="50"/>
        <item x="361"/>
        <item x="207"/>
        <item x="485"/>
        <item x="108"/>
        <item x="356"/>
        <item x="95"/>
        <item x="113"/>
        <item x="162"/>
        <item x="90"/>
        <item x="170"/>
        <item x="101"/>
        <item x="295"/>
        <item x="267"/>
        <item x="503"/>
        <item x="486"/>
        <item x="292"/>
        <item x="400"/>
        <item x="20"/>
        <item x="79"/>
        <item x="452"/>
        <item x="84"/>
        <item x="115"/>
        <item x="566"/>
        <item t="default"/>
      </items>
    </pivotField>
    <pivotField showAll="0"/>
    <pivotField numFmtId="164" showAll="0"/>
    <pivotField numFmtId="164" showAll="0"/>
    <pivotField numFmtId="164" showAll="0"/>
    <pivotField dataField="1" numFmtId="164" showAll="0"/>
    <pivotField numFmtId="9" showAll="0"/>
    <pivotField numFmtId="3" showAll="0"/>
    <pivotField showAll="0"/>
    <pivotField multipleItemSelectionAllowe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4">
    <i>
      <x/>
    </i>
    <i>
      <x v="1"/>
    </i>
    <i>
      <x v="2"/>
    </i>
    <i t="grand">
      <x/>
    </i>
  </rowItems>
  <colItems count="1">
    <i/>
  </colItems>
  <dataFields count="1">
    <dataField name="Sum of Net Profit" fld="12" baseField="0" baseItem="0"/>
  </dataFields>
  <formats count="1">
    <format dxfId="15">
      <pivotArea collapsedLevelsAreSubtotals="1" fieldPosition="0">
        <references count="1">
          <reference field="1" count="0"/>
        </references>
      </pivotArea>
    </format>
  </formats>
  <chartFormats count="5">
    <chartFormat chart="32" format="23" series="1">
      <pivotArea type="data" outline="0" fieldPosition="0">
        <references count="1">
          <reference field="4294967294" count="1" selected="0">
            <x v="0"/>
          </reference>
        </references>
      </pivotArea>
    </chartFormat>
    <chartFormat chart="44" format="5" series="1">
      <pivotArea type="data" outline="0" fieldPosition="0">
        <references count="1">
          <reference field="4294967294" count="1" selected="0">
            <x v="0"/>
          </reference>
        </references>
      </pivotArea>
    </chartFormat>
    <chartFormat chart="44" format="6">
      <pivotArea type="data" outline="0" fieldPosition="0">
        <references count="2">
          <reference field="4294967294" count="1" selected="0">
            <x v="0"/>
          </reference>
          <reference field="1" count="1" selected="0">
            <x v="0"/>
          </reference>
        </references>
      </pivotArea>
    </chartFormat>
    <chartFormat chart="44" format="7">
      <pivotArea type="data" outline="0" fieldPosition="0">
        <references count="2">
          <reference field="4294967294" count="1" selected="0">
            <x v="0"/>
          </reference>
          <reference field="1" count="1" selected="0">
            <x v="1"/>
          </reference>
        </references>
      </pivotArea>
    </chartFormat>
    <chartFormat chart="44"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57EB810-BEB5-4884-986E-42B8FD3ED77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W3:X11" firstHeaderRow="1" firstDataRow="1" firstDataCol="1"/>
  <pivotFields count="23">
    <pivotField numFmtId="1" showAll="0"/>
    <pivotField multipleItemSelectionAllowed="1" showAll="0">
      <items count="4">
        <item x="1"/>
        <item h="1" x="2"/>
        <item h="1" x="0"/>
        <item t="default"/>
      </items>
    </pivotField>
    <pivotField numFmtId="1" showAll="0"/>
    <pivotField numFmtId="164" showAll="0"/>
    <pivotField axis="axisRow" showAll="0" sortType="ascending">
      <items count="13">
        <item x="0"/>
        <item x="11"/>
        <item x="2"/>
        <item x="1"/>
        <item x="5"/>
        <item x="6"/>
        <item x="7"/>
        <item x="8"/>
        <item x="3"/>
        <item x="4"/>
        <item x="9"/>
        <item x="10"/>
        <item t="default"/>
      </items>
      <autoSortScope>
        <pivotArea dataOnly="0" outline="0" fieldPosition="0">
          <references count="1">
            <reference field="4294967294" count="1" selected="0">
              <x v="0"/>
            </reference>
          </references>
        </pivotArea>
      </autoSortScope>
    </pivotField>
    <pivotField dataField="1" numFmtId="164"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items count="602">
        <item x="232"/>
        <item x="315"/>
        <item x="594"/>
        <item x="213"/>
        <item x="129"/>
        <item x="41"/>
        <item x="279"/>
        <item x="80"/>
        <item x="240"/>
        <item x="413"/>
        <item x="33"/>
        <item x="597"/>
        <item x="225"/>
        <item x="550"/>
        <item x="446"/>
        <item x="153"/>
        <item x="8"/>
        <item x="342"/>
        <item x="110"/>
        <item x="211"/>
        <item x="445"/>
        <item x="266"/>
        <item x="55"/>
        <item x="363"/>
        <item x="578"/>
        <item x="293"/>
        <item x="189"/>
        <item x="455"/>
        <item x="86"/>
        <item x="522"/>
        <item x="216"/>
        <item x="237"/>
        <item x="448"/>
        <item x="278"/>
        <item x="393"/>
        <item x="73"/>
        <item x="39"/>
        <item x="511"/>
        <item x="354"/>
        <item x="23"/>
        <item x="280"/>
        <item x="274"/>
        <item x="234"/>
        <item x="149"/>
        <item x="429"/>
        <item x="290"/>
        <item x="13"/>
        <item x="49"/>
        <item x="310"/>
        <item x="326"/>
        <item x="164"/>
        <item x="444"/>
        <item x="575"/>
        <item x="296"/>
        <item x="299"/>
        <item x="463"/>
        <item x="259"/>
        <item x="276"/>
        <item x="166"/>
        <item x="560"/>
        <item x="125"/>
        <item x="383"/>
        <item x="34"/>
        <item x="44"/>
        <item x="472"/>
        <item x="388"/>
        <item x="570"/>
        <item x="551"/>
        <item x="517"/>
        <item x="312"/>
        <item x="475"/>
        <item x="398"/>
        <item x="32"/>
        <item x="111"/>
        <item x="432"/>
        <item x="459"/>
        <item x="599"/>
        <item x="186"/>
        <item x="35"/>
        <item x="173"/>
        <item x="238"/>
        <item x="167"/>
        <item x="260"/>
        <item x="376"/>
        <item x="471"/>
        <item x="24"/>
        <item x="528"/>
        <item x="585"/>
        <item x="26"/>
        <item x="236"/>
        <item x="265"/>
        <item x="96"/>
        <item x="313"/>
        <item x="287"/>
        <item x="74"/>
        <item x="558"/>
        <item x="0"/>
        <item x="247"/>
        <item x="203"/>
        <item x="451"/>
        <item x="92"/>
        <item x="563"/>
        <item x="552"/>
        <item x="473"/>
        <item x="513"/>
        <item x="193"/>
        <item x="386"/>
        <item x="143"/>
        <item x="453"/>
        <item x="580"/>
        <item x="392"/>
        <item x="151"/>
        <item x="405"/>
        <item x="447"/>
        <item x="385"/>
        <item x="56"/>
        <item x="540"/>
        <item x="583"/>
        <item x="395"/>
        <item x="396"/>
        <item x="443"/>
        <item x="323"/>
        <item x="210"/>
        <item x="102"/>
        <item x="258"/>
        <item x="147"/>
        <item x="351"/>
        <item x="572"/>
        <item x="394"/>
        <item x="544"/>
        <item x="229"/>
        <item x="235"/>
        <item x="97"/>
        <item x="382"/>
        <item x="126"/>
        <item x="535"/>
        <item x="586"/>
        <item x="94"/>
        <item x="66"/>
        <item x="217"/>
        <item x="119"/>
        <item x="144"/>
        <item x="241"/>
        <item x="402"/>
        <item x="112"/>
        <item x="454"/>
        <item x="417"/>
        <item x="48"/>
        <item x="253"/>
        <item x="425"/>
        <item x="272"/>
        <item x="321"/>
        <item x="71"/>
        <item x="498"/>
        <item x="264"/>
        <item x="520"/>
        <item x="401"/>
        <item x="221"/>
        <item x="183"/>
        <item x="277"/>
        <item x="281"/>
        <item x="116"/>
        <item x="68"/>
        <item x="387"/>
        <item x="468"/>
        <item x="518"/>
        <item x="568"/>
        <item x="559"/>
        <item x="457"/>
        <item x="230"/>
        <item x="222"/>
        <item x="118"/>
        <item x="314"/>
        <item x="482"/>
        <item x="21"/>
        <item x="78"/>
        <item x="335"/>
        <item x="223"/>
        <item x="36"/>
        <item x="83"/>
        <item x="595"/>
        <item x="201"/>
        <item x="257"/>
        <item x="318"/>
        <item x="275"/>
        <item x="135"/>
        <item x="476"/>
        <item x="205"/>
        <item x="545"/>
        <item x="284"/>
        <item x="421"/>
        <item x="531"/>
        <item x="399"/>
        <item x="496"/>
        <item x="548"/>
        <item x="191"/>
        <item x="60"/>
        <item x="134"/>
        <item x="589"/>
        <item x="526"/>
        <item x="501"/>
        <item x="204"/>
        <item x="40"/>
        <item x="512"/>
        <item x="579"/>
        <item x="581"/>
        <item x="534"/>
        <item x="320"/>
        <item x="532"/>
        <item x="478"/>
        <item x="309"/>
        <item x="17"/>
        <item x="179"/>
        <item x="2"/>
        <item x="373"/>
        <item x="508"/>
        <item x="158"/>
        <item x="497"/>
        <item x="330"/>
        <item x="339"/>
        <item x="146"/>
        <item x="381"/>
        <item x="495"/>
        <item x="328"/>
        <item x="372"/>
        <item x="415"/>
        <item x="317"/>
        <item x="577"/>
        <item x="291"/>
        <item x="365"/>
        <item x="460"/>
        <item x="62"/>
        <item x="449"/>
        <item x="133"/>
        <item x="538"/>
        <item x="181"/>
        <item x="529"/>
        <item x="561"/>
        <item x="519"/>
        <item x="219"/>
        <item x="10"/>
        <item x="419"/>
        <item x="483"/>
        <item x="105"/>
        <item x="521"/>
        <item x="11"/>
        <item x="341"/>
        <item x="507"/>
        <item x="412"/>
        <item x="169"/>
        <item x="347"/>
        <item x="462"/>
        <item x="481"/>
        <item x="286"/>
        <item x="410"/>
        <item x="422"/>
        <item x="343"/>
        <item x="350"/>
        <item x="423"/>
        <item x="38"/>
        <item x="263"/>
        <item x="435"/>
        <item x="256"/>
        <item x="30"/>
        <item x="493"/>
        <item x="322"/>
        <item x="145"/>
        <item x="70"/>
        <item x="161"/>
        <item x="489"/>
        <item x="440"/>
        <item x="59"/>
        <item x="546"/>
        <item x="307"/>
        <item x="301"/>
        <item x="441"/>
        <item x="324"/>
        <item x="340"/>
        <item x="239"/>
        <item x="573"/>
        <item x="160"/>
        <item x="142"/>
        <item x="360"/>
        <item x="327"/>
        <item x="81"/>
        <item x="117"/>
        <item x="420"/>
        <item x="1"/>
        <item x="348"/>
        <item x="99"/>
        <item x="255"/>
        <item x="43"/>
        <item x="139"/>
        <item x="37"/>
        <item x="592"/>
        <item x="316"/>
        <item x="436"/>
        <item x="76"/>
        <item x="19"/>
        <item x="18"/>
        <item x="437"/>
        <item x="31"/>
        <item x="130"/>
        <item x="269"/>
        <item x="325"/>
        <item x="155"/>
        <item x="403"/>
        <item x="54"/>
        <item x="7"/>
        <item x="52"/>
        <item x="389"/>
        <item x="215"/>
        <item x="510"/>
        <item x="242"/>
        <item x="198"/>
        <item x="491"/>
        <item x="598"/>
        <item x="502"/>
        <item x="567"/>
        <item x="246"/>
        <item x="488"/>
        <item x="249"/>
        <item x="302"/>
        <item x="369"/>
        <item x="539"/>
        <item x="138"/>
        <item x="467"/>
        <item x="377"/>
        <item x="479"/>
        <item x="461"/>
        <item x="192"/>
        <item x="285"/>
        <item x="588"/>
        <item x="187"/>
        <item x="51"/>
        <item x="416"/>
        <item x="197"/>
        <item x="349"/>
        <item x="308"/>
        <item x="172"/>
        <item x="456"/>
        <item x="182"/>
        <item x="227"/>
        <item x="547"/>
        <item x="358"/>
        <item x="500"/>
        <item x="82"/>
        <item x="477"/>
        <item x="424"/>
        <item x="178"/>
        <item x="27"/>
        <item x="480"/>
        <item x="16"/>
        <item x="224"/>
        <item x="536"/>
        <item x="270"/>
        <item x="132"/>
        <item x="378"/>
        <item x="300"/>
        <item x="306"/>
        <item x="168"/>
        <item x="220"/>
        <item x="190"/>
        <item x="53"/>
        <item x="3"/>
        <item x="209"/>
        <item x="297"/>
        <item x="331"/>
        <item x="408"/>
        <item x="362"/>
        <item x="345"/>
        <item x="458"/>
        <item x="380"/>
        <item x="65"/>
        <item x="109"/>
        <item x="596"/>
        <item x="289"/>
        <item x="427"/>
        <item x="337"/>
        <item x="557"/>
        <item x="584"/>
        <item x="304"/>
        <item x="505"/>
        <item x="244"/>
        <item x="177"/>
        <item x="248"/>
        <item x="141"/>
        <item x="128"/>
        <item x="245"/>
        <item x="593"/>
        <item x="136"/>
        <item x="433"/>
        <item x="470"/>
        <item x="5"/>
        <item x="407"/>
        <item x="273"/>
        <item x="208"/>
        <item x="375"/>
        <item x="218"/>
        <item x="212"/>
        <item x="466"/>
        <item x="418"/>
        <item x="406"/>
        <item x="64"/>
        <item x="431"/>
        <item x="509"/>
        <item x="228"/>
        <item x="329"/>
        <item x="47"/>
        <item x="150"/>
        <item x="530"/>
        <item x="411"/>
        <item x="214"/>
        <item x="165"/>
        <item x="506"/>
        <item x="371"/>
        <item x="353"/>
        <item x="9"/>
        <item x="364"/>
        <item x="243"/>
        <item x="555"/>
        <item x="262"/>
        <item x="120"/>
        <item x="226"/>
        <item x="271"/>
        <item x="98"/>
        <item x="202"/>
        <item x="543"/>
        <item x="359"/>
        <item x="397"/>
        <item x="42"/>
        <item x="154"/>
        <item x="157"/>
        <item x="77"/>
        <item x="148"/>
        <item x="93"/>
        <item x="298"/>
        <item x="140"/>
        <item x="582"/>
        <item x="63"/>
        <item x="6"/>
        <item x="352"/>
        <item x="175"/>
        <item x="12"/>
        <item x="334"/>
        <item x="282"/>
        <item x="600"/>
        <item x="576"/>
        <item x="250"/>
        <item x="494"/>
        <item x="524"/>
        <item x="499"/>
        <item x="85"/>
        <item x="156"/>
        <item x="185"/>
        <item x="184"/>
        <item x="114"/>
        <item x="61"/>
        <item x="89"/>
        <item x="344"/>
        <item x="537"/>
        <item x="374"/>
        <item x="163"/>
        <item x="564"/>
        <item x="174"/>
        <item x="571"/>
        <item x="591"/>
        <item x="104"/>
        <item x="303"/>
        <item x="196"/>
        <item x="171"/>
        <item x="465"/>
        <item x="288"/>
        <item x="474"/>
        <item x="469"/>
        <item x="22"/>
        <item x="25"/>
        <item x="484"/>
        <item x="355"/>
        <item x="384"/>
        <item x="87"/>
        <item x="152"/>
        <item x="67"/>
        <item x="357"/>
        <item x="549"/>
        <item x="514"/>
        <item x="188"/>
        <item x="541"/>
        <item x="28"/>
        <item x="587"/>
        <item x="319"/>
        <item x="516"/>
        <item x="103"/>
        <item x="525"/>
        <item x="438"/>
        <item x="414"/>
        <item x="487"/>
        <item x="311"/>
        <item x="332"/>
        <item x="366"/>
        <item x="434"/>
        <item x="336"/>
        <item x="442"/>
        <item x="261"/>
        <item x="533"/>
        <item x="504"/>
        <item x="368"/>
        <item x="233"/>
        <item x="159"/>
        <item x="430"/>
        <item x="426"/>
        <item x="439"/>
        <item x="121"/>
        <item x="268"/>
        <item x="91"/>
        <item x="45"/>
        <item x="123"/>
        <item x="88"/>
        <item x="131"/>
        <item x="428"/>
        <item x="14"/>
        <item x="180"/>
        <item x="58"/>
        <item x="100"/>
        <item x="29"/>
        <item x="390"/>
        <item x="4"/>
        <item x="490"/>
        <item x="283"/>
        <item x="554"/>
        <item x="194"/>
        <item x="72"/>
        <item x="542"/>
        <item x="231"/>
        <item x="305"/>
        <item x="562"/>
        <item x="450"/>
        <item x="251"/>
        <item x="409"/>
        <item x="556"/>
        <item x="492"/>
        <item x="195"/>
        <item x="391"/>
        <item x="370"/>
        <item x="404"/>
        <item x="176"/>
        <item x="122"/>
        <item x="199"/>
        <item x="254"/>
        <item x="574"/>
        <item x="565"/>
        <item x="346"/>
        <item x="46"/>
        <item x="75"/>
        <item x="553"/>
        <item x="15"/>
        <item x="127"/>
        <item x="137"/>
        <item x="294"/>
        <item x="379"/>
        <item x="569"/>
        <item x="590"/>
        <item x="124"/>
        <item x="515"/>
        <item x="527"/>
        <item x="206"/>
        <item x="523"/>
        <item x="464"/>
        <item x="106"/>
        <item x="57"/>
        <item x="200"/>
        <item x="338"/>
        <item x="367"/>
        <item x="252"/>
        <item x="107"/>
        <item x="69"/>
        <item x="333"/>
        <item x="50"/>
        <item x="361"/>
        <item x="207"/>
        <item x="485"/>
        <item x="108"/>
        <item x="356"/>
        <item x="95"/>
        <item x="113"/>
        <item x="162"/>
        <item x="90"/>
        <item x="170"/>
        <item x="101"/>
        <item x="295"/>
        <item x="267"/>
        <item x="503"/>
        <item x="486"/>
        <item x="292"/>
        <item x="400"/>
        <item x="20"/>
        <item x="79"/>
        <item x="452"/>
        <item x="84"/>
        <item x="115"/>
        <item x="566"/>
        <item t="default"/>
      </items>
    </pivotField>
    <pivotField showAll="0"/>
    <pivotField numFmtId="164" showAll="0"/>
    <pivotField numFmtId="164" showAll="0"/>
    <pivotField numFmtId="164" showAll="0"/>
    <pivotField numFmtId="164" showAll="0"/>
    <pivotField numFmtId="9" showAll="0"/>
    <pivotField numFmtId="3" showAll="0"/>
    <pivotField showAll="0"/>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8">
    <i>
      <x v="6"/>
    </i>
    <i>
      <x v="9"/>
    </i>
    <i>
      <x v="7"/>
    </i>
    <i>
      <x v="2"/>
    </i>
    <i>
      <x v="10"/>
    </i>
    <i>
      <x v="1"/>
    </i>
    <i>
      <x/>
    </i>
    <i t="grand">
      <x/>
    </i>
  </rowItems>
  <colItems count="1">
    <i/>
  </colItems>
  <dataFields count="1">
    <dataField name="Average of Outside cost" fld="5" subtotal="average" baseField="0" baseItem="0"/>
  </dataFields>
  <formats count="2">
    <format dxfId="17">
      <pivotArea collapsedLevelsAreSubtotals="1" fieldPosition="0">
        <references count="1">
          <reference field="4" count="7">
            <x v="0"/>
            <x v="1"/>
            <x v="2"/>
            <x v="6"/>
            <x v="7"/>
            <x v="9"/>
            <x v="10"/>
          </reference>
        </references>
      </pivotArea>
    </format>
    <format dxfId="16">
      <pivotArea collapsedLevelsAreSubtotals="1" fieldPosition="0">
        <references count="1">
          <reference field="4" count="11">
            <x v="0"/>
            <x v="1"/>
            <x v="2"/>
            <x v="3"/>
            <x v="4"/>
            <x v="5"/>
            <x v="7"/>
            <x v="8"/>
            <x v="9"/>
            <x v="10"/>
            <x v="11"/>
          </reference>
        </references>
      </pivotArea>
    </format>
  </formats>
  <chartFormats count="7">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4" count="1" selected="0">
            <x v="0"/>
          </reference>
        </references>
      </pivotArea>
    </chartFormat>
    <chartFormat chart="5" format="14">
      <pivotArea type="data" outline="0" fieldPosition="0">
        <references count="2">
          <reference field="4294967294" count="1" selected="0">
            <x v="0"/>
          </reference>
          <reference field="4" count="1" selected="0">
            <x v="1"/>
          </reference>
        </references>
      </pivotArea>
    </chartFormat>
    <chartFormat chart="5" format="15">
      <pivotArea type="data" outline="0" fieldPosition="0">
        <references count="2">
          <reference field="4294967294" count="1" selected="0">
            <x v="0"/>
          </reference>
          <reference field="4" count="1" selected="0">
            <x v="6"/>
          </reference>
        </references>
      </pivotArea>
    </chartFormat>
    <chartFormat chart="5" format="16">
      <pivotArea type="data" outline="0" fieldPosition="0">
        <references count="2">
          <reference field="4294967294" count="1" selected="0">
            <x v="0"/>
          </reference>
          <reference field="4" count="1" selected="0">
            <x v="4"/>
          </reference>
        </references>
      </pivotArea>
    </chartFormat>
    <chartFormat chart="5" format="17">
      <pivotArea type="data" outline="0" fieldPosition="0">
        <references count="2">
          <reference field="4294967294" count="1" selected="0">
            <x v="0"/>
          </reference>
          <reference field="4" count="1" selected="0">
            <x v="11"/>
          </reference>
        </references>
      </pivotArea>
    </chartFormat>
    <chartFormat chart="5" format="18">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DC14593-3803-4B24-A593-569CB56C965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Z3:AZ4" firstHeaderRow="1" firstDataRow="1" firstDataCol="0"/>
  <pivotFields count="23">
    <pivotField numFmtId="1" showAll="0"/>
    <pivotField showAll="0">
      <items count="4">
        <item x="1"/>
        <item h="1" x="2"/>
        <item h="1" x="0"/>
        <item t="default"/>
      </items>
    </pivotField>
    <pivotField numFmtId="1" showAll="0"/>
    <pivotField numFmtId="164" showAll="0"/>
    <pivotField showAll="0"/>
    <pivotField numFmtId="164"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items count="602">
        <item x="232"/>
        <item x="315"/>
        <item x="594"/>
        <item x="213"/>
        <item x="129"/>
        <item x="41"/>
        <item x="279"/>
        <item x="80"/>
        <item x="240"/>
        <item x="413"/>
        <item x="33"/>
        <item x="597"/>
        <item x="225"/>
        <item x="550"/>
        <item x="446"/>
        <item x="153"/>
        <item x="8"/>
        <item x="342"/>
        <item x="110"/>
        <item x="211"/>
        <item x="445"/>
        <item x="266"/>
        <item x="55"/>
        <item x="363"/>
        <item x="578"/>
        <item x="293"/>
        <item x="189"/>
        <item x="455"/>
        <item x="86"/>
        <item x="522"/>
        <item x="216"/>
        <item x="237"/>
        <item x="448"/>
        <item x="278"/>
        <item x="393"/>
        <item x="73"/>
        <item x="39"/>
        <item x="511"/>
        <item x="354"/>
        <item x="23"/>
        <item x="280"/>
        <item x="274"/>
        <item x="234"/>
        <item x="149"/>
        <item x="429"/>
        <item x="290"/>
        <item x="13"/>
        <item x="49"/>
        <item x="310"/>
        <item x="326"/>
        <item x="164"/>
        <item x="444"/>
        <item x="575"/>
        <item x="296"/>
        <item x="299"/>
        <item x="463"/>
        <item x="259"/>
        <item x="276"/>
        <item x="166"/>
        <item x="560"/>
        <item x="125"/>
        <item x="383"/>
        <item x="34"/>
        <item x="44"/>
        <item x="472"/>
        <item x="388"/>
        <item x="570"/>
        <item x="551"/>
        <item x="517"/>
        <item x="312"/>
        <item x="475"/>
        <item x="398"/>
        <item x="32"/>
        <item x="111"/>
        <item x="432"/>
        <item x="459"/>
        <item x="599"/>
        <item x="186"/>
        <item x="35"/>
        <item x="173"/>
        <item x="238"/>
        <item x="167"/>
        <item x="260"/>
        <item x="376"/>
        <item x="471"/>
        <item x="24"/>
        <item x="528"/>
        <item x="585"/>
        <item x="26"/>
        <item x="236"/>
        <item x="265"/>
        <item x="96"/>
        <item x="313"/>
        <item x="287"/>
        <item x="74"/>
        <item x="558"/>
        <item x="0"/>
        <item x="247"/>
        <item x="203"/>
        <item x="451"/>
        <item x="92"/>
        <item x="563"/>
        <item x="552"/>
        <item x="473"/>
        <item x="513"/>
        <item x="193"/>
        <item x="386"/>
        <item x="143"/>
        <item x="453"/>
        <item x="580"/>
        <item x="392"/>
        <item x="151"/>
        <item x="405"/>
        <item x="447"/>
        <item x="385"/>
        <item x="56"/>
        <item x="540"/>
        <item x="583"/>
        <item x="395"/>
        <item x="396"/>
        <item x="443"/>
        <item x="323"/>
        <item x="210"/>
        <item x="102"/>
        <item x="258"/>
        <item x="147"/>
        <item x="351"/>
        <item x="572"/>
        <item x="394"/>
        <item x="544"/>
        <item x="229"/>
        <item x="235"/>
        <item x="97"/>
        <item x="382"/>
        <item x="126"/>
        <item x="535"/>
        <item x="586"/>
        <item x="94"/>
        <item x="66"/>
        <item x="217"/>
        <item x="119"/>
        <item x="144"/>
        <item x="241"/>
        <item x="402"/>
        <item x="112"/>
        <item x="454"/>
        <item x="417"/>
        <item x="48"/>
        <item x="253"/>
        <item x="425"/>
        <item x="272"/>
        <item x="321"/>
        <item x="71"/>
        <item x="498"/>
        <item x="264"/>
        <item x="520"/>
        <item x="401"/>
        <item x="221"/>
        <item x="183"/>
        <item x="277"/>
        <item x="281"/>
        <item x="116"/>
        <item x="68"/>
        <item x="387"/>
        <item x="468"/>
        <item x="518"/>
        <item x="568"/>
        <item x="559"/>
        <item x="457"/>
        <item x="230"/>
        <item x="222"/>
        <item x="118"/>
        <item x="314"/>
        <item x="482"/>
        <item x="21"/>
        <item x="78"/>
        <item x="335"/>
        <item x="223"/>
        <item x="36"/>
        <item x="83"/>
        <item x="595"/>
        <item x="201"/>
        <item x="257"/>
        <item x="318"/>
        <item x="275"/>
        <item x="135"/>
        <item x="476"/>
        <item x="205"/>
        <item x="545"/>
        <item x="284"/>
        <item x="421"/>
        <item x="531"/>
        <item x="399"/>
        <item x="496"/>
        <item x="548"/>
        <item x="191"/>
        <item x="60"/>
        <item x="134"/>
        <item x="589"/>
        <item x="526"/>
        <item x="501"/>
        <item x="204"/>
        <item x="40"/>
        <item x="512"/>
        <item x="579"/>
        <item x="581"/>
        <item x="534"/>
        <item x="320"/>
        <item x="532"/>
        <item x="478"/>
        <item x="309"/>
        <item x="17"/>
        <item x="179"/>
        <item x="2"/>
        <item x="373"/>
        <item x="508"/>
        <item x="158"/>
        <item x="497"/>
        <item x="330"/>
        <item x="339"/>
        <item x="146"/>
        <item x="381"/>
        <item x="495"/>
        <item x="328"/>
        <item x="372"/>
        <item x="415"/>
        <item x="317"/>
        <item x="577"/>
        <item x="291"/>
        <item x="365"/>
        <item x="460"/>
        <item x="62"/>
        <item x="449"/>
        <item x="133"/>
        <item x="538"/>
        <item x="181"/>
        <item x="529"/>
        <item x="561"/>
        <item x="519"/>
        <item x="219"/>
        <item x="10"/>
        <item x="419"/>
        <item x="483"/>
        <item x="105"/>
        <item x="521"/>
        <item x="11"/>
        <item x="341"/>
        <item x="507"/>
        <item x="412"/>
        <item x="169"/>
        <item x="347"/>
        <item x="462"/>
        <item x="481"/>
        <item x="286"/>
        <item x="410"/>
        <item x="422"/>
        <item x="343"/>
        <item x="350"/>
        <item x="423"/>
        <item x="38"/>
        <item x="263"/>
        <item x="435"/>
        <item x="256"/>
        <item x="30"/>
        <item x="493"/>
        <item x="322"/>
        <item x="145"/>
        <item x="70"/>
        <item x="161"/>
        <item x="489"/>
        <item x="440"/>
        <item x="59"/>
        <item x="546"/>
        <item x="307"/>
        <item x="301"/>
        <item x="441"/>
        <item x="324"/>
        <item x="340"/>
        <item x="239"/>
        <item x="573"/>
        <item x="160"/>
        <item x="142"/>
        <item x="360"/>
        <item x="327"/>
        <item x="81"/>
        <item x="117"/>
        <item x="420"/>
        <item x="1"/>
        <item x="348"/>
        <item x="99"/>
        <item x="255"/>
        <item x="43"/>
        <item x="139"/>
        <item x="37"/>
        <item x="592"/>
        <item x="316"/>
        <item x="436"/>
        <item x="76"/>
        <item x="19"/>
        <item x="18"/>
        <item x="437"/>
        <item x="31"/>
        <item x="130"/>
        <item x="269"/>
        <item x="325"/>
        <item x="155"/>
        <item x="403"/>
        <item x="54"/>
        <item x="7"/>
        <item x="52"/>
        <item x="389"/>
        <item x="215"/>
        <item x="510"/>
        <item x="242"/>
        <item x="198"/>
        <item x="491"/>
        <item x="598"/>
        <item x="502"/>
        <item x="567"/>
        <item x="246"/>
        <item x="488"/>
        <item x="249"/>
        <item x="302"/>
        <item x="369"/>
        <item x="539"/>
        <item x="138"/>
        <item x="467"/>
        <item x="377"/>
        <item x="479"/>
        <item x="461"/>
        <item x="192"/>
        <item x="285"/>
        <item x="588"/>
        <item x="187"/>
        <item x="51"/>
        <item x="416"/>
        <item x="197"/>
        <item x="349"/>
        <item x="308"/>
        <item x="172"/>
        <item x="456"/>
        <item x="182"/>
        <item x="227"/>
        <item x="547"/>
        <item x="358"/>
        <item x="500"/>
        <item x="82"/>
        <item x="477"/>
        <item x="424"/>
        <item x="178"/>
        <item x="27"/>
        <item x="480"/>
        <item x="16"/>
        <item x="224"/>
        <item x="536"/>
        <item x="270"/>
        <item x="132"/>
        <item x="378"/>
        <item x="300"/>
        <item x="306"/>
        <item x="168"/>
        <item x="220"/>
        <item x="190"/>
        <item x="53"/>
        <item x="3"/>
        <item x="209"/>
        <item x="297"/>
        <item x="331"/>
        <item x="408"/>
        <item x="362"/>
        <item x="345"/>
        <item x="458"/>
        <item x="380"/>
        <item x="65"/>
        <item x="109"/>
        <item x="596"/>
        <item x="289"/>
        <item x="427"/>
        <item x="337"/>
        <item x="557"/>
        <item x="584"/>
        <item x="304"/>
        <item x="505"/>
        <item x="244"/>
        <item x="177"/>
        <item x="248"/>
        <item x="141"/>
        <item x="128"/>
        <item x="245"/>
        <item x="593"/>
        <item x="136"/>
        <item x="433"/>
        <item x="470"/>
        <item x="5"/>
        <item x="407"/>
        <item x="273"/>
        <item x="208"/>
        <item x="375"/>
        <item x="218"/>
        <item x="212"/>
        <item x="466"/>
        <item x="418"/>
        <item x="406"/>
        <item x="64"/>
        <item x="431"/>
        <item x="509"/>
        <item x="228"/>
        <item x="329"/>
        <item x="47"/>
        <item x="150"/>
        <item x="530"/>
        <item x="411"/>
        <item x="214"/>
        <item x="165"/>
        <item x="506"/>
        <item x="371"/>
        <item x="353"/>
        <item x="9"/>
        <item x="364"/>
        <item x="243"/>
        <item x="555"/>
        <item x="262"/>
        <item x="120"/>
        <item x="226"/>
        <item x="271"/>
        <item x="98"/>
        <item x="202"/>
        <item x="543"/>
        <item x="359"/>
        <item x="397"/>
        <item x="42"/>
        <item x="154"/>
        <item x="157"/>
        <item x="77"/>
        <item x="148"/>
        <item x="93"/>
        <item x="298"/>
        <item x="140"/>
        <item x="582"/>
        <item x="63"/>
        <item x="6"/>
        <item x="352"/>
        <item x="175"/>
        <item x="12"/>
        <item x="334"/>
        <item x="282"/>
        <item x="600"/>
        <item x="576"/>
        <item x="250"/>
        <item x="494"/>
        <item x="524"/>
        <item x="499"/>
        <item x="85"/>
        <item x="156"/>
        <item x="185"/>
        <item x="184"/>
        <item x="114"/>
        <item x="61"/>
        <item x="89"/>
        <item x="344"/>
        <item x="537"/>
        <item x="374"/>
        <item x="163"/>
        <item x="564"/>
        <item x="174"/>
        <item x="571"/>
        <item x="591"/>
        <item x="104"/>
        <item x="303"/>
        <item x="196"/>
        <item x="171"/>
        <item x="465"/>
        <item x="288"/>
        <item x="474"/>
        <item x="469"/>
        <item x="22"/>
        <item x="25"/>
        <item x="484"/>
        <item x="355"/>
        <item x="384"/>
        <item x="87"/>
        <item x="152"/>
        <item x="67"/>
        <item x="357"/>
        <item x="549"/>
        <item x="514"/>
        <item x="188"/>
        <item x="541"/>
        <item x="28"/>
        <item x="587"/>
        <item x="319"/>
        <item x="516"/>
        <item x="103"/>
        <item x="525"/>
        <item x="438"/>
        <item x="414"/>
        <item x="487"/>
        <item x="311"/>
        <item x="332"/>
        <item x="366"/>
        <item x="434"/>
        <item x="336"/>
        <item x="442"/>
        <item x="261"/>
        <item x="533"/>
        <item x="504"/>
        <item x="368"/>
        <item x="233"/>
        <item x="159"/>
        <item x="430"/>
        <item x="426"/>
        <item x="439"/>
        <item x="121"/>
        <item x="268"/>
        <item x="91"/>
        <item x="45"/>
        <item x="123"/>
        <item x="88"/>
        <item x="131"/>
        <item x="428"/>
        <item x="14"/>
        <item x="180"/>
        <item x="58"/>
        <item x="100"/>
        <item x="29"/>
        <item x="390"/>
        <item x="4"/>
        <item x="490"/>
        <item x="283"/>
        <item x="554"/>
        <item x="194"/>
        <item x="72"/>
        <item x="542"/>
        <item x="231"/>
        <item x="305"/>
        <item x="562"/>
        <item x="450"/>
        <item x="251"/>
        <item x="409"/>
        <item x="556"/>
        <item x="492"/>
        <item x="195"/>
        <item x="391"/>
        <item x="370"/>
        <item x="404"/>
        <item x="176"/>
        <item x="122"/>
        <item x="199"/>
        <item x="254"/>
        <item x="574"/>
        <item x="565"/>
        <item x="346"/>
        <item x="46"/>
        <item x="75"/>
        <item x="553"/>
        <item x="15"/>
        <item x="127"/>
        <item x="137"/>
        <item x="294"/>
        <item x="379"/>
        <item x="569"/>
        <item x="590"/>
        <item x="124"/>
        <item x="515"/>
        <item x="527"/>
        <item x="206"/>
        <item x="523"/>
        <item x="464"/>
        <item x="106"/>
        <item x="57"/>
        <item x="200"/>
        <item x="338"/>
        <item x="367"/>
        <item x="252"/>
        <item x="107"/>
        <item x="69"/>
        <item x="333"/>
        <item x="50"/>
        <item x="361"/>
        <item x="207"/>
        <item x="485"/>
        <item x="108"/>
        <item x="356"/>
        <item x="95"/>
        <item x="113"/>
        <item x="162"/>
        <item x="90"/>
        <item x="170"/>
        <item x="101"/>
        <item x="295"/>
        <item x="267"/>
        <item x="503"/>
        <item x="486"/>
        <item x="292"/>
        <item x="400"/>
        <item x="20"/>
        <item x="79"/>
        <item x="452"/>
        <item x="84"/>
        <item x="115"/>
        <item x="566"/>
        <item t="default"/>
      </items>
    </pivotField>
    <pivotField showAll="0"/>
    <pivotField numFmtId="164" showAll="0"/>
    <pivotField numFmtId="164" showAll="0"/>
    <pivotField dataField="1" numFmtId="164" showAll="0"/>
    <pivotField numFmtId="164" showAll="0"/>
    <pivotField numFmtId="9" showAll="0"/>
    <pivotField numFmtId="3" showAll="0"/>
    <pivotField showAll="0"/>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Total Cos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8E5C741-A272-4200-AEF0-C663838DF51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U3:AU30" firstHeaderRow="1" firstDataRow="1" firstDataCol="1"/>
  <pivotFields count="23">
    <pivotField numFmtId="1" showAll="0"/>
    <pivotField showAll="0">
      <items count="4">
        <item x="1"/>
        <item h="1" x="2"/>
        <item h="1" x="0"/>
        <item t="default"/>
      </items>
    </pivotField>
    <pivotField numFmtId="1" showAll="0"/>
    <pivotField numFmtId="164" showAll="0"/>
    <pivotField showAll="0"/>
    <pivotField numFmtId="164"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items count="602">
        <item x="232"/>
        <item x="315"/>
        <item x="594"/>
        <item x="213"/>
        <item x="129"/>
        <item x="41"/>
        <item x="279"/>
        <item x="80"/>
        <item x="240"/>
        <item x="413"/>
        <item x="33"/>
        <item x="597"/>
        <item x="225"/>
        <item x="550"/>
        <item x="446"/>
        <item x="153"/>
        <item x="8"/>
        <item x="342"/>
        <item x="110"/>
        <item x="211"/>
        <item x="445"/>
        <item x="266"/>
        <item x="55"/>
        <item x="363"/>
        <item x="578"/>
        <item x="293"/>
        <item x="189"/>
        <item x="455"/>
        <item x="86"/>
        <item x="522"/>
        <item x="216"/>
        <item x="237"/>
        <item x="448"/>
        <item x="278"/>
        <item x="393"/>
        <item x="73"/>
        <item x="39"/>
        <item x="511"/>
        <item x="354"/>
        <item x="23"/>
        <item x="280"/>
        <item x="274"/>
        <item x="234"/>
        <item x="149"/>
        <item x="429"/>
        <item x="290"/>
        <item x="13"/>
        <item x="49"/>
        <item x="310"/>
        <item x="326"/>
        <item x="164"/>
        <item x="444"/>
        <item x="575"/>
        <item x="296"/>
        <item x="299"/>
        <item x="463"/>
        <item x="259"/>
        <item x="276"/>
        <item x="166"/>
        <item x="560"/>
        <item x="125"/>
        <item x="383"/>
        <item x="34"/>
        <item x="44"/>
        <item x="472"/>
        <item x="388"/>
        <item x="570"/>
        <item x="551"/>
        <item x="517"/>
        <item x="312"/>
        <item x="475"/>
        <item x="398"/>
        <item x="32"/>
        <item x="111"/>
        <item x="432"/>
        <item x="459"/>
        <item x="599"/>
        <item x="186"/>
        <item x="35"/>
        <item x="173"/>
        <item x="238"/>
        <item x="167"/>
        <item x="260"/>
        <item x="376"/>
        <item x="471"/>
        <item x="24"/>
        <item x="528"/>
        <item x="585"/>
        <item x="26"/>
        <item x="236"/>
        <item x="265"/>
        <item x="96"/>
        <item x="313"/>
        <item x="287"/>
        <item x="74"/>
        <item x="558"/>
        <item x="0"/>
        <item x="247"/>
        <item x="203"/>
        <item x="451"/>
        <item x="92"/>
        <item x="563"/>
        <item x="552"/>
        <item x="473"/>
        <item x="513"/>
        <item x="193"/>
        <item x="386"/>
        <item x="143"/>
        <item x="453"/>
        <item x="580"/>
        <item x="392"/>
        <item x="151"/>
        <item x="405"/>
        <item x="447"/>
        <item x="385"/>
        <item x="56"/>
        <item x="540"/>
        <item x="583"/>
        <item x="395"/>
        <item x="396"/>
        <item x="443"/>
        <item x="323"/>
        <item x="210"/>
        <item x="102"/>
        <item x="258"/>
        <item x="147"/>
        <item x="351"/>
        <item x="572"/>
        <item x="394"/>
        <item x="544"/>
        <item x="229"/>
        <item x="235"/>
        <item x="97"/>
        <item x="382"/>
        <item x="126"/>
        <item x="535"/>
        <item x="586"/>
        <item x="94"/>
        <item x="66"/>
        <item x="217"/>
        <item x="119"/>
        <item x="144"/>
        <item x="241"/>
        <item x="402"/>
        <item x="112"/>
        <item x="454"/>
        <item x="417"/>
        <item x="48"/>
        <item x="253"/>
        <item x="425"/>
        <item x="272"/>
        <item x="321"/>
        <item x="71"/>
        <item x="498"/>
        <item x="264"/>
        <item x="520"/>
        <item x="401"/>
        <item x="221"/>
        <item x="183"/>
        <item x="277"/>
        <item x="281"/>
        <item x="116"/>
        <item x="68"/>
        <item x="387"/>
        <item x="468"/>
        <item x="518"/>
        <item x="568"/>
        <item x="559"/>
        <item x="457"/>
        <item x="230"/>
        <item x="222"/>
        <item x="118"/>
        <item x="314"/>
        <item x="482"/>
        <item x="21"/>
        <item x="78"/>
        <item x="335"/>
        <item x="223"/>
        <item x="36"/>
        <item x="83"/>
        <item x="595"/>
        <item x="201"/>
        <item x="257"/>
        <item x="318"/>
        <item x="275"/>
        <item x="135"/>
        <item x="476"/>
        <item x="205"/>
        <item x="545"/>
        <item x="284"/>
        <item x="421"/>
        <item x="531"/>
        <item x="399"/>
        <item x="496"/>
        <item x="548"/>
        <item x="191"/>
        <item x="60"/>
        <item x="134"/>
        <item x="589"/>
        <item x="526"/>
        <item x="501"/>
        <item x="204"/>
        <item x="40"/>
        <item x="512"/>
        <item x="579"/>
        <item x="581"/>
        <item x="534"/>
        <item x="320"/>
        <item x="532"/>
        <item x="478"/>
        <item x="309"/>
        <item x="17"/>
        <item x="179"/>
        <item x="2"/>
        <item x="373"/>
        <item x="508"/>
        <item x="158"/>
        <item x="497"/>
        <item x="330"/>
        <item x="339"/>
        <item x="146"/>
        <item x="381"/>
        <item x="495"/>
        <item x="328"/>
        <item x="372"/>
        <item x="415"/>
        <item x="317"/>
        <item x="577"/>
        <item x="291"/>
        <item x="365"/>
        <item x="460"/>
        <item x="62"/>
        <item x="449"/>
        <item x="133"/>
        <item x="538"/>
        <item x="181"/>
        <item x="529"/>
        <item x="561"/>
        <item x="519"/>
        <item x="219"/>
        <item x="10"/>
        <item x="419"/>
        <item x="483"/>
        <item x="105"/>
        <item x="521"/>
        <item x="11"/>
        <item x="341"/>
        <item x="507"/>
        <item x="412"/>
        <item x="169"/>
        <item x="347"/>
        <item x="462"/>
        <item x="481"/>
        <item x="286"/>
        <item x="410"/>
        <item x="422"/>
        <item x="343"/>
        <item x="350"/>
        <item x="423"/>
        <item x="38"/>
        <item x="263"/>
        <item x="435"/>
        <item x="256"/>
        <item x="30"/>
        <item x="493"/>
        <item x="322"/>
        <item x="145"/>
        <item x="70"/>
        <item x="161"/>
        <item x="489"/>
        <item x="440"/>
        <item x="59"/>
        <item x="546"/>
        <item x="307"/>
        <item x="301"/>
        <item x="441"/>
        <item x="324"/>
        <item x="340"/>
        <item x="239"/>
        <item x="573"/>
        <item x="160"/>
        <item x="142"/>
        <item x="360"/>
        <item x="327"/>
        <item x="81"/>
        <item x="117"/>
        <item x="420"/>
        <item x="1"/>
        <item x="348"/>
        <item x="99"/>
        <item x="255"/>
        <item x="43"/>
        <item x="139"/>
        <item x="37"/>
        <item x="592"/>
        <item x="316"/>
        <item x="436"/>
        <item x="76"/>
        <item x="19"/>
        <item x="18"/>
        <item x="437"/>
        <item x="31"/>
        <item x="130"/>
        <item x="269"/>
        <item x="325"/>
        <item x="155"/>
        <item x="403"/>
        <item x="54"/>
        <item x="7"/>
        <item x="52"/>
        <item x="389"/>
        <item x="215"/>
        <item x="510"/>
        <item x="242"/>
        <item x="198"/>
        <item x="491"/>
        <item x="598"/>
        <item x="502"/>
        <item x="567"/>
        <item x="246"/>
        <item x="488"/>
        <item x="249"/>
        <item x="302"/>
        <item x="369"/>
        <item x="539"/>
        <item x="138"/>
        <item x="467"/>
        <item x="377"/>
        <item x="479"/>
        <item x="461"/>
        <item x="192"/>
        <item x="285"/>
        <item x="588"/>
        <item x="187"/>
        <item x="51"/>
        <item x="416"/>
        <item x="197"/>
        <item x="349"/>
        <item x="308"/>
        <item x="172"/>
        <item x="456"/>
        <item x="182"/>
        <item x="227"/>
        <item x="547"/>
        <item x="358"/>
        <item x="500"/>
        <item x="82"/>
        <item x="477"/>
        <item x="424"/>
        <item x="178"/>
        <item x="27"/>
        <item x="480"/>
        <item x="16"/>
        <item x="224"/>
        <item x="536"/>
        <item x="270"/>
        <item x="132"/>
        <item x="378"/>
        <item x="300"/>
        <item x="306"/>
        <item x="168"/>
        <item x="220"/>
        <item x="190"/>
        <item x="53"/>
        <item x="3"/>
        <item x="209"/>
        <item x="297"/>
        <item x="331"/>
        <item x="408"/>
        <item x="362"/>
        <item x="345"/>
        <item x="458"/>
        <item x="380"/>
        <item x="65"/>
        <item x="109"/>
        <item x="596"/>
        <item x="289"/>
        <item x="427"/>
        <item x="337"/>
        <item x="557"/>
        <item x="584"/>
        <item x="304"/>
        <item x="505"/>
        <item x="244"/>
        <item x="177"/>
        <item x="248"/>
        <item x="141"/>
        <item x="128"/>
        <item x="245"/>
        <item x="593"/>
        <item x="136"/>
        <item x="433"/>
        <item x="470"/>
        <item x="5"/>
        <item x="407"/>
        <item x="273"/>
        <item x="208"/>
        <item x="375"/>
        <item x="218"/>
        <item x="212"/>
        <item x="466"/>
        <item x="418"/>
        <item x="406"/>
        <item x="64"/>
        <item x="431"/>
        <item x="509"/>
        <item x="228"/>
        <item x="329"/>
        <item x="47"/>
        <item x="150"/>
        <item x="530"/>
        <item x="411"/>
        <item x="214"/>
        <item x="165"/>
        <item x="506"/>
        <item x="371"/>
        <item x="353"/>
        <item x="9"/>
        <item x="364"/>
        <item x="243"/>
        <item x="555"/>
        <item x="262"/>
        <item x="120"/>
        <item x="226"/>
        <item x="271"/>
        <item x="98"/>
        <item x="202"/>
        <item x="543"/>
        <item x="359"/>
        <item x="397"/>
        <item x="42"/>
        <item x="154"/>
        <item x="157"/>
        <item x="77"/>
        <item x="148"/>
        <item x="93"/>
        <item x="298"/>
        <item x="140"/>
        <item x="582"/>
        <item x="63"/>
        <item x="6"/>
        <item x="352"/>
        <item x="175"/>
        <item x="12"/>
        <item x="334"/>
        <item x="282"/>
        <item x="600"/>
        <item x="576"/>
        <item x="250"/>
        <item x="494"/>
        <item x="524"/>
        <item x="499"/>
        <item x="85"/>
        <item x="156"/>
        <item x="185"/>
        <item x="184"/>
        <item x="114"/>
        <item x="61"/>
        <item x="89"/>
        <item x="344"/>
        <item x="537"/>
        <item x="374"/>
        <item x="163"/>
        <item x="564"/>
        <item x="174"/>
        <item x="571"/>
        <item x="591"/>
        <item x="104"/>
        <item x="303"/>
        <item x="196"/>
        <item x="171"/>
        <item x="465"/>
        <item x="288"/>
        <item x="474"/>
        <item x="469"/>
        <item x="22"/>
        <item x="25"/>
        <item x="484"/>
        <item x="355"/>
        <item x="384"/>
        <item x="87"/>
        <item x="152"/>
        <item x="67"/>
        <item x="357"/>
        <item x="549"/>
        <item x="514"/>
        <item x="188"/>
        <item x="541"/>
        <item x="28"/>
        <item x="587"/>
        <item x="319"/>
        <item x="516"/>
        <item x="103"/>
        <item x="525"/>
        <item x="438"/>
        <item x="414"/>
        <item x="487"/>
        <item x="311"/>
        <item x="332"/>
        <item x="366"/>
        <item x="434"/>
        <item x="336"/>
        <item x="442"/>
        <item x="261"/>
        <item x="533"/>
        <item x="504"/>
        <item x="368"/>
        <item x="233"/>
        <item x="159"/>
        <item x="430"/>
        <item x="426"/>
        <item x="439"/>
        <item x="121"/>
        <item x="268"/>
        <item x="91"/>
        <item x="45"/>
        <item x="123"/>
        <item x="88"/>
        <item x="131"/>
        <item x="428"/>
        <item x="14"/>
        <item x="180"/>
        <item x="58"/>
        <item x="100"/>
        <item x="29"/>
        <item x="390"/>
        <item x="4"/>
        <item x="490"/>
        <item x="283"/>
        <item x="554"/>
        <item x="194"/>
        <item x="72"/>
        <item x="542"/>
        <item x="231"/>
        <item x="305"/>
        <item x="562"/>
        <item x="450"/>
        <item x="251"/>
        <item x="409"/>
        <item x="556"/>
        <item x="492"/>
        <item x="195"/>
        <item x="391"/>
        <item x="370"/>
        <item x="404"/>
        <item x="176"/>
        <item x="122"/>
        <item x="199"/>
        <item x="254"/>
        <item x="574"/>
        <item x="565"/>
        <item x="346"/>
        <item x="46"/>
        <item x="75"/>
        <item x="553"/>
        <item x="15"/>
        <item x="127"/>
        <item x="137"/>
        <item x="294"/>
        <item x="379"/>
        <item x="569"/>
        <item x="590"/>
        <item x="124"/>
        <item x="515"/>
        <item x="527"/>
        <item x="206"/>
        <item x="523"/>
        <item x="464"/>
        <item x="106"/>
        <item x="57"/>
        <item x="200"/>
        <item x="338"/>
        <item x="367"/>
        <item x="252"/>
        <item x="107"/>
        <item x="69"/>
        <item x="333"/>
        <item x="50"/>
        <item x="361"/>
        <item x="207"/>
        <item x="485"/>
        <item x="108"/>
        <item x="356"/>
        <item x="95"/>
        <item x="113"/>
        <item x="162"/>
        <item x="90"/>
        <item x="170"/>
        <item x="101"/>
        <item x="295"/>
        <item x="267"/>
        <item x="503"/>
        <item x="486"/>
        <item x="292"/>
        <item x="400"/>
        <item x="20"/>
        <item x="79"/>
        <item x="452"/>
        <item x="84"/>
        <item x="115"/>
        <item x="566"/>
        <item t="default"/>
      </items>
    </pivotField>
    <pivotField showAll="0"/>
    <pivotField numFmtId="164" showAll="0"/>
    <pivotField numFmtId="164" showAll="0"/>
    <pivotField numFmtId="164" showAll="0"/>
    <pivotField numFmtId="164" showAll="0"/>
    <pivotField numFmtId="9" showAll="0"/>
    <pivotField axis="axisRow" numFmtId="3" showAll="0">
      <items count="27">
        <item x="18"/>
        <item x="1"/>
        <item x="17"/>
        <item x="8"/>
        <item x="19"/>
        <item x="23"/>
        <item x="16"/>
        <item x="24"/>
        <item x="20"/>
        <item x="21"/>
        <item x="3"/>
        <item x="25"/>
        <item x="2"/>
        <item x="7"/>
        <item x="5"/>
        <item x="11"/>
        <item x="12"/>
        <item x="15"/>
        <item x="13"/>
        <item x="0"/>
        <item x="4"/>
        <item x="6"/>
        <item x="22"/>
        <item x="14"/>
        <item x="10"/>
        <item x="9"/>
        <item t="default"/>
      </items>
    </pivotField>
    <pivotField showAll="0"/>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4"/>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8FECEB-B9D8-40C5-A186-7711388F8F2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F3:BG13" firstHeaderRow="1" firstDataRow="1" firstDataCol="1"/>
  <pivotFields count="23">
    <pivotField numFmtId="1" showAll="0"/>
    <pivotField showAll="0">
      <items count="4">
        <item x="1"/>
        <item h="1" x="2"/>
        <item h="1" x="0"/>
        <item t="default"/>
      </items>
    </pivotField>
    <pivotField numFmtId="1" showAll="0"/>
    <pivotField numFmtId="164" showAll="0"/>
    <pivotField showAll="0"/>
    <pivotField numFmtId="164"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items count="602">
        <item x="232"/>
        <item x="315"/>
        <item x="594"/>
        <item x="213"/>
        <item x="129"/>
        <item x="41"/>
        <item x="279"/>
        <item x="80"/>
        <item x="240"/>
        <item x="413"/>
        <item x="33"/>
        <item x="597"/>
        <item x="225"/>
        <item x="550"/>
        <item x="446"/>
        <item x="153"/>
        <item x="8"/>
        <item x="342"/>
        <item x="110"/>
        <item x="211"/>
        <item x="445"/>
        <item x="266"/>
        <item x="55"/>
        <item x="363"/>
        <item x="578"/>
        <item x="293"/>
        <item x="189"/>
        <item x="455"/>
        <item x="86"/>
        <item x="522"/>
        <item x="216"/>
        <item x="237"/>
        <item x="448"/>
        <item x="278"/>
        <item x="393"/>
        <item x="73"/>
        <item x="39"/>
        <item x="511"/>
        <item x="354"/>
        <item x="23"/>
        <item x="280"/>
        <item x="274"/>
        <item x="234"/>
        <item x="149"/>
        <item x="429"/>
        <item x="290"/>
        <item x="13"/>
        <item x="49"/>
        <item x="310"/>
        <item x="326"/>
        <item x="164"/>
        <item x="444"/>
        <item x="575"/>
        <item x="296"/>
        <item x="299"/>
        <item x="463"/>
        <item x="259"/>
        <item x="276"/>
        <item x="166"/>
        <item x="560"/>
        <item x="125"/>
        <item x="383"/>
        <item x="34"/>
        <item x="44"/>
        <item x="472"/>
        <item x="388"/>
        <item x="570"/>
        <item x="551"/>
        <item x="517"/>
        <item x="312"/>
        <item x="475"/>
        <item x="398"/>
        <item x="32"/>
        <item x="111"/>
        <item x="432"/>
        <item x="459"/>
        <item x="599"/>
        <item x="186"/>
        <item x="35"/>
        <item x="173"/>
        <item x="238"/>
        <item x="167"/>
        <item x="260"/>
        <item x="376"/>
        <item x="471"/>
        <item x="24"/>
        <item x="528"/>
        <item x="585"/>
        <item x="26"/>
        <item x="236"/>
        <item x="265"/>
        <item x="96"/>
        <item x="313"/>
        <item x="287"/>
        <item x="74"/>
        <item x="558"/>
        <item x="0"/>
        <item x="247"/>
        <item x="203"/>
        <item x="451"/>
        <item x="92"/>
        <item x="563"/>
        <item x="552"/>
        <item x="473"/>
        <item x="513"/>
        <item x="193"/>
        <item x="386"/>
        <item x="143"/>
        <item x="453"/>
        <item x="580"/>
        <item x="392"/>
        <item x="151"/>
        <item x="405"/>
        <item x="447"/>
        <item x="385"/>
        <item x="56"/>
        <item x="540"/>
        <item x="583"/>
        <item x="395"/>
        <item x="396"/>
        <item x="443"/>
        <item x="323"/>
        <item x="210"/>
        <item x="102"/>
        <item x="258"/>
        <item x="147"/>
        <item x="351"/>
        <item x="572"/>
        <item x="394"/>
        <item x="544"/>
        <item x="229"/>
        <item x="235"/>
        <item x="97"/>
        <item x="382"/>
        <item x="126"/>
        <item x="535"/>
        <item x="586"/>
        <item x="94"/>
        <item x="66"/>
        <item x="217"/>
        <item x="119"/>
        <item x="144"/>
        <item x="241"/>
        <item x="402"/>
        <item x="112"/>
        <item x="454"/>
        <item x="417"/>
        <item x="48"/>
        <item x="253"/>
        <item x="425"/>
        <item x="272"/>
        <item x="321"/>
        <item x="71"/>
        <item x="498"/>
        <item x="264"/>
        <item x="520"/>
        <item x="401"/>
        <item x="221"/>
        <item x="183"/>
        <item x="277"/>
        <item x="281"/>
        <item x="116"/>
        <item x="68"/>
        <item x="387"/>
        <item x="468"/>
        <item x="518"/>
        <item x="568"/>
        <item x="559"/>
        <item x="457"/>
        <item x="230"/>
        <item x="222"/>
        <item x="118"/>
        <item x="314"/>
        <item x="482"/>
        <item x="21"/>
        <item x="78"/>
        <item x="335"/>
        <item x="223"/>
        <item x="36"/>
        <item x="83"/>
        <item x="595"/>
        <item x="201"/>
        <item x="257"/>
        <item x="318"/>
        <item x="275"/>
        <item x="135"/>
        <item x="476"/>
        <item x="205"/>
        <item x="545"/>
        <item x="284"/>
        <item x="421"/>
        <item x="531"/>
        <item x="399"/>
        <item x="496"/>
        <item x="548"/>
        <item x="191"/>
        <item x="60"/>
        <item x="134"/>
        <item x="589"/>
        <item x="526"/>
        <item x="501"/>
        <item x="204"/>
        <item x="40"/>
        <item x="512"/>
        <item x="579"/>
        <item x="581"/>
        <item x="534"/>
        <item x="320"/>
        <item x="532"/>
        <item x="478"/>
        <item x="309"/>
        <item x="17"/>
        <item x="179"/>
        <item x="2"/>
        <item x="373"/>
        <item x="508"/>
        <item x="158"/>
        <item x="497"/>
        <item x="330"/>
        <item x="339"/>
        <item x="146"/>
        <item x="381"/>
        <item x="495"/>
        <item x="328"/>
        <item x="372"/>
        <item x="415"/>
        <item x="317"/>
        <item x="577"/>
        <item x="291"/>
        <item x="365"/>
        <item x="460"/>
        <item x="62"/>
        <item x="449"/>
        <item x="133"/>
        <item x="538"/>
        <item x="181"/>
        <item x="529"/>
        <item x="561"/>
        <item x="519"/>
        <item x="219"/>
        <item x="10"/>
        <item x="419"/>
        <item x="483"/>
        <item x="105"/>
        <item x="521"/>
        <item x="11"/>
        <item x="341"/>
        <item x="507"/>
        <item x="412"/>
        <item x="169"/>
        <item x="347"/>
        <item x="462"/>
        <item x="481"/>
        <item x="286"/>
        <item x="410"/>
        <item x="422"/>
        <item x="343"/>
        <item x="350"/>
        <item x="423"/>
        <item x="38"/>
        <item x="263"/>
        <item x="435"/>
        <item x="256"/>
        <item x="30"/>
        <item x="493"/>
        <item x="322"/>
        <item x="145"/>
        <item x="70"/>
        <item x="161"/>
        <item x="489"/>
        <item x="440"/>
        <item x="59"/>
        <item x="546"/>
        <item x="307"/>
        <item x="301"/>
        <item x="441"/>
        <item x="324"/>
        <item x="340"/>
        <item x="239"/>
        <item x="573"/>
        <item x="160"/>
        <item x="142"/>
        <item x="360"/>
        <item x="327"/>
        <item x="81"/>
        <item x="117"/>
        <item x="420"/>
        <item x="1"/>
        <item x="348"/>
        <item x="99"/>
        <item x="255"/>
        <item x="43"/>
        <item x="139"/>
        <item x="37"/>
        <item x="592"/>
        <item x="316"/>
        <item x="436"/>
        <item x="76"/>
        <item x="19"/>
        <item x="18"/>
        <item x="437"/>
        <item x="31"/>
        <item x="130"/>
        <item x="269"/>
        <item x="325"/>
        <item x="155"/>
        <item x="403"/>
        <item x="54"/>
        <item x="7"/>
        <item x="52"/>
        <item x="389"/>
        <item x="215"/>
        <item x="510"/>
        <item x="242"/>
        <item x="198"/>
        <item x="491"/>
        <item x="598"/>
        <item x="502"/>
        <item x="567"/>
        <item x="246"/>
        <item x="488"/>
        <item x="249"/>
        <item x="302"/>
        <item x="369"/>
        <item x="539"/>
        <item x="138"/>
        <item x="467"/>
        <item x="377"/>
        <item x="479"/>
        <item x="461"/>
        <item x="192"/>
        <item x="285"/>
        <item x="588"/>
        <item x="187"/>
        <item x="51"/>
        <item x="416"/>
        <item x="197"/>
        <item x="349"/>
        <item x="308"/>
        <item x="172"/>
        <item x="456"/>
        <item x="182"/>
        <item x="227"/>
        <item x="547"/>
        <item x="358"/>
        <item x="500"/>
        <item x="82"/>
        <item x="477"/>
        <item x="424"/>
        <item x="178"/>
        <item x="27"/>
        <item x="480"/>
        <item x="16"/>
        <item x="224"/>
        <item x="536"/>
        <item x="270"/>
        <item x="132"/>
        <item x="378"/>
        <item x="300"/>
        <item x="306"/>
        <item x="168"/>
        <item x="220"/>
        <item x="190"/>
        <item x="53"/>
        <item x="3"/>
        <item x="209"/>
        <item x="297"/>
        <item x="331"/>
        <item x="408"/>
        <item x="362"/>
        <item x="345"/>
        <item x="458"/>
        <item x="380"/>
        <item x="65"/>
        <item x="109"/>
        <item x="596"/>
        <item x="289"/>
        <item x="427"/>
        <item x="337"/>
        <item x="557"/>
        <item x="584"/>
        <item x="304"/>
        <item x="505"/>
        <item x="244"/>
        <item x="177"/>
        <item x="248"/>
        <item x="141"/>
        <item x="128"/>
        <item x="245"/>
        <item x="593"/>
        <item x="136"/>
        <item x="433"/>
        <item x="470"/>
        <item x="5"/>
        <item x="407"/>
        <item x="273"/>
        <item x="208"/>
        <item x="375"/>
        <item x="218"/>
        <item x="212"/>
        <item x="466"/>
        <item x="418"/>
        <item x="406"/>
        <item x="64"/>
        <item x="431"/>
        <item x="509"/>
        <item x="228"/>
        <item x="329"/>
        <item x="47"/>
        <item x="150"/>
        <item x="530"/>
        <item x="411"/>
        <item x="214"/>
        <item x="165"/>
        <item x="506"/>
        <item x="371"/>
        <item x="353"/>
        <item x="9"/>
        <item x="364"/>
        <item x="243"/>
        <item x="555"/>
        <item x="262"/>
        <item x="120"/>
        <item x="226"/>
        <item x="271"/>
        <item x="98"/>
        <item x="202"/>
        <item x="543"/>
        <item x="359"/>
        <item x="397"/>
        <item x="42"/>
        <item x="154"/>
        <item x="157"/>
        <item x="77"/>
        <item x="148"/>
        <item x="93"/>
        <item x="298"/>
        <item x="140"/>
        <item x="582"/>
        <item x="63"/>
        <item x="6"/>
        <item x="352"/>
        <item x="175"/>
        <item x="12"/>
        <item x="334"/>
        <item x="282"/>
        <item x="600"/>
        <item x="576"/>
        <item x="250"/>
        <item x="494"/>
        <item x="524"/>
        <item x="499"/>
        <item x="85"/>
        <item x="156"/>
        <item x="185"/>
        <item x="184"/>
        <item x="114"/>
        <item x="61"/>
        <item x="89"/>
        <item x="344"/>
        <item x="537"/>
        <item x="374"/>
        <item x="163"/>
        <item x="564"/>
        <item x="174"/>
        <item x="571"/>
        <item x="591"/>
        <item x="104"/>
        <item x="303"/>
        <item x="196"/>
        <item x="171"/>
        <item x="465"/>
        <item x="288"/>
        <item x="474"/>
        <item x="469"/>
        <item x="22"/>
        <item x="25"/>
        <item x="484"/>
        <item x="355"/>
        <item x="384"/>
        <item x="87"/>
        <item x="152"/>
        <item x="67"/>
        <item x="357"/>
        <item x="549"/>
        <item x="514"/>
        <item x="188"/>
        <item x="541"/>
        <item x="28"/>
        <item x="587"/>
        <item x="319"/>
        <item x="516"/>
        <item x="103"/>
        <item x="525"/>
        <item x="438"/>
        <item x="414"/>
        <item x="487"/>
        <item x="311"/>
        <item x="332"/>
        <item x="366"/>
        <item x="434"/>
        <item x="336"/>
        <item x="442"/>
        <item x="261"/>
        <item x="533"/>
        <item x="504"/>
        <item x="368"/>
        <item x="233"/>
        <item x="159"/>
        <item x="430"/>
        <item x="426"/>
        <item x="439"/>
        <item x="121"/>
        <item x="268"/>
        <item x="91"/>
        <item x="45"/>
        <item x="123"/>
        <item x="88"/>
        <item x="131"/>
        <item x="428"/>
        <item x="14"/>
        <item x="180"/>
        <item x="58"/>
        <item x="100"/>
        <item x="29"/>
        <item x="390"/>
        <item x="4"/>
        <item x="490"/>
        <item x="283"/>
        <item x="554"/>
        <item x="194"/>
        <item x="72"/>
        <item x="542"/>
        <item x="231"/>
        <item x="305"/>
        <item x="562"/>
        <item x="450"/>
        <item x="251"/>
        <item x="409"/>
        <item x="556"/>
        <item x="492"/>
        <item x="195"/>
        <item x="391"/>
        <item x="370"/>
        <item x="404"/>
        <item x="176"/>
        <item x="122"/>
        <item x="199"/>
        <item x="254"/>
        <item x="574"/>
        <item x="565"/>
        <item x="346"/>
        <item x="46"/>
        <item x="75"/>
        <item x="553"/>
        <item x="15"/>
        <item x="127"/>
        <item x="137"/>
        <item x="294"/>
        <item x="379"/>
        <item x="569"/>
        <item x="590"/>
        <item x="124"/>
        <item x="515"/>
        <item x="527"/>
        <item x="206"/>
        <item x="523"/>
        <item x="464"/>
        <item x="106"/>
        <item x="57"/>
        <item x="200"/>
        <item x="338"/>
        <item x="367"/>
        <item x="252"/>
        <item x="107"/>
        <item x="69"/>
        <item x="333"/>
        <item x="50"/>
        <item x="361"/>
        <item x="207"/>
        <item x="485"/>
        <item x="108"/>
        <item x="356"/>
        <item x="95"/>
        <item x="113"/>
        <item x="162"/>
        <item x="90"/>
        <item x="170"/>
        <item x="101"/>
        <item x="295"/>
        <item x="267"/>
        <item x="503"/>
        <item x="486"/>
        <item x="292"/>
        <item x="400"/>
        <item x="20"/>
        <item x="79"/>
        <item x="452"/>
        <item x="84"/>
        <item x="115"/>
        <item x="566"/>
        <item t="default"/>
      </items>
    </pivotField>
    <pivotField axis="axisRow" showAll="0" sortType="descending">
      <items count="11">
        <item x="7"/>
        <item x="0"/>
        <item x="8"/>
        <item x="3"/>
        <item x="4"/>
        <item x="5"/>
        <item x="1"/>
        <item x="2"/>
        <item x="6"/>
        <item m="1" x="9"/>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numFmtId="164" showAll="0"/>
    <pivotField numFmtId="9" showAll="0"/>
    <pivotField dataField="1" numFmtId="3" showAll="0"/>
    <pivotField showAll="0">
      <items count="4">
        <item x="1"/>
        <item x="2"/>
        <item x="0"/>
        <item t="default"/>
      </items>
    </pivotField>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8"/>
  </rowFields>
  <rowItems count="10">
    <i>
      <x v="2"/>
    </i>
    <i>
      <x v="3"/>
    </i>
    <i>
      <x v="4"/>
    </i>
    <i>
      <x v="8"/>
    </i>
    <i>
      <x v="7"/>
    </i>
    <i>
      <x v="1"/>
    </i>
    <i>
      <x v="6"/>
    </i>
    <i>
      <x v="5"/>
    </i>
    <i>
      <x/>
    </i>
    <i t="grand">
      <x/>
    </i>
  </rowItems>
  <colItems count="1">
    <i/>
  </colItems>
  <dataFields count="1">
    <dataField name="Average of Lead Time" fld="14" subtotal="average" baseField="8" baseItem="5"/>
  </dataFields>
  <formats count="1">
    <format dxfId="0">
      <pivotArea outline="0" collapsedLevelsAreSubtotals="1" fieldPosition="0"/>
    </format>
  </formats>
  <chartFormats count="1">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FF1C71B-6209-438B-8378-D2D1BC28205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C3:AC4" firstHeaderRow="1" firstDataRow="1" firstDataCol="0"/>
  <pivotFields count="23">
    <pivotField numFmtId="1" showAll="0"/>
    <pivotField showAll="0">
      <items count="4">
        <item x="1"/>
        <item h="1" x="2"/>
        <item h="1" x="0"/>
        <item t="default"/>
      </items>
    </pivotField>
    <pivotField numFmtId="1" showAll="0"/>
    <pivotField numFmtId="164" showAll="0"/>
    <pivotField showAll="0"/>
    <pivotField numFmtId="164"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items count="602">
        <item x="232"/>
        <item x="315"/>
        <item x="594"/>
        <item x="213"/>
        <item x="129"/>
        <item x="41"/>
        <item x="279"/>
        <item x="80"/>
        <item x="240"/>
        <item x="413"/>
        <item x="33"/>
        <item x="597"/>
        <item x="225"/>
        <item x="550"/>
        <item x="446"/>
        <item x="153"/>
        <item x="8"/>
        <item x="342"/>
        <item x="110"/>
        <item x="211"/>
        <item x="445"/>
        <item x="266"/>
        <item x="55"/>
        <item x="363"/>
        <item x="578"/>
        <item x="293"/>
        <item x="189"/>
        <item x="455"/>
        <item x="86"/>
        <item x="522"/>
        <item x="216"/>
        <item x="237"/>
        <item x="448"/>
        <item x="278"/>
        <item x="393"/>
        <item x="73"/>
        <item x="39"/>
        <item x="511"/>
        <item x="354"/>
        <item x="23"/>
        <item x="280"/>
        <item x="274"/>
        <item x="234"/>
        <item x="149"/>
        <item x="429"/>
        <item x="290"/>
        <item x="13"/>
        <item x="49"/>
        <item x="310"/>
        <item x="326"/>
        <item x="164"/>
        <item x="444"/>
        <item x="575"/>
        <item x="296"/>
        <item x="299"/>
        <item x="463"/>
        <item x="259"/>
        <item x="276"/>
        <item x="166"/>
        <item x="560"/>
        <item x="125"/>
        <item x="383"/>
        <item x="34"/>
        <item x="44"/>
        <item x="472"/>
        <item x="388"/>
        <item x="570"/>
        <item x="551"/>
        <item x="517"/>
        <item x="312"/>
        <item x="475"/>
        <item x="398"/>
        <item x="32"/>
        <item x="111"/>
        <item x="432"/>
        <item x="459"/>
        <item x="599"/>
        <item x="186"/>
        <item x="35"/>
        <item x="173"/>
        <item x="238"/>
        <item x="167"/>
        <item x="260"/>
        <item x="376"/>
        <item x="471"/>
        <item x="24"/>
        <item x="528"/>
        <item x="585"/>
        <item x="26"/>
        <item x="236"/>
        <item x="265"/>
        <item x="96"/>
        <item x="313"/>
        <item x="287"/>
        <item x="74"/>
        <item x="558"/>
        <item x="0"/>
        <item x="247"/>
        <item x="203"/>
        <item x="451"/>
        <item x="92"/>
        <item x="563"/>
        <item x="552"/>
        <item x="473"/>
        <item x="513"/>
        <item x="193"/>
        <item x="386"/>
        <item x="143"/>
        <item x="453"/>
        <item x="580"/>
        <item x="392"/>
        <item x="151"/>
        <item x="405"/>
        <item x="447"/>
        <item x="385"/>
        <item x="56"/>
        <item x="540"/>
        <item x="583"/>
        <item x="395"/>
        <item x="396"/>
        <item x="443"/>
        <item x="323"/>
        <item x="210"/>
        <item x="102"/>
        <item x="258"/>
        <item x="147"/>
        <item x="351"/>
        <item x="572"/>
        <item x="394"/>
        <item x="544"/>
        <item x="229"/>
        <item x="235"/>
        <item x="97"/>
        <item x="382"/>
        <item x="126"/>
        <item x="535"/>
        <item x="586"/>
        <item x="94"/>
        <item x="66"/>
        <item x="217"/>
        <item x="119"/>
        <item x="144"/>
        <item x="241"/>
        <item x="402"/>
        <item x="112"/>
        <item x="454"/>
        <item x="417"/>
        <item x="48"/>
        <item x="253"/>
        <item x="425"/>
        <item x="272"/>
        <item x="321"/>
        <item x="71"/>
        <item x="498"/>
        <item x="264"/>
        <item x="520"/>
        <item x="401"/>
        <item x="221"/>
        <item x="183"/>
        <item x="277"/>
        <item x="281"/>
        <item x="116"/>
        <item x="68"/>
        <item x="387"/>
        <item x="468"/>
        <item x="518"/>
        <item x="568"/>
        <item x="559"/>
        <item x="457"/>
        <item x="230"/>
        <item x="222"/>
        <item x="118"/>
        <item x="314"/>
        <item x="482"/>
        <item x="21"/>
        <item x="78"/>
        <item x="335"/>
        <item x="223"/>
        <item x="36"/>
        <item x="83"/>
        <item x="595"/>
        <item x="201"/>
        <item x="257"/>
        <item x="318"/>
        <item x="275"/>
        <item x="135"/>
        <item x="476"/>
        <item x="205"/>
        <item x="545"/>
        <item x="284"/>
        <item x="421"/>
        <item x="531"/>
        <item x="399"/>
        <item x="496"/>
        <item x="548"/>
        <item x="191"/>
        <item x="60"/>
        <item x="134"/>
        <item x="589"/>
        <item x="526"/>
        <item x="501"/>
        <item x="204"/>
        <item x="40"/>
        <item x="512"/>
        <item x="579"/>
        <item x="581"/>
        <item x="534"/>
        <item x="320"/>
        <item x="532"/>
        <item x="478"/>
        <item x="309"/>
        <item x="17"/>
        <item x="179"/>
        <item x="2"/>
        <item x="373"/>
        <item x="508"/>
        <item x="158"/>
        <item x="497"/>
        <item x="330"/>
        <item x="339"/>
        <item x="146"/>
        <item x="381"/>
        <item x="495"/>
        <item x="328"/>
        <item x="372"/>
        <item x="415"/>
        <item x="317"/>
        <item x="577"/>
        <item x="291"/>
        <item x="365"/>
        <item x="460"/>
        <item x="62"/>
        <item x="449"/>
        <item x="133"/>
        <item x="538"/>
        <item x="181"/>
        <item x="529"/>
        <item x="561"/>
        <item x="519"/>
        <item x="219"/>
        <item x="10"/>
        <item x="419"/>
        <item x="483"/>
        <item x="105"/>
        <item x="521"/>
        <item x="11"/>
        <item x="341"/>
        <item x="507"/>
        <item x="412"/>
        <item x="169"/>
        <item x="347"/>
        <item x="462"/>
        <item x="481"/>
        <item x="286"/>
        <item x="410"/>
        <item x="422"/>
        <item x="343"/>
        <item x="350"/>
        <item x="423"/>
        <item x="38"/>
        <item x="263"/>
        <item x="435"/>
        <item x="256"/>
        <item x="30"/>
        <item x="493"/>
        <item x="322"/>
        <item x="145"/>
        <item x="70"/>
        <item x="161"/>
        <item x="489"/>
        <item x="440"/>
        <item x="59"/>
        <item x="546"/>
        <item x="307"/>
        <item x="301"/>
        <item x="441"/>
        <item x="324"/>
        <item x="340"/>
        <item x="239"/>
        <item x="573"/>
        <item x="160"/>
        <item x="142"/>
        <item x="360"/>
        <item x="327"/>
        <item x="81"/>
        <item x="117"/>
        <item x="420"/>
        <item x="1"/>
        <item x="348"/>
        <item x="99"/>
        <item x="255"/>
        <item x="43"/>
        <item x="139"/>
        <item x="37"/>
        <item x="592"/>
        <item x="316"/>
        <item x="436"/>
        <item x="76"/>
        <item x="19"/>
        <item x="18"/>
        <item x="437"/>
        <item x="31"/>
        <item x="130"/>
        <item x="269"/>
        <item x="325"/>
        <item x="155"/>
        <item x="403"/>
        <item x="54"/>
        <item x="7"/>
        <item x="52"/>
        <item x="389"/>
        <item x="215"/>
        <item x="510"/>
        <item x="242"/>
        <item x="198"/>
        <item x="491"/>
        <item x="598"/>
        <item x="502"/>
        <item x="567"/>
        <item x="246"/>
        <item x="488"/>
        <item x="249"/>
        <item x="302"/>
        <item x="369"/>
        <item x="539"/>
        <item x="138"/>
        <item x="467"/>
        <item x="377"/>
        <item x="479"/>
        <item x="461"/>
        <item x="192"/>
        <item x="285"/>
        <item x="588"/>
        <item x="187"/>
        <item x="51"/>
        <item x="416"/>
        <item x="197"/>
        <item x="349"/>
        <item x="308"/>
        <item x="172"/>
        <item x="456"/>
        <item x="182"/>
        <item x="227"/>
        <item x="547"/>
        <item x="358"/>
        <item x="500"/>
        <item x="82"/>
        <item x="477"/>
        <item x="424"/>
        <item x="178"/>
        <item x="27"/>
        <item x="480"/>
        <item x="16"/>
        <item x="224"/>
        <item x="536"/>
        <item x="270"/>
        <item x="132"/>
        <item x="378"/>
        <item x="300"/>
        <item x="306"/>
        <item x="168"/>
        <item x="220"/>
        <item x="190"/>
        <item x="53"/>
        <item x="3"/>
        <item x="209"/>
        <item x="297"/>
        <item x="331"/>
        <item x="408"/>
        <item x="362"/>
        <item x="345"/>
        <item x="458"/>
        <item x="380"/>
        <item x="65"/>
        <item x="109"/>
        <item x="596"/>
        <item x="289"/>
        <item x="427"/>
        <item x="337"/>
        <item x="557"/>
        <item x="584"/>
        <item x="304"/>
        <item x="505"/>
        <item x="244"/>
        <item x="177"/>
        <item x="248"/>
        <item x="141"/>
        <item x="128"/>
        <item x="245"/>
        <item x="593"/>
        <item x="136"/>
        <item x="433"/>
        <item x="470"/>
        <item x="5"/>
        <item x="407"/>
        <item x="273"/>
        <item x="208"/>
        <item x="375"/>
        <item x="218"/>
        <item x="212"/>
        <item x="466"/>
        <item x="418"/>
        <item x="406"/>
        <item x="64"/>
        <item x="431"/>
        <item x="509"/>
        <item x="228"/>
        <item x="329"/>
        <item x="47"/>
        <item x="150"/>
        <item x="530"/>
        <item x="411"/>
        <item x="214"/>
        <item x="165"/>
        <item x="506"/>
        <item x="371"/>
        <item x="353"/>
        <item x="9"/>
        <item x="364"/>
        <item x="243"/>
        <item x="555"/>
        <item x="262"/>
        <item x="120"/>
        <item x="226"/>
        <item x="271"/>
        <item x="98"/>
        <item x="202"/>
        <item x="543"/>
        <item x="359"/>
        <item x="397"/>
        <item x="42"/>
        <item x="154"/>
        <item x="157"/>
        <item x="77"/>
        <item x="148"/>
        <item x="93"/>
        <item x="298"/>
        <item x="140"/>
        <item x="582"/>
        <item x="63"/>
        <item x="6"/>
        <item x="352"/>
        <item x="175"/>
        <item x="12"/>
        <item x="334"/>
        <item x="282"/>
        <item x="600"/>
        <item x="576"/>
        <item x="250"/>
        <item x="494"/>
        <item x="524"/>
        <item x="499"/>
        <item x="85"/>
        <item x="156"/>
        <item x="185"/>
        <item x="184"/>
        <item x="114"/>
        <item x="61"/>
        <item x="89"/>
        <item x="344"/>
        <item x="537"/>
        <item x="374"/>
        <item x="163"/>
        <item x="564"/>
        <item x="174"/>
        <item x="571"/>
        <item x="591"/>
        <item x="104"/>
        <item x="303"/>
        <item x="196"/>
        <item x="171"/>
        <item x="465"/>
        <item x="288"/>
        <item x="474"/>
        <item x="469"/>
        <item x="22"/>
        <item x="25"/>
        <item x="484"/>
        <item x="355"/>
        <item x="384"/>
        <item x="87"/>
        <item x="152"/>
        <item x="67"/>
        <item x="357"/>
        <item x="549"/>
        <item x="514"/>
        <item x="188"/>
        <item x="541"/>
        <item x="28"/>
        <item x="587"/>
        <item x="319"/>
        <item x="516"/>
        <item x="103"/>
        <item x="525"/>
        <item x="438"/>
        <item x="414"/>
        <item x="487"/>
        <item x="311"/>
        <item x="332"/>
        <item x="366"/>
        <item x="434"/>
        <item x="336"/>
        <item x="442"/>
        <item x="261"/>
        <item x="533"/>
        <item x="504"/>
        <item x="368"/>
        <item x="233"/>
        <item x="159"/>
        <item x="430"/>
        <item x="426"/>
        <item x="439"/>
        <item x="121"/>
        <item x="268"/>
        <item x="91"/>
        <item x="45"/>
        <item x="123"/>
        <item x="88"/>
        <item x="131"/>
        <item x="428"/>
        <item x="14"/>
        <item x="180"/>
        <item x="58"/>
        <item x="100"/>
        <item x="29"/>
        <item x="390"/>
        <item x="4"/>
        <item x="490"/>
        <item x="283"/>
        <item x="554"/>
        <item x="194"/>
        <item x="72"/>
        <item x="542"/>
        <item x="231"/>
        <item x="305"/>
        <item x="562"/>
        <item x="450"/>
        <item x="251"/>
        <item x="409"/>
        <item x="556"/>
        <item x="492"/>
        <item x="195"/>
        <item x="391"/>
        <item x="370"/>
        <item x="404"/>
        <item x="176"/>
        <item x="122"/>
        <item x="199"/>
        <item x="254"/>
        <item x="574"/>
        <item x="565"/>
        <item x="346"/>
        <item x="46"/>
        <item x="75"/>
        <item x="553"/>
        <item x="15"/>
        <item x="127"/>
        <item x="137"/>
        <item x="294"/>
        <item x="379"/>
        <item x="569"/>
        <item x="590"/>
        <item x="124"/>
        <item x="515"/>
        <item x="527"/>
        <item x="206"/>
        <item x="523"/>
        <item x="464"/>
        <item x="106"/>
        <item x="57"/>
        <item x="200"/>
        <item x="338"/>
        <item x="367"/>
        <item x="252"/>
        <item x="107"/>
        <item x="69"/>
        <item x="333"/>
        <item x="50"/>
        <item x="361"/>
        <item x="207"/>
        <item x="485"/>
        <item x="108"/>
        <item x="356"/>
        <item x="95"/>
        <item x="113"/>
        <item x="162"/>
        <item x="90"/>
        <item x="170"/>
        <item x="101"/>
        <item x="295"/>
        <item x="267"/>
        <item x="503"/>
        <item x="486"/>
        <item x="292"/>
        <item x="400"/>
        <item x="20"/>
        <item x="79"/>
        <item x="452"/>
        <item x="84"/>
        <item x="115"/>
        <item x="566"/>
        <item t="default"/>
      </items>
    </pivotField>
    <pivotField showAll="0"/>
    <pivotField numFmtId="164" showAll="0"/>
    <pivotField numFmtId="164" showAll="0"/>
    <pivotField numFmtId="164" showAll="0"/>
    <pivotField dataField="1" numFmtId="164" showAll="0"/>
    <pivotField numFmtId="9" showAll="0"/>
    <pivotField numFmtId="3" showAll="0"/>
    <pivotField showAll="0"/>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Net Profit" fld="12" baseField="0" baseItem="0" numFmtId="3"/>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8750C50-768A-4EF9-8A95-3167875D378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C3:BC4" firstHeaderRow="1" firstDataRow="1" firstDataCol="0"/>
  <pivotFields count="23">
    <pivotField numFmtId="1" showAll="0"/>
    <pivotField showAll="0">
      <items count="4">
        <item x="1"/>
        <item h="1" x="2"/>
        <item h="1" x="0"/>
        <item t="default"/>
      </items>
    </pivotField>
    <pivotField dataField="1" numFmtId="1" showAll="0"/>
    <pivotField numFmtId="164" showAll="0"/>
    <pivotField showAll="0"/>
    <pivotField numFmtId="164"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items count="602">
        <item x="232"/>
        <item x="315"/>
        <item x="594"/>
        <item x="213"/>
        <item x="129"/>
        <item x="41"/>
        <item x="279"/>
        <item x="80"/>
        <item x="240"/>
        <item x="413"/>
        <item x="33"/>
        <item x="597"/>
        <item x="225"/>
        <item x="550"/>
        <item x="446"/>
        <item x="153"/>
        <item x="8"/>
        <item x="342"/>
        <item x="110"/>
        <item x="211"/>
        <item x="445"/>
        <item x="266"/>
        <item x="55"/>
        <item x="363"/>
        <item x="578"/>
        <item x="293"/>
        <item x="189"/>
        <item x="455"/>
        <item x="86"/>
        <item x="522"/>
        <item x="216"/>
        <item x="237"/>
        <item x="448"/>
        <item x="278"/>
        <item x="393"/>
        <item x="73"/>
        <item x="39"/>
        <item x="511"/>
        <item x="354"/>
        <item x="23"/>
        <item x="280"/>
        <item x="274"/>
        <item x="234"/>
        <item x="149"/>
        <item x="429"/>
        <item x="290"/>
        <item x="13"/>
        <item x="49"/>
        <item x="310"/>
        <item x="326"/>
        <item x="164"/>
        <item x="444"/>
        <item x="575"/>
        <item x="296"/>
        <item x="299"/>
        <item x="463"/>
        <item x="259"/>
        <item x="276"/>
        <item x="166"/>
        <item x="560"/>
        <item x="125"/>
        <item x="383"/>
        <item x="34"/>
        <item x="44"/>
        <item x="472"/>
        <item x="388"/>
        <item x="570"/>
        <item x="551"/>
        <item x="517"/>
        <item x="312"/>
        <item x="475"/>
        <item x="398"/>
        <item x="32"/>
        <item x="111"/>
        <item x="432"/>
        <item x="459"/>
        <item x="599"/>
        <item x="186"/>
        <item x="35"/>
        <item x="173"/>
        <item x="238"/>
        <item x="167"/>
        <item x="260"/>
        <item x="376"/>
        <item x="471"/>
        <item x="24"/>
        <item x="528"/>
        <item x="585"/>
        <item x="26"/>
        <item x="236"/>
        <item x="265"/>
        <item x="96"/>
        <item x="313"/>
        <item x="287"/>
        <item x="74"/>
        <item x="558"/>
        <item x="0"/>
        <item x="247"/>
        <item x="203"/>
        <item x="451"/>
        <item x="92"/>
        <item x="563"/>
        <item x="552"/>
        <item x="473"/>
        <item x="513"/>
        <item x="193"/>
        <item x="386"/>
        <item x="143"/>
        <item x="453"/>
        <item x="580"/>
        <item x="392"/>
        <item x="151"/>
        <item x="405"/>
        <item x="447"/>
        <item x="385"/>
        <item x="56"/>
        <item x="540"/>
        <item x="583"/>
        <item x="395"/>
        <item x="396"/>
        <item x="443"/>
        <item x="323"/>
        <item x="210"/>
        <item x="102"/>
        <item x="258"/>
        <item x="147"/>
        <item x="351"/>
        <item x="572"/>
        <item x="394"/>
        <item x="544"/>
        <item x="229"/>
        <item x="235"/>
        <item x="97"/>
        <item x="382"/>
        <item x="126"/>
        <item x="535"/>
        <item x="586"/>
        <item x="94"/>
        <item x="66"/>
        <item x="217"/>
        <item x="119"/>
        <item x="144"/>
        <item x="241"/>
        <item x="402"/>
        <item x="112"/>
        <item x="454"/>
        <item x="417"/>
        <item x="48"/>
        <item x="253"/>
        <item x="425"/>
        <item x="272"/>
        <item x="321"/>
        <item x="71"/>
        <item x="498"/>
        <item x="264"/>
        <item x="520"/>
        <item x="401"/>
        <item x="221"/>
        <item x="183"/>
        <item x="277"/>
        <item x="281"/>
        <item x="116"/>
        <item x="68"/>
        <item x="387"/>
        <item x="468"/>
        <item x="518"/>
        <item x="568"/>
        <item x="559"/>
        <item x="457"/>
        <item x="230"/>
        <item x="222"/>
        <item x="118"/>
        <item x="314"/>
        <item x="482"/>
        <item x="21"/>
        <item x="78"/>
        <item x="335"/>
        <item x="223"/>
        <item x="36"/>
        <item x="83"/>
        <item x="595"/>
        <item x="201"/>
        <item x="257"/>
        <item x="318"/>
        <item x="275"/>
        <item x="135"/>
        <item x="476"/>
        <item x="205"/>
        <item x="545"/>
        <item x="284"/>
        <item x="421"/>
        <item x="531"/>
        <item x="399"/>
        <item x="496"/>
        <item x="548"/>
        <item x="191"/>
        <item x="60"/>
        <item x="134"/>
        <item x="589"/>
        <item x="526"/>
        <item x="501"/>
        <item x="204"/>
        <item x="40"/>
        <item x="512"/>
        <item x="579"/>
        <item x="581"/>
        <item x="534"/>
        <item x="320"/>
        <item x="532"/>
        <item x="478"/>
        <item x="309"/>
        <item x="17"/>
        <item x="179"/>
        <item x="2"/>
        <item x="373"/>
        <item x="508"/>
        <item x="158"/>
        <item x="497"/>
        <item x="330"/>
        <item x="339"/>
        <item x="146"/>
        <item x="381"/>
        <item x="495"/>
        <item x="328"/>
        <item x="372"/>
        <item x="415"/>
        <item x="317"/>
        <item x="577"/>
        <item x="291"/>
        <item x="365"/>
        <item x="460"/>
        <item x="62"/>
        <item x="449"/>
        <item x="133"/>
        <item x="538"/>
        <item x="181"/>
        <item x="529"/>
        <item x="561"/>
        <item x="519"/>
        <item x="219"/>
        <item x="10"/>
        <item x="419"/>
        <item x="483"/>
        <item x="105"/>
        <item x="521"/>
        <item x="11"/>
        <item x="341"/>
        <item x="507"/>
        <item x="412"/>
        <item x="169"/>
        <item x="347"/>
        <item x="462"/>
        <item x="481"/>
        <item x="286"/>
        <item x="410"/>
        <item x="422"/>
        <item x="343"/>
        <item x="350"/>
        <item x="423"/>
        <item x="38"/>
        <item x="263"/>
        <item x="435"/>
        <item x="256"/>
        <item x="30"/>
        <item x="493"/>
        <item x="322"/>
        <item x="145"/>
        <item x="70"/>
        <item x="161"/>
        <item x="489"/>
        <item x="440"/>
        <item x="59"/>
        <item x="546"/>
        <item x="307"/>
        <item x="301"/>
        <item x="441"/>
        <item x="324"/>
        <item x="340"/>
        <item x="239"/>
        <item x="573"/>
        <item x="160"/>
        <item x="142"/>
        <item x="360"/>
        <item x="327"/>
        <item x="81"/>
        <item x="117"/>
        <item x="420"/>
        <item x="1"/>
        <item x="348"/>
        <item x="99"/>
        <item x="255"/>
        <item x="43"/>
        <item x="139"/>
        <item x="37"/>
        <item x="592"/>
        <item x="316"/>
        <item x="436"/>
        <item x="76"/>
        <item x="19"/>
        <item x="18"/>
        <item x="437"/>
        <item x="31"/>
        <item x="130"/>
        <item x="269"/>
        <item x="325"/>
        <item x="155"/>
        <item x="403"/>
        <item x="54"/>
        <item x="7"/>
        <item x="52"/>
        <item x="389"/>
        <item x="215"/>
        <item x="510"/>
        <item x="242"/>
        <item x="198"/>
        <item x="491"/>
        <item x="598"/>
        <item x="502"/>
        <item x="567"/>
        <item x="246"/>
        <item x="488"/>
        <item x="249"/>
        <item x="302"/>
        <item x="369"/>
        <item x="539"/>
        <item x="138"/>
        <item x="467"/>
        <item x="377"/>
        <item x="479"/>
        <item x="461"/>
        <item x="192"/>
        <item x="285"/>
        <item x="588"/>
        <item x="187"/>
        <item x="51"/>
        <item x="416"/>
        <item x="197"/>
        <item x="349"/>
        <item x="308"/>
        <item x="172"/>
        <item x="456"/>
        <item x="182"/>
        <item x="227"/>
        <item x="547"/>
        <item x="358"/>
        <item x="500"/>
        <item x="82"/>
        <item x="477"/>
        <item x="424"/>
        <item x="178"/>
        <item x="27"/>
        <item x="480"/>
        <item x="16"/>
        <item x="224"/>
        <item x="536"/>
        <item x="270"/>
        <item x="132"/>
        <item x="378"/>
        <item x="300"/>
        <item x="306"/>
        <item x="168"/>
        <item x="220"/>
        <item x="190"/>
        <item x="53"/>
        <item x="3"/>
        <item x="209"/>
        <item x="297"/>
        <item x="331"/>
        <item x="408"/>
        <item x="362"/>
        <item x="345"/>
        <item x="458"/>
        <item x="380"/>
        <item x="65"/>
        <item x="109"/>
        <item x="596"/>
        <item x="289"/>
        <item x="427"/>
        <item x="337"/>
        <item x="557"/>
        <item x="584"/>
        <item x="304"/>
        <item x="505"/>
        <item x="244"/>
        <item x="177"/>
        <item x="248"/>
        <item x="141"/>
        <item x="128"/>
        <item x="245"/>
        <item x="593"/>
        <item x="136"/>
        <item x="433"/>
        <item x="470"/>
        <item x="5"/>
        <item x="407"/>
        <item x="273"/>
        <item x="208"/>
        <item x="375"/>
        <item x="218"/>
        <item x="212"/>
        <item x="466"/>
        <item x="418"/>
        <item x="406"/>
        <item x="64"/>
        <item x="431"/>
        <item x="509"/>
        <item x="228"/>
        <item x="329"/>
        <item x="47"/>
        <item x="150"/>
        <item x="530"/>
        <item x="411"/>
        <item x="214"/>
        <item x="165"/>
        <item x="506"/>
        <item x="371"/>
        <item x="353"/>
        <item x="9"/>
        <item x="364"/>
        <item x="243"/>
        <item x="555"/>
        <item x="262"/>
        <item x="120"/>
        <item x="226"/>
        <item x="271"/>
        <item x="98"/>
        <item x="202"/>
        <item x="543"/>
        <item x="359"/>
        <item x="397"/>
        <item x="42"/>
        <item x="154"/>
        <item x="157"/>
        <item x="77"/>
        <item x="148"/>
        <item x="93"/>
        <item x="298"/>
        <item x="140"/>
        <item x="582"/>
        <item x="63"/>
        <item x="6"/>
        <item x="352"/>
        <item x="175"/>
        <item x="12"/>
        <item x="334"/>
        <item x="282"/>
        <item x="600"/>
        <item x="576"/>
        <item x="250"/>
        <item x="494"/>
        <item x="524"/>
        <item x="499"/>
        <item x="85"/>
        <item x="156"/>
        <item x="185"/>
        <item x="184"/>
        <item x="114"/>
        <item x="61"/>
        <item x="89"/>
        <item x="344"/>
        <item x="537"/>
        <item x="374"/>
        <item x="163"/>
        <item x="564"/>
        <item x="174"/>
        <item x="571"/>
        <item x="591"/>
        <item x="104"/>
        <item x="303"/>
        <item x="196"/>
        <item x="171"/>
        <item x="465"/>
        <item x="288"/>
        <item x="474"/>
        <item x="469"/>
        <item x="22"/>
        <item x="25"/>
        <item x="484"/>
        <item x="355"/>
        <item x="384"/>
        <item x="87"/>
        <item x="152"/>
        <item x="67"/>
        <item x="357"/>
        <item x="549"/>
        <item x="514"/>
        <item x="188"/>
        <item x="541"/>
        <item x="28"/>
        <item x="587"/>
        <item x="319"/>
        <item x="516"/>
        <item x="103"/>
        <item x="525"/>
        <item x="438"/>
        <item x="414"/>
        <item x="487"/>
        <item x="311"/>
        <item x="332"/>
        <item x="366"/>
        <item x="434"/>
        <item x="336"/>
        <item x="442"/>
        <item x="261"/>
        <item x="533"/>
        <item x="504"/>
        <item x="368"/>
        <item x="233"/>
        <item x="159"/>
        <item x="430"/>
        <item x="426"/>
        <item x="439"/>
        <item x="121"/>
        <item x="268"/>
        <item x="91"/>
        <item x="45"/>
        <item x="123"/>
        <item x="88"/>
        <item x="131"/>
        <item x="428"/>
        <item x="14"/>
        <item x="180"/>
        <item x="58"/>
        <item x="100"/>
        <item x="29"/>
        <item x="390"/>
        <item x="4"/>
        <item x="490"/>
        <item x="283"/>
        <item x="554"/>
        <item x="194"/>
        <item x="72"/>
        <item x="542"/>
        <item x="231"/>
        <item x="305"/>
        <item x="562"/>
        <item x="450"/>
        <item x="251"/>
        <item x="409"/>
        <item x="556"/>
        <item x="492"/>
        <item x="195"/>
        <item x="391"/>
        <item x="370"/>
        <item x="404"/>
        <item x="176"/>
        <item x="122"/>
        <item x="199"/>
        <item x="254"/>
        <item x="574"/>
        <item x="565"/>
        <item x="346"/>
        <item x="46"/>
        <item x="75"/>
        <item x="553"/>
        <item x="15"/>
        <item x="127"/>
        <item x="137"/>
        <item x="294"/>
        <item x="379"/>
        <item x="569"/>
        <item x="590"/>
        <item x="124"/>
        <item x="515"/>
        <item x="527"/>
        <item x="206"/>
        <item x="523"/>
        <item x="464"/>
        <item x="106"/>
        <item x="57"/>
        <item x="200"/>
        <item x="338"/>
        <item x="367"/>
        <item x="252"/>
        <item x="107"/>
        <item x="69"/>
        <item x="333"/>
        <item x="50"/>
        <item x="361"/>
        <item x="207"/>
        <item x="485"/>
        <item x="108"/>
        <item x="356"/>
        <item x="95"/>
        <item x="113"/>
        <item x="162"/>
        <item x="90"/>
        <item x="170"/>
        <item x="101"/>
        <item x="295"/>
        <item x="267"/>
        <item x="503"/>
        <item x="486"/>
        <item x="292"/>
        <item x="400"/>
        <item x="20"/>
        <item x="79"/>
        <item x="452"/>
        <item x="84"/>
        <item x="115"/>
        <item x="566"/>
        <item t="default"/>
      </items>
    </pivotField>
    <pivotField showAll="0"/>
    <pivotField numFmtId="164" showAll="0"/>
    <pivotField numFmtId="164" showAll="0"/>
    <pivotField numFmtId="164" showAll="0"/>
    <pivotField numFmtId="164" showAll="0"/>
    <pivotField numFmtId="9" showAll="0"/>
    <pivotField numFmtId="3" showAll="0"/>
    <pivotField showAll="0"/>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Qnt" fld="2" baseField="0" baseItem="0" numFmtId="3"/>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071AEC-A72A-4682-8071-2D46430FF91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Z3:AA13" firstHeaderRow="1" firstDataRow="1" firstDataCol="1"/>
  <pivotFields count="23">
    <pivotField numFmtId="1" showAll="0"/>
    <pivotField multipleItemSelectionAllowed="1" showAll="0">
      <items count="4">
        <item x="1"/>
        <item h="1" x="2"/>
        <item h="1" x="0"/>
        <item t="default"/>
      </items>
    </pivotField>
    <pivotField numFmtId="1" showAll="0"/>
    <pivotField numFmtId="164" showAll="0"/>
    <pivotField showAll="0"/>
    <pivotField numFmtId="164"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items count="602">
        <item x="232"/>
        <item x="315"/>
        <item x="594"/>
        <item x="213"/>
        <item x="129"/>
        <item x="41"/>
        <item x="279"/>
        <item x="80"/>
        <item x="240"/>
        <item x="413"/>
        <item x="33"/>
        <item x="597"/>
        <item x="225"/>
        <item x="550"/>
        <item x="446"/>
        <item x="153"/>
        <item x="8"/>
        <item x="342"/>
        <item x="110"/>
        <item x="211"/>
        <item x="445"/>
        <item x="266"/>
        <item x="55"/>
        <item x="363"/>
        <item x="578"/>
        <item x="293"/>
        <item x="189"/>
        <item x="455"/>
        <item x="86"/>
        <item x="522"/>
        <item x="216"/>
        <item x="237"/>
        <item x="448"/>
        <item x="278"/>
        <item x="393"/>
        <item x="73"/>
        <item x="39"/>
        <item x="511"/>
        <item x="354"/>
        <item x="23"/>
        <item x="280"/>
        <item x="274"/>
        <item x="234"/>
        <item x="149"/>
        <item x="429"/>
        <item x="290"/>
        <item x="13"/>
        <item x="49"/>
        <item x="310"/>
        <item x="326"/>
        <item x="164"/>
        <item x="444"/>
        <item x="575"/>
        <item x="296"/>
        <item x="299"/>
        <item x="463"/>
        <item x="259"/>
        <item x="276"/>
        <item x="166"/>
        <item x="560"/>
        <item x="125"/>
        <item x="383"/>
        <item x="34"/>
        <item x="44"/>
        <item x="472"/>
        <item x="388"/>
        <item x="570"/>
        <item x="551"/>
        <item x="517"/>
        <item x="312"/>
        <item x="475"/>
        <item x="398"/>
        <item x="32"/>
        <item x="111"/>
        <item x="432"/>
        <item x="459"/>
        <item x="599"/>
        <item x="186"/>
        <item x="35"/>
        <item x="173"/>
        <item x="238"/>
        <item x="167"/>
        <item x="260"/>
        <item x="376"/>
        <item x="471"/>
        <item x="24"/>
        <item x="528"/>
        <item x="585"/>
        <item x="26"/>
        <item x="236"/>
        <item x="265"/>
        <item x="96"/>
        <item x="313"/>
        <item x="287"/>
        <item x="74"/>
        <item x="558"/>
        <item x="0"/>
        <item x="247"/>
        <item x="203"/>
        <item x="451"/>
        <item x="92"/>
        <item x="563"/>
        <item x="552"/>
        <item x="473"/>
        <item x="513"/>
        <item x="193"/>
        <item x="386"/>
        <item x="143"/>
        <item x="453"/>
        <item x="580"/>
        <item x="392"/>
        <item x="151"/>
        <item x="405"/>
        <item x="447"/>
        <item x="385"/>
        <item x="56"/>
        <item x="540"/>
        <item x="583"/>
        <item x="395"/>
        <item x="396"/>
        <item x="443"/>
        <item x="323"/>
        <item x="210"/>
        <item x="102"/>
        <item x="258"/>
        <item x="147"/>
        <item x="351"/>
        <item x="572"/>
        <item x="394"/>
        <item x="544"/>
        <item x="229"/>
        <item x="235"/>
        <item x="97"/>
        <item x="382"/>
        <item x="126"/>
        <item x="535"/>
        <item x="586"/>
        <item x="94"/>
        <item x="66"/>
        <item x="217"/>
        <item x="119"/>
        <item x="144"/>
        <item x="241"/>
        <item x="402"/>
        <item x="112"/>
        <item x="454"/>
        <item x="417"/>
        <item x="48"/>
        <item x="253"/>
        <item x="425"/>
        <item x="272"/>
        <item x="321"/>
        <item x="71"/>
        <item x="498"/>
        <item x="264"/>
        <item x="520"/>
        <item x="401"/>
        <item x="221"/>
        <item x="183"/>
        <item x="277"/>
        <item x="281"/>
        <item x="116"/>
        <item x="68"/>
        <item x="387"/>
        <item x="468"/>
        <item x="518"/>
        <item x="568"/>
        <item x="559"/>
        <item x="457"/>
        <item x="230"/>
        <item x="222"/>
        <item x="118"/>
        <item x="314"/>
        <item x="482"/>
        <item x="21"/>
        <item x="78"/>
        <item x="335"/>
        <item x="223"/>
        <item x="36"/>
        <item x="83"/>
        <item x="595"/>
        <item x="201"/>
        <item x="257"/>
        <item x="318"/>
        <item x="275"/>
        <item x="135"/>
        <item x="476"/>
        <item x="205"/>
        <item x="545"/>
        <item x="284"/>
        <item x="421"/>
        <item x="531"/>
        <item x="399"/>
        <item x="496"/>
        <item x="548"/>
        <item x="191"/>
        <item x="60"/>
        <item x="134"/>
        <item x="589"/>
        <item x="526"/>
        <item x="501"/>
        <item x="204"/>
        <item x="40"/>
        <item x="512"/>
        <item x="579"/>
        <item x="581"/>
        <item x="534"/>
        <item x="320"/>
        <item x="532"/>
        <item x="478"/>
        <item x="309"/>
        <item x="17"/>
        <item x="179"/>
        <item x="2"/>
        <item x="373"/>
        <item x="508"/>
        <item x="158"/>
        <item x="497"/>
        <item x="330"/>
        <item x="339"/>
        <item x="146"/>
        <item x="381"/>
        <item x="495"/>
        <item x="328"/>
        <item x="372"/>
        <item x="415"/>
        <item x="317"/>
        <item x="577"/>
        <item x="291"/>
        <item x="365"/>
        <item x="460"/>
        <item x="62"/>
        <item x="449"/>
        <item x="133"/>
        <item x="538"/>
        <item x="181"/>
        <item x="529"/>
        <item x="561"/>
        <item x="519"/>
        <item x="219"/>
        <item x="10"/>
        <item x="419"/>
        <item x="483"/>
        <item x="105"/>
        <item x="521"/>
        <item x="11"/>
        <item x="341"/>
        <item x="507"/>
        <item x="412"/>
        <item x="169"/>
        <item x="347"/>
        <item x="462"/>
        <item x="481"/>
        <item x="286"/>
        <item x="410"/>
        <item x="422"/>
        <item x="343"/>
        <item x="350"/>
        <item x="423"/>
        <item x="38"/>
        <item x="263"/>
        <item x="435"/>
        <item x="256"/>
        <item x="30"/>
        <item x="493"/>
        <item x="322"/>
        <item x="145"/>
        <item x="70"/>
        <item x="161"/>
        <item x="489"/>
        <item x="440"/>
        <item x="59"/>
        <item x="546"/>
        <item x="307"/>
        <item x="301"/>
        <item x="441"/>
        <item x="324"/>
        <item x="340"/>
        <item x="239"/>
        <item x="573"/>
        <item x="160"/>
        <item x="142"/>
        <item x="360"/>
        <item x="327"/>
        <item x="81"/>
        <item x="117"/>
        <item x="420"/>
        <item x="1"/>
        <item x="348"/>
        <item x="99"/>
        <item x="255"/>
        <item x="43"/>
        <item x="139"/>
        <item x="37"/>
        <item x="592"/>
        <item x="316"/>
        <item x="436"/>
        <item x="76"/>
        <item x="19"/>
        <item x="18"/>
        <item x="437"/>
        <item x="31"/>
        <item x="130"/>
        <item x="269"/>
        <item x="325"/>
        <item x="155"/>
        <item x="403"/>
        <item x="54"/>
        <item x="7"/>
        <item x="52"/>
        <item x="389"/>
        <item x="215"/>
        <item x="510"/>
        <item x="242"/>
        <item x="198"/>
        <item x="491"/>
        <item x="598"/>
        <item x="502"/>
        <item x="567"/>
        <item x="246"/>
        <item x="488"/>
        <item x="249"/>
        <item x="302"/>
        <item x="369"/>
        <item x="539"/>
        <item x="138"/>
        <item x="467"/>
        <item x="377"/>
        <item x="479"/>
        <item x="461"/>
        <item x="192"/>
        <item x="285"/>
        <item x="588"/>
        <item x="187"/>
        <item x="51"/>
        <item x="416"/>
        <item x="197"/>
        <item x="349"/>
        <item x="308"/>
        <item x="172"/>
        <item x="456"/>
        <item x="182"/>
        <item x="227"/>
        <item x="547"/>
        <item x="358"/>
        <item x="500"/>
        <item x="82"/>
        <item x="477"/>
        <item x="424"/>
        <item x="178"/>
        <item x="27"/>
        <item x="480"/>
        <item x="16"/>
        <item x="224"/>
        <item x="536"/>
        <item x="270"/>
        <item x="132"/>
        <item x="378"/>
        <item x="300"/>
        <item x="306"/>
        <item x="168"/>
        <item x="220"/>
        <item x="190"/>
        <item x="53"/>
        <item x="3"/>
        <item x="209"/>
        <item x="297"/>
        <item x="331"/>
        <item x="408"/>
        <item x="362"/>
        <item x="345"/>
        <item x="458"/>
        <item x="380"/>
        <item x="65"/>
        <item x="109"/>
        <item x="596"/>
        <item x="289"/>
        <item x="427"/>
        <item x="337"/>
        <item x="557"/>
        <item x="584"/>
        <item x="304"/>
        <item x="505"/>
        <item x="244"/>
        <item x="177"/>
        <item x="248"/>
        <item x="141"/>
        <item x="128"/>
        <item x="245"/>
        <item x="593"/>
        <item x="136"/>
        <item x="433"/>
        <item x="470"/>
        <item x="5"/>
        <item x="407"/>
        <item x="273"/>
        <item x="208"/>
        <item x="375"/>
        <item x="218"/>
        <item x="212"/>
        <item x="466"/>
        <item x="418"/>
        <item x="406"/>
        <item x="64"/>
        <item x="431"/>
        <item x="509"/>
        <item x="228"/>
        <item x="329"/>
        <item x="47"/>
        <item x="150"/>
        <item x="530"/>
        <item x="411"/>
        <item x="214"/>
        <item x="165"/>
        <item x="506"/>
        <item x="371"/>
        <item x="353"/>
        <item x="9"/>
        <item x="364"/>
        <item x="243"/>
        <item x="555"/>
        <item x="262"/>
        <item x="120"/>
        <item x="226"/>
        <item x="271"/>
        <item x="98"/>
        <item x="202"/>
        <item x="543"/>
        <item x="359"/>
        <item x="397"/>
        <item x="42"/>
        <item x="154"/>
        <item x="157"/>
        <item x="77"/>
        <item x="148"/>
        <item x="93"/>
        <item x="298"/>
        <item x="140"/>
        <item x="582"/>
        <item x="63"/>
        <item x="6"/>
        <item x="352"/>
        <item x="175"/>
        <item x="12"/>
        <item x="334"/>
        <item x="282"/>
        <item x="600"/>
        <item x="576"/>
        <item x="250"/>
        <item x="494"/>
        <item x="524"/>
        <item x="499"/>
        <item x="85"/>
        <item x="156"/>
        <item x="185"/>
        <item x="184"/>
        <item x="114"/>
        <item x="61"/>
        <item x="89"/>
        <item x="344"/>
        <item x="537"/>
        <item x="374"/>
        <item x="163"/>
        <item x="564"/>
        <item x="174"/>
        <item x="571"/>
        <item x="591"/>
        <item x="104"/>
        <item x="303"/>
        <item x="196"/>
        <item x="171"/>
        <item x="465"/>
        <item x="288"/>
        <item x="474"/>
        <item x="469"/>
        <item x="22"/>
        <item x="25"/>
        <item x="484"/>
        <item x="355"/>
        <item x="384"/>
        <item x="87"/>
        <item x="152"/>
        <item x="67"/>
        <item x="357"/>
        <item x="549"/>
        <item x="514"/>
        <item x="188"/>
        <item x="541"/>
        <item x="28"/>
        <item x="587"/>
        <item x="319"/>
        <item x="516"/>
        <item x="103"/>
        <item x="525"/>
        <item x="438"/>
        <item x="414"/>
        <item x="487"/>
        <item x="311"/>
        <item x="332"/>
        <item x="366"/>
        <item x="434"/>
        <item x="336"/>
        <item x="442"/>
        <item x="261"/>
        <item x="533"/>
        <item x="504"/>
        <item x="368"/>
        <item x="233"/>
        <item x="159"/>
        <item x="430"/>
        <item x="426"/>
        <item x="439"/>
        <item x="121"/>
        <item x="268"/>
        <item x="91"/>
        <item x="45"/>
        <item x="123"/>
        <item x="88"/>
        <item x="131"/>
        <item x="428"/>
        <item x="14"/>
        <item x="180"/>
        <item x="58"/>
        <item x="100"/>
        <item x="29"/>
        <item x="390"/>
        <item x="4"/>
        <item x="490"/>
        <item x="283"/>
        <item x="554"/>
        <item x="194"/>
        <item x="72"/>
        <item x="542"/>
        <item x="231"/>
        <item x="305"/>
        <item x="562"/>
        <item x="450"/>
        <item x="251"/>
        <item x="409"/>
        <item x="556"/>
        <item x="492"/>
        <item x="195"/>
        <item x="391"/>
        <item x="370"/>
        <item x="404"/>
        <item x="176"/>
        <item x="122"/>
        <item x="199"/>
        <item x="254"/>
        <item x="574"/>
        <item x="565"/>
        <item x="346"/>
        <item x="46"/>
        <item x="75"/>
        <item x="553"/>
        <item x="15"/>
        <item x="127"/>
        <item x="137"/>
        <item x="294"/>
        <item x="379"/>
        <item x="569"/>
        <item x="590"/>
        <item x="124"/>
        <item x="515"/>
        <item x="527"/>
        <item x="206"/>
        <item x="523"/>
        <item x="464"/>
        <item x="106"/>
        <item x="57"/>
        <item x="200"/>
        <item x="338"/>
        <item x="367"/>
        <item x="252"/>
        <item x="107"/>
        <item x="69"/>
        <item x="333"/>
        <item x="50"/>
        <item x="361"/>
        <item x="207"/>
        <item x="485"/>
        <item x="108"/>
        <item x="356"/>
        <item x="95"/>
        <item x="113"/>
        <item x="162"/>
        <item x="90"/>
        <item x="170"/>
        <item x="101"/>
        <item x="295"/>
        <item x="267"/>
        <item x="503"/>
        <item x="486"/>
        <item x="292"/>
        <item x="400"/>
        <item x="20"/>
        <item x="79"/>
        <item x="452"/>
        <item x="84"/>
        <item x="115"/>
        <item x="566"/>
        <item t="default"/>
      </items>
    </pivotField>
    <pivotField axis="axisRow" showAll="0" sortType="ascending">
      <items count="11">
        <item x="7"/>
        <item x="0"/>
        <item x="8"/>
        <item x="3"/>
        <item x="4"/>
        <item x="5"/>
        <item x="1"/>
        <item x="2"/>
        <item x="6"/>
        <item m="1" x="9"/>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dataField="1" numFmtId="164" showAll="0"/>
    <pivotField numFmtId="9" showAll="0"/>
    <pivotField numFmtId="3" showAll="0"/>
    <pivotField showAll="0"/>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10">
    <i>
      <x v="8"/>
    </i>
    <i>
      <x v="2"/>
    </i>
    <i>
      <x v="5"/>
    </i>
    <i>
      <x v="3"/>
    </i>
    <i>
      <x/>
    </i>
    <i>
      <x v="1"/>
    </i>
    <i>
      <x v="7"/>
    </i>
    <i>
      <x v="6"/>
    </i>
    <i>
      <x v="4"/>
    </i>
    <i t="grand">
      <x/>
    </i>
  </rowItems>
  <colItems count="1">
    <i/>
  </colItems>
  <dataFields count="1">
    <dataField name="Average of Net Profit" fld="12" subtotal="average" baseField="0" baseItem="0"/>
  </dataFields>
  <formats count="1">
    <format dxfId="1">
      <pivotArea collapsedLevelsAreSubtotals="1" fieldPosition="0">
        <references count="1">
          <reference field="8" count="0"/>
        </references>
      </pivotArea>
    </format>
  </formats>
  <chartFormats count="1">
    <chartFormat chart="1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6EE571-901C-4E11-8507-2E8CE871B450}"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D3:E11" firstHeaderRow="1" firstDataRow="1" firstDataCol="1"/>
  <pivotFields count="23">
    <pivotField numFmtId="1" showAll="0"/>
    <pivotField multipleItemSelectionAllowed="1" showAll="0">
      <items count="4">
        <item x="1"/>
        <item h="1" x="2"/>
        <item h="1" x="0"/>
        <item t="default"/>
      </items>
    </pivotField>
    <pivotField dataField="1" numFmtId="1" showAll="0"/>
    <pivotField numFmtId="164" showAll="0"/>
    <pivotField axis="axisRow" showAll="0" sortType="ascending">
      <items count="13">
        <item x="10"/>
        <item x="9"/>
        <item x="4"/>
        <item x="3"/>
        <item x="8"/>
        <item x="7"/>
        <item x="6"/>
        <item x="5"/>
        <item x="1"/>
        <item x="2"/>
        <item x="11"/>
        <item x="0"/>
        <item t="default"/>
      </items>
      <autoSortScope>
        <pivotArea dataOnly="0" outline="0" fieldPosition="0">
          <references count="1">
            <reference field="4294967294" count="1" selected="0">
              <x v="0"/>
            </reference>
          </references>
        </pivotArea>
      </autoSortScope>
    </pivotField>
    <pivotField numFmtId="164"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items count="602">
        <item x="232"/>
        <item x="315"/>
        <item x="594"/>
        <item x="213"/>
        <item x="129"/>
        <item x="41"/>
        <item x="279"/>
        <item x="80"/>
        <item x="240"/>
        <item x="413"/>
        <item x="33"/>
        <item x="597"/>
        <item x="225"/>
        <item x="550"/>
        <item x="446"/>
        <item x="153"/>
        <item x="8"/>
        <item x="342"/>
        <item x="110"/>
        <item x="211"/>
        <item x="445"/>
        <item x="266"/>
        <item x="55"/>
        <item x="363"/>
        <item x="578"/>
        <item x="293"/>
        <item x="189"/>
        <item x="455"/>
        <item x="86"/>
        <item x="522"/>
        <item x="216"/>
        <item x="237"/>
        <item x="448"/>
        <item x="278"/>
        <item x="393"/>
        <item x="73"/>
        <item x="39"/>
        <item x="511"/>
        <item x="354"/>
        <item x="23"/>
        <item x="280"/>
        <item x="274"/>
        <item x="234"/>
        <item x="149"/>
        <item x="429"/>
        <item x="290"/>
        <item x="13"/>
        <item x="49"/>
        <item x="310"/>
        <item x="326"/>
        <item x="164"/>
        <item x="444"/>
        <item x="575"/>
        <item x="296"/>
        <item x="299"/>
        <item x="463"/>
        <item x="259"/>
        <item x="276"/>
        <item x="166"/>
        <item x="560"/>
        <item x="125"/>
        <item x="383"/>
        <item x="34"/>
        <item x="44"/>
        <item x="472"/>
        <item x="388"/>
        <item x="570"/>
        <item x="551"/>
        <item x="517"/>
        <item x="312"/>
        <item x="475"/>
        <item x="398"/>
        <item x="32"/>
        <item x="111"/>
        <item x="432"/>
        <item x="459"/>
        <item x="599"/>
        <item x="186"/>
        <item x="35"/>
        <item x="173"/>
        <item x="238"/>
        <item x="167"/>
        <item x="260"/>
        <item x="376"/>
        <item x="471"/>
        <item x="24"/>
        <item x="528"/>
        <item x="585"/>
        <item x="26"/>
        <item x="236"/>
        <item x="265"/>
        <item x="96"/>
        <item x="313"/>
        <item x="287"/>
        <item x="74"/>
        <item x="558"/>
        <item x="0"/>
        <item x="247"/>
        <item x="203"/>
        <item x="451"/>
        <item x="92"/>
        <item x="563"/>
        <item x="552"/>
        <item x="473"/>
        <item x="513"/>
        <item x="193"/>
        <item x="386"/>
        <item x="143"/>
        <item x="453"/>
        <item x="580"/>
        <item x="392"/>
        <item x="151"/>
        <item x="405"/>
        <item x="447"/>
        <item x="385"/>
        <item x="56"/>
        <item x="540"/>
        <item x="583"/>
        <item x="395"/>
        <item x="396"/>
        <item x="443"/>
        <item x="323"/>
        <item x="210"/>
        <item x="102"/>
        <item x="258"/>
        <item x="147"/>
        <item x="351"/>
        <item x="572"/>
        <item x="394"/>
        <item x="544"/>
        <item x="229"/>
        <item x="235"/>
        <item x="97"/>
        <item x="382"/>
        <item x="126"/>
        <item x="535"/>
        <item x="586"/>
        <item x="94"/>
        <item x="66"/>
        <item x="217"/>
        <item x="119"/>
        <item x="144"/>
        <item x="241"/>
        <item x="402"/>
        <item x="112"/>
        <item x="454"/>
        <item x="417"/>
        <item x="48"/>
        <item x="253"/>
        <item x="425"/>
        <item x="272"/>
        <item x="321"/>
        <item x="71"/>
        <item x="498"/>
        <item x="264"/>
        <item x="520"/>
        <item x="401"/>
        <item x="221"/>
        <item x="183"/>
        <item x="277"/>
        <item x="281"/>
        <item x="116"/>
        <item x="68"/>
        <item x="387"/>
        <item x="468"/>
        <item x="518"/>
        <item x="568"/>
        <item x="559"/>
        <item x="457"/>
        <item x="230"/>
        <item x="222"/>
        <item x="118"/>
        <item x="314"/>
        <item x="482"/>
        <item x="21"/>
        <item x="78"/>
        <item x="335"/>
        <item x="223"/>
        <item x="36"/>
        <item x="83"/>
        <item x="595"/>
        <item x="201"/>
        <item x="257"/>
        <item x="318"/>
        <item x="275"/>
        <item x="135"/>
        <item x="476"/>
        <item x="205"/>
        <item x="545"/>
        <item x="284"/>
        <item x="421"/>
        <item x="531"/>
        <item x="399"/>
        <item x="496"/>
        <item x="548"/>
        <item x="191"/>
        <item x="60"/>
        <item x="134"/>
        <item x="589"/>
        <item x="526"/>
        <item x="501"/>
        <item x="204"/>
        <item x="40"/>
        <item x="512"/>
        <item x="579"/>
        <item x="581"/>
        <item x="534"/>
        <item x="320"/>
        <item x="532"/>
        <item x="478"/>
        <item x="309"/>
        <item x="17"/>
        <item x="179"/>
        <item x="2"/>
        <item x="373"/>
        <item x="508"/>
        <item x="158"/>
        <item x="497"/>
        <item x="330"/>
        <item x="339"/>
        <item x="146"/>
        <item x="381"/>
        <item x="495"/>
        <item x="328"/>
        <item x="372"/>
        <item x="415"/>
        <item x="317"/>
        <item x="577"/>
        <item x="291"/>
        <item x="365"/>
        <item x="460"/>
        <item x="62"/>
        <item x="449"/>
        <item x="133"/>
        <item x="538"/>
        <item x="181"/>
        <item x="529"/>
        <item x="561"/>
        <item x="519"/>
        <item x="219"/>
        <item x="10"/>
        <item x="419"/>
        <item x="483"/>
        <item x="105"/>
        <item x="521"/>
        <item x="11"/>
        <item x="341"/>
        <item x="507"/>
        <item x="412"/>
        <item x="169"/>
        <item x="347"/>
        <item x="462"/>
        <item x="481"/>
        <item x="286"/>
        <item x="410"/>
        <item x="422"/>
        <item x="343"/>
        <item x="350"/>
        <item x="423"/>
        <item x="38"/>
        <item x="263"/>
        <item x="435"/>
        <item x="256"/>
        <item x="30"/>
        <item x="493"/>
        <item x="322"/>
        <item x="145"/>
        <item x="70"/>
        <item x="161"/>
        <item x="489"/>
        <item x="440"/>
        <item x="59"/>
        <item x="546"/>
        <item x="307"/>
        <item x="301"/>
        <item x="441"/>
        <item x="324"/>
        <item x="340"/>
        <item x="239"/>
        <item x="573"/>
        <item x="160"/>
        <item x="142"/>
        <item x="360"/>
        <item x="327"/>
        <item x="81"/>
        <item x="117"/>
        <item x="420"/>
        <item x="1"/>
        <item x="348"/>
        <item x="99"/>
        <item x="255"/>
        <item x="43"/>
        <item x="139"/>
        <item x="37"/>
        <item x="592"/>
        <item x="316"/>
        <item x="436"/>
        <item x="76"/>
        <item x="19"/>
        <item x="18"/>
        <item x="437"/>
        <item x="31"/>
        <item x="130"/>
        <item x="269"/>
        <item x="325"/>
        <item x="155"/>
        <item x="403"/>
        <item x="54"/>
        <item x="7"/>
        <item x="52"/>
        <item x="389"/>
        <item x="215"/>
        <item x="510"/>
        <item x="242"/>
        <item x="198"/>
        <item x="491"/>
        <item x="598"/>
        <item x="502"/>
        <item x="567"/>
        <item x="246"/>
        <item x="488"/>
        <item x="249"/>
        <item x="302"/>
        <item x="369"/>
        <item x="539"/>
        <item x="138"/>
        <item x="467"/>
        <item x="377"/>
        <item x="479"/>
        <item x="461"/>
        <item x="192"/>
        <item x="285"/>
        <item x="588"/>
        <item x="187"/>
        <item x="51"/>
        <item x="416"/>
        <item x="197"/>
        <item x="349"/>
        <item x="308"/>
        <item x="172"/>
        <item x="456"/>
        <item x="182"/>
        <item x="227"/>
        <item x="547"/>
        <item x="358"/>
        <item x="500"/>
        <item x="82"/>
        <item x="477"/>
        <item x="424"/>
        <item x="178"/>
        <item x="27"/>
        <item x="480"/>
        <item x="16"/>
        <item x="224"/>
        <item x="536"/>
        <item x="270"/>
        <item x="132"/>
        <item x="378"/>
        <item x="300"/>
        <item x="306"/>
        <item x="168"/>
        <item x="220"/>
        <item x="190"/>
        <item x="53"/>
        <item x="3"/>
        <item x="209"/>
        <item x="297"/>
        <item x="331"/>
        <item x="408"/>
        <item x="362"/>
        <item x="345"/>
        <item x="458"/>
        <item x="380"/>
        <item x="65"/>
        <item x="109"/>
        <item x="596"/>
        <item x="289"/>
        <item x="427"/>
        <item x="337"/>
        <item x="557"/>
        <item x="584"/>
        <item x="304"/>
        <item x="505"/>
        <item x="244"/>
        <item x="177"/>
        <item x="248"/>
        <item x="141"/>
        <item x="128"/>
        <item x="245"/>
        <item x="593"/>
        <item x="136"/>
        <item x="433"/>
        <item x="470"/>
        <item x="5"/>
        <item x="407"/>
        <item x="273"/>
        <item x="208"/>
        <item x="375"/>
        <item x="218"/>
        <item x="212"/>
        <item x="466"/>
        <item x="418"/>
        <item x="406"/>
        <item x="64"/>
        <item x="431"/>
        <item x="509"/>
        <item x="228"/>
        <item x="329"/>
        <item x="47"/>
        <item x="150"/>
        <item x="530"/>
        <item x="411"/>
        <item x="214"/>
        <item x="165"/>
        <item x="506"/>
        <item x="371"/>
        <item x="353"/>
        <item x="9"/>
        <item x="364"/>
        <item x="243"/>
        <item x="555"/>
        <item x="262"/>
        <item x="120"/>
        <item x="226"/>
        <item x="271"/>
        <item x="98"/>
        <item x="202"/>
        <item x="543"/>
        <item x="359"/>
        <item x="397"/>
        <item x="42"/>
        <item x="154"/>
        <item x="157"/>
        <item x="77"/>
        <item x="148"/>
        <item x="93"/>
        <item x="298"/>
        <item x="140"/>
        <item x="582"/>
        <item x="63"/>
        <item x="6"/>
        <item x="352"/>
        <item x="175"/>
        <item x="12"/>
        <item x="334"/>
        <item x="282"/>
        <item x="600"/>
        <item x="576"/>
        <item x="250"/>
        <item x="494"/>
        <item x="524"/>
        <item x="499"/>
        <item x="85"/>
        <item x="156"/>
        <item x="185"/>
        <item x="184"/>
        <item x="114"/>
        <item x="61"/>
        <item x="89"/>
        <item x="344"/>
        <item x="537"/>
        <item x="374"/>
        <item x="163"/>
        <item x="564"/>
        <item x="174"/>
        <item x="571"/>
        <item x="591"/>
        <item x="104"/>
        <item x="303"/>
        <item x="196"/>
        <item x="171"/>
        <item x="465"/>
        <item x="288"/>
        <item x="474"/>
        <item x="469"/>
        <item x="22"/>
        <item x="25"/>
        <item x="484"/>
        <item x="355"/>
        <item x="384"/>
        <item x="87"/>
        <item x="152"/>
        <item x="67"/>
        <item x="357"/>
        <item x="549"/>
        <item x="514"/>
        <item x="188"/>
        <item x="541"/>
        <item x="28"/>
        <item x="587"/>
        <item x="319"/>
        <item x="516"/>
        <item x="103"/>
        <item x="525"/>
        <item x="438"/>
        <item x="414"/>
        <item x="487"/>
        <item x="311"/>
        <item x="332"/>
        <item x="366"/>
        <item x="434"/>
        <item x="336"/>
        <item x="442"/>
        <item x="261"/>
        <item x="533"/>
        <item x="504"/>
        <item x="368"/>
        <item x="233"/>
        <item x="159"/>
        <item x="430"/>
        <item x="426"/>
        <item x="439"/>
        <item x="121"/>
        <item x="268"/>
        <item x="91"/>
        <item x="45"/>
        <item x="123"/>
        <item x="88"/>
        <item x="131"/>
        <item x="428"/>
        <item x="14"/>
        <item x="180"/>
        <item x="58"/>
        <item x="100"/>
        <item x="29"/>
        <item x="390"/>
        <item x="4"/>
        <item x="490"/>
        <item x="283"/>
        <item x="554"/>
        <item x="194"/>
        <item x="72"/>
        <item x="542"/>
        <item x="231"/>
        <item x="305"/>
        <item x="562"/>
        <item x="450"/>
        <item x="251"/>
        <item x="409"/>
        <item x="556"/>
        <item x="492"/>
        <item x="195"/>
        <item x="391"/>
        <item x="370"/>
        <item x="404"/>
        <item x="176"/>
        <item x="122"/>
        <item x="199"/>
        <item x="254"/>
        <item x="574"/>
        <item x="565"/>
        <item x="346"/>
        <item x="46"/>
        <item x="75"/>
        <item x="553"/>
        <item x="15"/>
        <item x="127"/>
        <item x="137"/>
        <item x="294"/>
        <item x="379"/>
        <item x="569"/>
        <item x="590"/>
        <item x="124"/>
        <item x="515"/>
        <item x="527"/>
        <item x="206"/>
        <item x="523"/>
        <item x="464"/>
        <item x="106"/>
        <item x="57"/>
        <item x="200"/>
        <item x="338"/>
        <item x="367"/>
        <item x="252"/>
        <item x="107"/>
        <item x="69"/>
        <item x="333"/>
        <item x="50"/>
        <item x="361"/>
        <item x="207"/>
        <item x="485"/>
        <item x="108"/>
        <item x="356"/>
        <item x="95"/>
        <item x="113"/>
        <item x="162"/>
        <item x="90"/>
        <item x="170"/>
        <item x="101"/>
        <item x="295"/>
        <item x="267"/>
        <item x="503"/>
        <item x="486"/>
        <item x="292"/>
        <item x="400"/>
        <item x="20"/>
        <item x="79"/>
        <item x="452"/>
        <item x="84"/>
        <item x="115"/>
        <item x="566"/>
        <item t="default"/>
      </items>
    </pivotField>
    <pivotField showAll="0"/>
    <pivotField numFmtId="164" showAll="0"/>
    <pivotField numFmtId="164" showAll="0"/>
    <pivotField numFmtId="164" showAll="0"/>
    <pivotField numFmtId="164" showAll="0"/>
    <pivotField numFmtId="9" showAll="0"/>
    <pivotField numFmtId="3" showAll="0"/>
    <pivotField showAll="0"/>
    <pivotField multipleItemSelectionAllowed="1"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8">
    <i>
      <x v="2"/>
    </i>
    <i>
      <x v="4"/>
    </i>
    <i>
      <x v="5"/>
    </i>
    <i>
      <x v="10"/>
    </i>
    <i>
      <x v="1"/>
    </i>
    <i>
      <x v="9"/>
    </i>
    <i>
      <x v="11"/>
    </i>
    <i t="grand">
      <x/>
    </i>
  </rowItems>
  <colItems count="1">
    <i/>
  </colItems>
  <dataFields count="1">
    <dataField name="Sum of Qnt" fld="2" baseField="0" baseItem="0"/>
  </dataFields>
  <formats count="2">
    <format dxfId="3">
      <pivotArea collapsedLevelsAreSubtotals="1" fieldPosition="0">
        <references count="1">
          <reference field="4" count="7">
            <x v="0"/>
            <x v="2"/>
            <x v="3"/>
            <x v="7"/>
            <x v="8"/>
            <x v="10"/>
            <x v="11"/>
          </reference>
        </references>
      </pivotArea>
    </format>
    <format dxfId="2">
      <pivotArea grandRow="1" outline="0" collapsedLevelsAreSubtotals="1" fieldPosition="0"/>
    </format>
  </formats>
  <chartFormats count="1">
    <chartFormat chart="1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DFC6A2-4A8C-46C9-B88B-C661D456F55A}"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4">
  <location ref="T3:U7" firstHeaderRow="1" firstDataRow="1" firstDataCol="1"/>
  <pivotFields count="23">
    <pivotField numFmtId="1" showAll="0"/>
    <pivotField axis="axisRow" showAll="0">
      <items count="4">
        <item x="1"/>
        <item x="2"/>
        <item x="0"/>
        <item t="default"/>
      </items>
    </pivotField>
    <pivotField numFmtId="1" showAll="0"/>
    <pivotField numFmtId="164" showAll="0"/>
    <pivotField showAll="0"/>
    <pivotField numFmtId="164"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items count="602">
        <item x="232"/>
        <item x="315"/>
        <item x="594"/>
        <item x="213"/>
        <item x="129"/>
        <item x="41"/>
        <item x="279"/>
        <item x="80"/>
        <item x="240"/>
        <item x="413"/>
        <item x="33"/>
        <item x="597"/>
        <item x="225"/>
        <item x="550"/>
        <item x="446"/>
        <item x="153"/>
        <item x="8"/>
        <item x="342"/>
        <item x="110"/>
        <item x="211"/>
        <item x="445"/>
        <item x="266"/>
        <item x="55"/>
        <item x="363"/>
        <item x="578"/>
        <item x="293"/>
        <item x="189"/>
        <item x="455"/>
        <item x="86"/>
        <item x="522"/>
        <item x="216"/>
        <item x="237"/>
        <item x="448"/>
        <item x="278"/>
        <item x="393"/>
        <item x="73"/>
        <item x="39"/>
        <item x="511"/>
        <item x="354"/>
        <item x="23"/>
        <item x="280"/>
        <item x="274"/>
        <item x="234"/>
        <item x="149"/>
        <item x="429"/>
        <item x="290"/>
        <item x="13"/>
        <item x="49"/>
        <item x="310"/>
        <item x="326"/>
        <item x="164"/>
        <item x="444"/>
        <item x="575"/>
        <item x="296"/>
        <item x="299"/>
        <item x="463"/>
        <item x="259"/>
        <item x="276"/>
        <item x="166"/>
        <item x="560"/>
        <item x="125"/>
        <item x="383"/>
        <item x="34"/>
        <item x="44"/>
        <item x="472"/>
        <item x="388"/>
        <item x="570"/>
        <item x="551"/>
        <item x="517"/>
        <item x="312"/>
        <item x="475"/>
        <item x="398"/>
        <item x="32"/>
        <item x="111"/>
        <item x="432"/>
        <item x="459"/>
        <item x="599"/>
        <item x="186"/>
        <item x="35"/>
        <item x="173"/>
        <item x="238"/>
        <item x="167"/>
        <item x="260"/>
        <item x="376"/>
        <item x="471"/>
        <item x="24"/>
        <item x="528"/>
        <item x="585"/>
        <item x="26"/>
        <item x="236"/>
        <item x="265"/>
        <item x="96"/>
        <item x="313"/>
        <item x="287"/>
        <item x="74"/>
        <item x="558"/>
        <item x="0"/>
        <item x="247"/>
        <item x="203"/>
        <item x="451"/>
        <item x="92"/>
        <item x="563"/>
        <item x="552"/>
        <item x="473"/>
        <item x="513"/>
        <item x="193"/>
        <item x="386"/>
        <item x="143"/>
        <item x="453"/>
        <item x="580"/>
        <item x="392"/>
        <item x="151"/>
        <item x="405"/>
        <item x="447"/>
        <item x="385"/>
        <item x="56"/>
        <item x="540"/>
        <item x="583"/>
        <item x="395"/>
        <item x="396"/>
        <item x="443"/>
        <item x="323"/>
        <item x="210"/>
        <item x="102"/>
        <item x="258"/>
        <item x="147"/>
        <item x="351"/>
        <item x="572"/>
        <item x="394"/>
        <item x="544"/>
        <item x="229"/>
        <item x="235"/>
        <item x="97"/>
        <item x="382"/>
        <item x="126"/>
        <item x="535"/>
        <item x="586"/>
        <item x="94"/>
        <item x="66"/>
        <item x="217"/>
        <item x="119"/>
        <item x="144"/>
        <item x="241"/>
        <item x="402"/>
        <item x="112"/>
        <item x="454"/>
        <item x="417"/>
        <item x="48"/>
        <item x="253"/>
        <item x="425"/>
        <item x="272"/>
        <item x="321"/>
        <item x="71"/>
        <item x="498"/>
        <item x="264"/>
        <item x="520"/>
        <item x="401"/>
        <item x="221"/>
        <item x="183"/>
        <item x="277"/>
        <item x="281"/>
        <item x="116"/>
        <item x="68"/>
        <item x="387"/>
        <item x="468"/>
        <item x="518"/>
        <item x="568"/>
        <item x="559"/>
        <item x="457"/>
        <item x="230"/>
        <item x="222"/>
        <item x="118"/>
        <item x="314"/>
        <item x="482"/>
        <item x="21"/>
        <item x="78"/>
        <item x="335"/>
        <item x="223"/>
        <item x="36"/>
        <item x="83"/>
        <item x="595"/>
        <item x="201"/>
        <item x="257"/>
        <item x="318"/>
        <item x="275"/>
        <item x="135"/>
        <item x="476"/>
        <item x="205"/>
        <item x="545"/>
        <item x="284"/>
        <item x="421"/>
        <item x="531"/>
        <item x="399"/>
        <item x="496"/>
        <item x="548"/>
        <item x="191"/>
        <item x="60"/>
        <item x="134"/>
        <item x="589"/>
        <item x="526"/>
        <item x="501"/>
        <item x="204"/>
        <item x="40"/>
        <item x="512"/>
        <item x="579"/>
        <item x="581"/>
        <item x="534"/>
        <item x="320"/>
        <item x="532"/>
        <item x="478"/>
        <item x="309"/>
        <item x="17"/>
        <item x="179"/>
        <item x="2"/>
        <item x="373"/>
        <item x="508"/>
        <item x="158"/>
        <item x="497"/>
        <item x="330"/>
        <item x="339"/>
        <item x="146"/>
        <item x="381"/>
        <item x="495"/>
        <item x="328"/>
        <item x="372"/>
        <item x="415"/>
        <item x="317"/>
        <item x="577"/>
        <item x="291"/>
        <item x="365"/>
        <item x="460"/>
        <item x="62"/>
        <item x="449"/>
        <item x="133"/>
        <item x="538"/>
        <item x="181"/>
        <item x="529"/>
        <item x="561"/>
        <item x="519"/>
        <item x="219"/>
        <item x="10"/>
        <item x="419"/>
        <item x="483"/>
        <item x="105"/>
        <item x="521"/>
        <item x="11"/>
        <item x="341"/>
        <item x="507"/>
        <item x="412"/>
        <item x="169"/>
        <item x="347"/>
        <item x="462"/>
        <item x="481"/>
        <item x="286"/>
        <item x="410"/>
        <item x="422"/>
        <item x="343"/>
        <item x="350"/>
        <item x="423"/>
        <item x="38"/>
        <item x="263"/>
        <item x="435"/>
        <item x="256"/>
        <item x="30"/>
        <item x="493"/>
        <item x="322"/>
        <item x="145"/>
        <item x="70"/>
        <item x="161"/>
        <item x="489"/>
        <item x="440"/>
        <item x="59"/>
        <item x="546"/>
        <item x="307"/>
        <item x="301"/>
        <item x="441"/>
        <item x="324"/>
        <item x="340"/>
        <item x="239"/>
        <item x="573"/>
        <item x="160"/>
        <item x="142"/>
        <item x="360"/>
        <item x="327"/>
        <item x="81"/>
        <item x="117"/>
        <item x="420"/>
        <item x="1"/>
        <item x="348"/>
        <item x="99"/>
        <item x="255"/>
        <item x="43"/>
        <item x="139"/>
        <item x="37"/>
        <item x="592"/>
        <item x="316"/>
        <item x="436"/>
        <item x="76"/>
        <item x="19"/>
        <item x="18"/>
        <item x="437"/>
        <item x="31"/>
        <item x="130"/>
        <item x="269"/>
        <item x="325"/>
        <item x="155"/>
        <item x="403"/>
        <item x="54"/>
        <item x="7"/>
        <item x="52"/>
        <item x="389"/>
        <item x="215"/>
        <item x="510"/>
        <item x="242"/>
        <item x="198"/>
        <item x="491"/>
        <item x="598"/>
        <item x="502"/>
        <item x="567"/>
        <item x="246"/>
        <item x="488"/>
        <item x="249"/>
        <item x="302"/>
        <item x="369"/>
        <item x="539"/>
        <item x="138"/>
        <item x="467"/>
        <item x="377"/>
        <item x="479"/>
        <item x="461"/>
        <item x="192"/>
        <item x="285"/>
        <item x="588"/>
        <item x="187"/>
        <item x="51"/>
        <item x="416"/>
        <item x="197"/>
        <item x="349"/>
        <item x="308"/>
        <item x="172"/>
        <item x="456"/>
        <item x="182"/>
        <item x="227"/>
        <item x="547"/>
        <item x="358"/>
        <item x="500"/>
        <item x="82"/>
        <item x="477"/>
        <item x="424"/>
        <item x="178"/>
        <item x="27"/>
        <item x="480"/>
        <item x="16"/>
        <item x="224"/>
        <item x="536"/>
        <item x="270"/>
        <item x="132"/>
        <item x="378"/>
        <item x="300"/>
        <item x="306"/>
        <item x="168"/>
        <item x="220"/>
        <item x="190"/>
        <item x="53"/>
        <item x="3"/>
        <item x="209"/>
        <item x="297"/>
        <item x="331"/>
        <item x="408"/>
        <item x="362"/>
        <item x="345"/>
        <item x="458"/>
        <item x="380"/>
        <item x="65"/>
        <item x="109"/>
        <item x="596"/>
        <item x="289"/>
        <item x="427"/>
        <item x="337"/>
        <item x="557"/>
        <item x="584"/>
        <item x="304"/>
        <item x="505"/>
        <item x="244"/>
        <item x="177"/>
        <item x="248"/>
        <item x="141"/>
        <item x="128"/>
        <item x="245"/>
        <item x="593"/>
        <item x="136"/>
        <item x="433"/>
        <item x="470"/>
        <item x="5"/>
        <item x="407"/>
        <item x="273"/>
        <item x="208"/>
        <item x="375"/>
        <item x="218"/>
        <item x="212"/>
        <item x="466"/>
        <item x="418"/>
        <item x="406"/>
        <item x="64"/>
        <item x="431"/>
        <item x="509"/>
        <item x="228"/>
        <item x="329"/>
        <item x="47"/>
        <item x="150"/>
        <item x="530"/>
        <item x="411"/>
        <item x="214"/>
        <item x="165"/>
        <item x="506"/>
        <item x="371"/>
        <item x="353"/>
        <item x="9"/>
        <item x="364"/>
        <item x="243"/>
        <item x="555"/>
        <item x="262"/>
        <item x="120"/>
        <item x="226"/>
        <item x="271"/>
        <item x="98"/>
        <item x="202"/>
        <item x="543"/>
        <item x="359"/>
        <item x="397"/>
        <item x="42"/>
        <item x="154"/>
        <item x="157"/>
        <item x="77"/>
        <item x="148"/>
        <item x="93"/>
        <item x="298"/>
        <item x="140"/>
        <item x="582"/>
        <item x="63"/>
        <item x="6"/>
        <item x="352"/>
        <item x="175"/>
        <item x="12"/>
        <item x="334"/>
        <item x="282"/>
        <item x="600"/>
        <item x="576"/>
        <item x="250"/>
        <item x="494"/>
        <item x="524"/>
        <item x="499"/>
        <item x="85"/>
        <item x="156"/>
        <item x="185"/>
        <item x="184"/>
        <item x="114"/>
        <item x="61"/>
        <item x="89"/>
        <item x="344"/>
        <item x="537"/>
        <item x="374"/>
        <item x="163"/>
        <item x="564"/>
        <item x="174"/>
        <item x="571"/>
        <item x="591"/>
        <item x="104"/>
        <item x="303"/>
        <item x="196"/>
        <item x="171"/>
        <item x="465"/>
        <item x="288"/>
        <item x="474"/>
        <item x="469"/>
        <item x="22"/>
        <item x="25"/>
        <item x="484"/>
        <item x="355"/>
        <item x="384"/>
        <item x="87"/>
        <item x="152"/>
        <item x="67"/>
        <item x="357"/>
        <item x="549"/>
        <item x="514"/>
        <item x="188"/>
        <item x="541"/>
        <item x="28"/>
        <item x="587"/>
        <item x="319"/>
        <item x="516"/>
        <item x="103"/>
        <item x="525"/>
        <item x="438"/>
        <item x="414"/>
        <item x="487"/>
        <item x="311"/>
        <item x="332"/>
        <item x="366"/>
        <item x="434"/>
        <item x="336"/>
        <item x="442"/>
        <item x="261"/>
        <item x="533"/>
        <item x="504"/>
        <item x="368"/>
        <item x="233"/>
        <item x="159"/>
        <item x="430"/>
        <item x="426"/>
        <item x="439"/>
        <item x="121"/>
        <item x="268"/>
        <item x="91"/>
        <item x="45"/>
        <item x="123"/>
        <item x="88"/>
        <item x="131"/>
        <item x="428"/>
        <item x="14"/>
        <item x="180"/>
        <item x="58"/>
        <item x="100"/>
        <item x="29"/>
        <item x="390"/>
        <item x="4"/>
        <item x="490"/>
        <item x="283"/>
        <item x="554"/>
        <item x="194"/>
        <item x="72"/>
        <item x="542"/>
        <item x="231"/>
        <item x="305"/>
        <item x="562"/>
        <item x="450"/>
        <item x="251"/>
        <item x="409"/>
        <item x="556"/>
        <item x="492"/>
        <item x="195"/>
        <item x="391"/>
        <item x="370"/>
        <item x="404"/>
        <item x="176"/>
        <item x="122"/>
        <item x="199"/>
        <item x="254"/>
        <item x="574"/>
        <item x="565"/>
        <item x="346"/>
        <item x="46"/>
        <item x="75"/>
        <item x="553"/>
        <item x="15"/>
        <item x="127"/>
        <item x="137"/>
        <item x="294"/>
        <item x="379"/>
        <item x="569"/>
        <item x="590"/>
        <item x="124"/>
        <item x="515"/>
        <item x="527"/>
        <item x="206"/>
        <item x="523"/>
        <item x="464"/>
        <item x="106"/>
        <item x="57"/>
        <item x="200"/>
        <item x="338"/>
        <item x="367"/>
        <item x="252"/>
        <item x="107"/>
        <item x="69"/>
        <item x="333"/>
        <item x="50"/>
        <item x="361"/>
        <item x="207"/>
        <item x="485"/>
        <item x="108"/>
        <item x="356"/>
        <item x="95"/>
        <item x="113"/>
        <item x="162"/>
        <item x="90"/>
        <item x="170"/>
        <item x="101"/>
        <item x="295"/>
        <item x="267"/>
        <item x="503"/>
        <item x="486"/>
        <item x="292"/>
        <item x="400"/>
        <item x="20"/>
        <item x="79"/>
        <item x="452"/>
        <item x="84"/>
        <item x="115"/>
        <item x="566"/>
        <item t="default"/>
      </items>
    </pivotField>
    <pivotField showAll="0"/>
    <pivotField dataField="1" numFmtId="164" showAll="0"/>
    <pivotField numFmtId="164" showAll="0"/>
    <pivotField numFmtId="164" showAll="0"/>
    <pivotField numFmtId="164" showAll="0"/>
    <pivotField numFmtId="9" showAll="0"/>
    <pivotField numFmtId="3" showAll="0"/>
    <pivotField showAll="0"/>
    <pivotField multipleItemSelectionAllowe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4">
    <i>
      <x/>
    </i>
    <i>
      <x v="1"/>
    </i>
    <i>
      <x v="2"/>
    </i>
    <i t="grand">
      <x/>
    </i>
  </rowItems>
  <colItems count="1">
    <i/>
  </colItems>
  <dataFields count="1">
    <dataField name="Average of Trans.cost" fld="9" subtotal="average" baseField="1" baseItem="0"/>
  </dataFields>
  <formats count="1">
    <format dxfId="4">
      <pivotArea collapsedLevelsAreSubtotals="1" fieldPosition="0">
        <references count="1">
          <reference field="1" count="0"/>
        </references>
      </pivotArea>
    </format>
  </formats>
  <chartFormats count="4">
    <chartFormat chart="49" format="2" series="1">
      <pivotArea type="data" outline="0" fieldPosition="0">
        <references count="1">
          <reference field="4294967294" count="1" selected="0">
            <x v="0"/>
          </reference>
        </references>
      </pivotArea>
    </chartFormat>
    <chartFormat chart="49" format="3">
      <pivotArea type="data" outline="0" fieldPosition="0">
        <references count="2">
          <reference field="4294967294" count="1" selected="0">
            <x v="0"/>
          </reference>
          <reference field="1" count="1" selected="0">
            <x v="0"/>
          </reference>
        </references>
      </pivotArea>
    </chartFormat>
    <chartFormat chart="49" format="4">
      <pivotArea type="data" outline="0" fieldPosition="0">
        <references count="2">
          <reference field="4294967294" count="1" selected="0">
            <x v="0"/>
          </reference>
          <reference field="1" count="1" selected="0">
            <x v="1"/>
          </reference>
        </references>
      </pivotArea>
    </chartFormat>
    <chartFormat chart="49" format="5">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797F96-E0D3-4560-9558-A1D635C70851}"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E3:AE4" firstHeaderRow="1" firstDataRow="1" firstDataCol="0"/>
  <pivotFields count="23">
    <pivotField numFmtId="1" showAll="0"/>
    <pivotField showAll="0">
      <items count="4">
        <item x="1"/>
        <item h="1" x="2"/>
        <item h="1" x="0"/>
        <item t="default"/>
      </items>
    </pivotField>
    <pivotField numFmtId="1" showAll="0"/>
    <pivotField numFmtId="164" showAll="0"/>
    <pivotField showAll="0"/>
    <pivotField numFmtId="164"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items count="602">
        <item x="232"/>
        <item x="315"/>
        <item x="594"/>
        <item x="213"/>
        <item x="129"/>
        <item x="41"/>
        <item x="279"/>
        <item x="80"/>
        <item x="240"/>
        <item x="413"/>
        <item x="33"/>
        <item x="597"/>
        <item x="225"/>
        <item x="550"/>
        <item x="446"/>
        <item x="153"/>
        <item x="8"/>
        <item x="342"/>
        <item x="110"/>
        <item x="211"/>
        <item x="445"/>
        <item x="266"/>
        <item x="55"/>
        <item x="363"/>
        <item x="578"/>
        <item x="293"/>
        <item x="189"/>
        <item x="455"/>
        <item x="86"/>
        <item x="522"/>
        <item x="216"/>
        <item x="237"/>
        <item x="448"/>
        <item x="278"/>
        <item x="393"/>
        <item x="73"/>
        <item x="39"/>
        <item x="511"/>
        <item x="354"/>
        <item x="23"/>
        <item x="280"/>
        <item x="274"/>
        <item x="234"/>
        <item x="149"/>
        <item x="429"/>
        <item x="290"/>
        <item x="13"/>
        <item x="49"/>
        <item x="310"/>
        <item x="326"/>
        <item x="164"/>
        <item x="444"/>
        <item x="575"/>
        <item x="296"/>
        <item x="299"/>
        <item x="463"/>
        <item x="259"/>
        <item x="276"/>
        <item x="166"/>
        <item x="560"/>
        <item x="125"/>
        <item x="383"/>
        <item x="34"/>
        <item x="44"/>
        <item x="472"/>
        <item x="388"/>
        <item x="570"/>
        <item x="551"/>
        <item x="517"/>
        <item x="312"/>
        <item x="475"/>
        <item x="398"/>
        <item x="32"/>
        <item x="111"/>
        <item x="432"/>
        <item x="459"/>
        <item x="599"/>
        <item x="186"/>
        <item x="35"/>
        <item x="173"/>
        <item x="238"/>
        <item x="167"/>
        <item x="260"/>
        <item x="376"/>
        <item x="471"/>
        <item x="24"/>
        <item x="528"/>
        <item x="585"/>
        <item x="26"/>
        <item x="236"/>
        <item x="265"/>
        <item x="96"/>
        <item x="313"/>
        <item x="287"/>
        <item x="74"/>
        <item x="558"/>
        <item x="0"/>
        <item x="247"/>
        <item x="203"/>
        <item x="451"/>
        <item x="92"/>
        <item x="563"/>
        <item x="552"/>
        <item x="473"/>
        <item x="513"/>
        <item x="193"/>
        <item x="386"/>
        <item x="143"/>
        <item x="453"/>
        <item x="580"/>
        <item x="392"/>
        <item x="151"/>
        <item x="405"/>
        <item x="447"/>
        <item x="385"/>
        <item x="56"/>
        <item x="540"/>
        <item x="583"/>
        <item x="395"/>
        <item x="396"/>
        <item x="443"/>
        <item x="323"/>
        <item x="210"/>
        <item x="102"/>
        <item x="258"/>
        <item x="147"/>
        <item x="351"/>
        <item x="572"/>
        <item x="394"/>
        <item x="544"/>
        <item x="229"/>
        <item x="235"/>
        <item x="97"/>
        <item x="382"/>
        <item x="126"/>
        <item x="535"/>
        <item x="586"/>
        <item x="94"/>
        <item x="66"/>
        <item x="217"/>
        <item x="119"/>
        <item x="144"/>
        <item x="241"/>
        <item x="402"/>
        <item x="112"/>
        <item x="454"/>
        <item x="417"/>
        <item x="48"/>
        <item x="253"/>
        <item x="425"/>
        <item x="272"/>
        <item x="321"/>
        <item x="71"/>
        <item x="498"/>
        <item x="264"/>
        <item x="520"/>
        <item x="401"/>
        <item x="221"/>
        <item x="183"/>
        <item x="277"/>
        <item x="281"/>
        <item x="116"/>
        <item x="68"/>
        <item x="387"/>
        <item x="468"/>
        <item x="518"/>
        <item x="568"/>
        <item x="559"/>
        <item x="457"/>
        <item x="230"/>
        <item x="222"/>
        <item x="118"/>
        <item x="314"/>
        <item x="482"/>
        <item x="21"/>
        <item x="78"/>
        <item x="335"/>
        <item x="223"/>
        <item x="36"/>
        <item x="83"/>
        <item x="595"/>
        <item x="201"/>
        <item x="257"/>
        <item x="318"/>
        <item x="275"/>
        <item x="135"/>
        <item x="476"/>
        <item x="205"/>
        <item x="545"/>
        <item x="284"/>
        <item x="421"/>
        <item x="531"/>
        <item x="399"/>
        <item x="496"/>
        <item x="548"/>
        <item x="191"/>
        <item x="60"/>
        <item x="134"/>
        <item x="589"/>
        <item x="526"/>
        <item x="501"/>
        <item x="204"/>
        <item x="40"/>
        <item x="512"/>
        <item x="579"/>
        <item x="581"/>
        <item x="534"/>
        <item x="320"/>
        <item x="532"/>
        <item x="478"/>
        <item x="309"/>
        <item x="17"/>
        <item x="179"/>
        <item x="2"/>
        <item x="373"/>
        <item x="508"/>
        <item x="158"/>
        <item x="497"/>
        <item x="330"/>
        <item x="339"/>
        <item x="146"/>
        <item x="381"/>
        <item x="495"/>
        <item x="328"/>
        <item x="372"/>
        <item x="415"/>
        <item x="317"/>
        <item x="577"/>
        <item x="291"/>
        <item x="365"/>
        <item x="460"/>
        <item x="62"/>
        <item x="449"/>
        <item x="133"/>
        <item x="538"/>
        <item x="181"/>
        <item x="529"/>
        <item x="561"/>
        <item x="519"/>
        <item x="219"/>
        <item x="10"/>
        <item x="419"/>
        <item x="483"/>
        <item x="105"/>
        <item x="521"/>
        <item x="11"/>
        <item x="341"/>
        <item x="507"/>
        <item x="412"/>
        <item x="169"/>
        <item x="347"/>
        <item x="462"/>
        <item x="481"/>
        <item x="286"/>
        <item x="410"/>
        <item x="422"/>
        <item x="343"/>
        <item x="350"/>
        <item x="423"/>
        <item x="38"/>
        <item x="263"/>
        <item x="435"/>
        <item x="256"/>
        <item x="30"/>
        <item x="493"/>
        <item x="322"/>
        <item x="145"/>
        <item x="70"/>
        <item x="161"/>
        <item x="489"/>
        <item x="440"/>
        <item x="59"/>
        <item x="546"/>
        <item x="307"/>
        <item x="301"/>
        <item x="441"/>
        <item x="324"/>
        <item x="340"/>
        <item x="239"/>
        <item x="573"/>
        <item x="160"/>
        <item x="142"/>
        <item x="360"/>
        <item x="327"/>
        <item x="81"/>
        <item x="117"/>
        <item x="420"/>
        <item x="1"/>
        <item x="348"/>
        <item x="99"/>
        <item x="255"/>
        <item x="43"/>
        <item x="139"/>
        <item x="37"/>
        <item x="592"/>
        <item x="316"/>
        <item x="436"/>
        <item x="76"/>
        <item x="19"/>
        <item x="18"/>
        <item x="437"/>
        <item x="31"/>
        <item x="130"/>
        <item x="269"/>
        <item x="325"/>
        <item x="155"/>
        <item x="403"/>
        <item x="54"/>
        <item x="7"/>
        <item x="52"/>
        <item x="389"/>
        <item x="215"/>
        <item x="510"/>
        <item x="242"/>
        <item x="198"/>
        <item x="491"/>
        <item x="598"/>
        <item x="502"/>
        <item x="567"/>
        <item x="246"/>
        <item x="488"/>
        <item x="249"/>
        <item x="302"/>
        <item x="369"/>
        <item x="539"/>
        <item x="138"/>
        <item x="467"/>
        <item x="377"/>
        <item x="479"/>
        <item x="461"/>
        <item x="192"/>
        <item x="285"/>
        <item x="588"/>
        <item x="187"/>
        <item x="51"/>
        <item x="416"/>
        <item x="197"/>
        <item x="349"/>
        <item x="308"/>
        <item x="172"/>
        <item x="456"/>
        <item x="182"/>
        <item x="227"/>
        <item x="547"/>
        <item x="358"/>
        <item x="500"/>
        <item x="82"/>
        <item x="477"/>
        <item x="424"/>
        <item x="178"/>
        <item x="27"/>
        <item x="480"/>
        <item x="16"/>
        <item x="224"/>
        <item x="536"/>
        <item x="270"/>
        <item x="132"/>
        <item x="378"/>
        <item x="300"/>
        <item x="306"/>
        <item x="168"/>
        <item x="220"/>
        <item x="190"/>
        <item x="53"/>
        <item x="3"/>
        <item x="209"/>
        <item x="297"/>
        <item x="331"/>
        <item x="408"/>
        <item x="362"/>
        <item x="345"/>
        <item x="458"/>
        <item x="380"/>
        <item x="65"/>
        <item x="109"/>
        <item x="596"/>
        <item x="289"/>
        <item x="427"/>
        <item x="337"/>
        <item x="557"/>
        <item x="584"/>
        <item x="304"/>
        <item x="505"/>
        <item x="244"/>
        <item x="177"/>
        <item x="248"/>
        <item x="141"/>
        <item x="128"/>
        <item x="245"/>
        <item x="593"/>
        <item x="136"/>
        <item x="433"/>
        <item x="470"/>
        <item x="5"/>
        <item x="407"/>
        <item x="273"/>
        <item x="208"/>
        <item x="375"/>
        <item x="218"/>
        <item x="212"/>
        <item x="466"/>
        <item x="418"/>
        <item x="406"/>
        <item x="64"/>
        <item x="431"/>
        <item x="509"/>
        <item x="228"/>
        <item x="329"/>
        <item x="47"/>
        <item x="150"/>
        <item x="530"/>
        <item x="411"/>
        <item x="214"/>
        <item x="165"/>
        <item x="506"/>
        <item x="371"/>
        <item x="353"/>
        <item x="9"/>
        <item x="364"/>
        <item x="243"/>
        <item x="555"/>
        <item x="262"/>
        <item x="120"/>
        <item x="226"/>
        <item x="271"/>
        <item x="98"/>
        <item x="202"/>
        <item x="543"/>
        <item x="359"/>
        <item x="397"/>
        <item x="42"/>
        <item x="154"/>
        <item x="157"/>
        <item x="77"/>
        <item x="148"/>
        <item x="93"/>
        <item x="298"/>
        <item x="140"/>
        <item x="582"/>
        <item x="63"/>
        <item x="6"/>
        <item x="352"/>
        <item x="175"/>
        <item x="12"/>
        <item x="334"/>
        <item x="282"/>
        <item x="600"/>
        <item x="576"/>
        <item x="250"/>
        <item x="494"/>
        <item x="524"/>
        <item x="499"/>
        <item x="85"/>
        <item x="156"/>
        <item x="185"/>
        <item x="184"/>
        <item x="114"/>
        <item x="61"/>
        <item x="89"/>
        <item x="344"/>
        <item x="537"/>
        <item x="374"/>
        <item x="163"/>
        <item x="564"/>
        <item x="174"/>
        <item x="571"/>
        <item x="591"/>
        <item x="104"/>
        <item x="303"/>
        <item x="196"/>
        <item x="171"/>
        <item x="465"/>
        <item x="288"/>
        <item x="474"/>
        <item x="469"/>
        <item x="22"/>
        <item x="25"/>
        <item x="484"/>
        <item x="355"/>
        <item x="384"/>
        <item x="87"/>
        <item x="152"/>
        <item x="67"/>
        <item x="357"/>
        <item x="549"/>
        <item x="514"/>
        <item x="188"/>
        <item x="541"/>
        <item x="28"/>
        <item x="587"/>
        <item x="319"/>
        <item x="516"/>
        <item x="103"/>
        <item x="525"/>
        <item x="438"/>
        <item x="414"/>
        <item x="487"/>
        <item x="311"/>
        <item x="332"/>
        <item x="366"/>
        <item x="434"/>
        <item x="336"/>
        <item x="442"/>
        <item x="261"/>
        <item x="533"/>
        <item x="504"/>
        <item x="368"/>
        <item x="233"/>
        <item x="159"/>
        <item x="430"/>
        <item x="426"/>
        <item x="439"/>
        <item x="121"/>
        <item x="268"/>
        <item x="91"/>
        <item x="45"/>
        <item x="123"/>
        <item x="88"/>
        <item x="131"/>
        <item x="428"/>
        <item x="14"/>
        <item x="180"/>
        <item x="58"/>
        <item x="100"/>
        <item x="29"/>
        <item x="390"/>
        <item x="4"/>
        <item x="490"/>
        <item x="283"/>
        <item x="554"/>
        <item x="194"/>
        <item x="72"/>
        <item x="542"/>
        <item x="231"/>
        <item x="305"/>
        <item x="562"/>
        <item x="450"/>
        <item x="251"/>
        <item x="409"/>
        <item x="556"/>
        <item x="492"/>
        <item x="195"/>
        <item x="391"/>
        <item x="370"/>
        <item x="404"/>
        <item x="176"/>
        <item x="122"/>
        <item x="199"/>
        <item x="254"/>
        <item x="574"/>
        <item x="565"/>
        <item x="346"/>
        <item x="46"/>
        <item x="75"/>
        <item x="553"/>
        <item x="15"/>
        <item x="127"/>
        <item x="137"/>
        <item x="294"/>
        <item x="379"/>
        <item x="569"/>
        <item x="590"/>
        <item x="124"/>
        <item x="515"/>
        <item x="527"/>
        <item x="206"/>
        <item x="523"/>
        <item x="464"/>
        <item x="106"/>
        <item x="57"/>
        <item x="200"/>
        <item x="338"/>
        <item x="367"/>
        <item x="252"/>
        <item x="107"/>
        <item x="69"/>
        <item x="333"/>
        <item x="50"/>
        <item x="361"/>
        <item x="207"/>
        <item x="485"/>
        <item x="108"/>
        <item x="356"/>
        <item x="95"/>
        <item x="113"/>
        <item x="162"/>
        <item x="90"/>
        <item x="170"/>
        <item x="101"/>
        <item x="295"/>
        <item x="267"/>
        <item x="503"/>
        <item x="486"/>
        <item x="292"/>
        <item x="400"/>
        <item x="20"/>
        <item x="79"/>
        <item x="452"/>
        <item x="84"/>
        <item x="115"/>
        <item x="566"/>
        <item t="default"/>
      </items>
    </pivotField>
    <pivotField showAll="0"/>
    <pivotField numFmtId="164" showAll="0"/>
    <pivotField dataField="1" numFmtId="164" showAll="0"/>
    <pivotField numFmtId="164" showAll="0"/>
    <pivotField numFmtId="164" showAll="0"/>
    <pivotField numFmtId="9" showAll="0"/>
    <pivotField numFmtId="3" showAll="0"/>
    <pivotField showAll="0"/>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Total Sales" fld="10"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E78F11-459A-4056-BA09-7D9FCE37E782}"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R3:AR13" firstHeaderRow="1" firstDataRow="1" firstDataCol="1"/>
  <pivotFields count="23">
    <pivotField numFmtId="1" showAll="0"/>
    <pivotField showAll="0">
      <items count="4">
        <item x="1"/>
        <item h="1" x="2"/>
        <item h="1" x="0"/>
        <item t="default"/>
      </items>
    </pivotField>
    <pivotField numFmtId="1" showAll="0"/>
    <pivotField numFmtId="164" showAll="0"/>
    <pivotField showAll="0"/>
    <pivotField numFmtId="164"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items count="602">
        <item x="232"/>
        <item x="315"/>
        <item x="594"/>
        <item x="213"/>
        <item x="129"/>
        <item x="41"/>
        <item x="279"/>
        <item x="80"/>
        <item x="240"/>
        <item x="413"/>
        <item x="33"/>
        <item x="597"/>
        <item x="225"/>
        <item x="550"/>
        <item x="446"/>
        <item x="153"/>
        <item x="8"/>
        <item x="342"/>
        <item x="110"/>
        <item x="211"/>
        <item x="445"/>
        <item x="266"/>
        <item x="55"/>
        <item x="363"/>
        <item x="578"/>
        <item x="293"/>
        <item x="189"/>
        <item x="455"/>
        <item x="86"/>
        <item x="522"/>
        <item x="216"/>
        <item x="237"/>
        <item x="448"/>
        <item x="278"/>
        <item x="393"/>
        <item x="73"/>
        <item x="39"/>
        <item x="511"/>
        <item x="354"/>
        <item x="23"/>
        <item x="280"/>
        <item x="274"/>
        <item x="234"/>
        <item x="149"/>
        <item x="429"/>
        <item x="290"/>
        <item x="13"/>
        <item x="49"/>
        <item x="310"/>
        <item x="326"/>
        <item x="164"/>
        <item x="444"/>
        <item x="575"/>
        <item x="296"/>
        <item x="299"/>
        <item x="463"/>
        <item x="259"/>
        <item x="276"/>
        <item x="166"/>
        <item x="560"/>
        <item x="125"/>
        <item x="383"/>
        <item x="34"/>
        <item x="44"/>
        <item x="472"/>
        <item x="388"/>
        <item x="570"/>
        <item x="551"/>
        <item x="517"/>
        <item x="312"/>
        <item x="475"/>
        <item x="398"/>
        <item x="32"/>
        <item x="111"/>
        <item x="432"/>
        <item x="459"/>
        <item x="599"/>
        <item x="186"/>
        <item x="35"/>
        <item x="173"/>
        <item x="238"/>
        <item x="167"/>
        <item x="260"/>
        <item x="376"/>
        <item x="471"/>
        <item x="24"/>
        <item x="528"/>
        <item x="585"/>
        <item x="26"/>
        <item x="236"/>
        <item x="265"/>
        <item x="96"/>
        <item x="313"/>
        <item x="287"/>
        <item x="74"/>
        <item x="558"/>
        <item x="0"/>
        <item x="247"/>
        <item x="203"/>
        <item x="451"/>
        <item x="92"/>
        <item x="563"/>
        <item x="552"/>
        <item x="473"/>
        <item x="513"/>
        <item x="193"/>
        <item x="386"/>
        <item x="143"/>
        <item x="453"/>
        <item x="580"/>
        <item x="392"/>
        <item x="151"/>
        <item x="405"/>
        <item x="447"/>
        <item x="385"/>
        <item x="56"/>
        <item x="540"/>
        <item x="583"/>
        <item x="395"/>
        <item x="396"/>
        <item x="443"/>
        <item x="323"/>
        <item x="210"/>
        <item x="102"/>
        <item x="258"/>
        <item x="147"/>
        <item x="351"/>
        <item x="572"/>
        <item x="394"/>
        <item x="544"/>
        <item x="229"/>
        <item x="235"/>
        <item x="97"/>
        <item x="382"/>
        <item x="126"/>
        <item x="535"/>
        <item x="586"/>
        <item x="94"/>
        <item x="66"/>
        <item x="217"/>
        <item x="119"/>
        <item x="144"/>
        <item x="241"/>
        <item x="402"/>
        <item x="112"/>
        <item x="454"/>
        <item x="417"/>
        <item x="48"/>
        <item x="253"/>
        <item x="425"/>
        <item x="272"/>
        <item x="321"/>
        <item x="71"/>
        <item x="498"/>
        <item x="264"/>
        <item x="520"/>
        <item x="401"/>
        <item x="221"/>
        <item x="183"/>
        <item x="277"/>
        <item x="281"/>
        <item x="116"/>
        <item x="68"/>
        <item x="387"/>
        <item x="468"/>
        <item x="518"/>
        <item x="568"/>
        <item x="559"/>
        <item x="457"/>
        <item x="230"/>
        <item x="222"/>
        <item x="118"/>
        <item x="314"/>
        <item x="482"/>
        <item x="21"/>
        <item x="78"/>
        <item x="335"/>
        <item x="223"/>
        <item x="36"/>
        <item x="83"/>
        <item x="595"/>
        <item x="201"/>
        <item x="257"/>
        <item x="318"/>
        <item x="275"/>
        <item x="135"/>
        <item x="476"/>
        <item x="205"/>
        <item x="545"/>
        <item x="284"/>
        <item x="421"/>
        <item x="531"/>
        <item x="399"/>
        <item x="496"/>
        <item x="548"/>
        <item x="191"/>
        <item x="60"/>
        <item x="134"/>
        <item x="589"/>
        <item x="526"/>
        <item x="501"/>
        <item x="204"/>
        <item x="40"/>
        <item x="512"/>
        <item x="579"/>
        <item x="581"/>
        <item x="534"/>
        <item x="320"/>
        <item x="532"/>
        <item x="478"/>
        <item x="309"/>
        <item x="17"/>
        <item x="179"/>
        <item x="2"/>
        <item x="373"/>
        <item x="508"/>
        <item x="158"/>
        <item x="497"/>
        <item x="330"/>
        <item x="339"/>
        <item x="146"/>
        <item x="381"/>
        <item x="495"/>
        <item x="328"/>
        <item x="372"/>
        <item x="415"/>
        <item x="317"/>
        <item x="577"/>
        <item x="291"/>
        <item x="365"/>
        <item x="460"/>
        <item x="62"/>
        <item x="449"/>
        <item x="133"/>
        <item x="538"/>
        <item x="181"/>
        <item x="529"/>
        <item x="561"/>
        <item x="519"/>
        <item x="219"/>
        <item x="10"/>
        <item x="419"/>
        <item x="483"/>
        <item x="105"/>
        <item x="521"/>
        <item x="11"/>
        <item x="341"/>
        <item x="507"/>
        <item x="412"/>
        <item x="169"/>
        <item x="347"/>
        <item x="462"/>
        <item x="481"/>
        <item x="286"/>
        <item x="410"/>
        <item x="422"/>
        <item x="343"/>
        <item x="350"/>
        <item x="423"/>
        <item x="38"/>
        <item x="263"/>
        <item x="435"/>
        <item x="256"/>
        <item x="30"/>
        <item x="493"/>
        <item x="322"/>
        <item x="145"/>
        <item x="70"/>
        <item x="161"/>
        <item x="489"/>
        <item x="440"/>
        <item x="59"/>
        <item x="546"/>
        <item x="307"/>
        <item x="301"/>
        <item x="441"/>
        <item x="324"/>
        <item x="340"/>
        <item x="239"/>
        <item x="573"/>
        <item x="160"/>
        <item x="142"/>
        <item x="360"/>
        <item x="327"/>
        <item x="81"/>
        <item x="117"/>
        <item x="420"/>
        <item x="1"/>
        <item x="348"/>
        <item x="99"/>
        <item x="255"/>
        <item x="43"/>
        <item x="139"/>
        <item x="37"/>
        <item x="592"/>
        <item x="316"/>
        <item x="436"/>
        <item x="76"/>
        <item x="19"/>
        <item x="18"/>
        <item x="437"/>
        <item x="31"/>
        <item x="130"/>
        <item x="269"/>
        <item x="325"/>
        <item x="155"/>
        <item x="403"/>
        <item x="54"/>
        <item x="7"/>
        <item x="52"/>
        <item x="389"/>
        <item x="215"/>
        <item x="510"/>
        <item x="242"/>
        <item x="198"/>
        <item x="491"/>
        <item x="598"/>
        <item x="502"/>
        <item x="567"/>
        <item x="246"/>
        <item x="488"/>
        <item x="249"/>
        <item x="302"/>
        <item x="369"/>
        <item x="539"/>
        <item x="138"/>
        <item x="467"/>
        <item x="377"/>
        <item x="479"/>
        <item x="461"/>
        <item x="192"/>
        <item x="285"/>
        <item x="588"/>
        <item x="187"/>
        <item x="51"/>
        <item x="416"/>
        <item x="197"/>
        <item x="349"/>
        <item x="308"/>
        <item x="172"/>
        <item x="456"/>
        <item x="182"/>
        <item x="227"/>
        <item x="547"/>
        <item x="358"/>
        <item x="500"/>
        <item x="82"/>
        <item x="477"/>
        <item x="424"/>
        <item x="178"/>
        <item x="27"/>
        <item x="480"/>
        <item x="16"/>
        <item x="224"/>
        <item x="536"/>
        <item x="270"/>
        <item x="132"/>
        <item x="378"/>
        <item x="300"/>
        <item x="306"/>
        <item x="168"/>
        <item x="220"/>
        <item x="190"/>
        <item x="53"/>
        <item x="3"/>
        <item x="209"/>
        <item x="297"/>
        <item x="331"/>
        <item x="408"/>
        <item x="362"/>
        <item x="345"/>
        <item x="458"/>
        <item x="380"/>
        <item x="65"/>
        <item x="109"/>
        <item x="596"/>
        <item x="289"/>
        <item x="427"/>
        <item x="337"/>
        <item x="557"/>
        <item x="584"/>
        <item x="304"/>
        <item x="505"/>
        <item x="244"/>
        <item x="177"/>
        <item x="248"/>
        <item x="141"/>
        <item x="128"/>
        <item x="245"/>
        <item x="593"/>
        <item x="136"/>
        <item x="433"/>
        <item x="470"/>
        <item x="5"/>
        <item x="407"/>
        <item x="273"/>
        <item x="208"/>
        <item x="375"/>
        <item x="218"/>
        <item x="212"/>
        <item x="466"/>
        <item x="418"/>
        <item x="406"/>
        <item x="64"/>
        <item x="431"/>
        <item x="509"/>
        <item x="228"/>
        <item x="329"/>
        <item x="47"/>
        <item x="150"/>
        <item x="530"/>
        <item x="411"/>
        <item x="214"/>
        <item x="165"/>
        <item x="506"/>
        <item x="371"/>
        <item x="353"/>
        <item x="9"/>
        <item x="364"/>
        <item x="243"/>
        <item x="555"/>
        <item x="262"/>
        <item x="120"/>
        <item x="226"/>
        <item x="271"/>
        <item x="98"/>
        <item x="202"/>
        <item x="543"/>
        <item x="359"/>
        <item x="397"/>
        <item x="42"/>
        <item x="154"/>
        <item x="157"/>
        <item x="77"/>
        <item x="148"/>
        <item x="93"/>
        <item x="298"/>
        <item x="140"/>
        <item x="582"/>
        <item x="63"/>
        <item x="6"/>
        <item x="352"/>
        <item x="175"/>
        <item x="12"/>
        <item x="334"/>
        <item x="282"/>
        <item x="600"/>
        <item x="576"/>
        <item x="250"/>
        <item x="494"/>
        <item x="524"/>
        <item x="499"/>
        <item x="85"/>
        <item x="156"/>
        <item x="185"/>
        <item x="184"/>
        <item x="114"/>
        <item x="61"/>
        <item x="89"/>
        <item x="344"/>
        <item x="537"/>
        <item x="374"/>
        <item x="163"/>
        <item x="564"/>
        <item x="174"/>
        <item x="571"/>
        <item x="591"/>
        <item x="104"/>
        <item x="303"/>
        <item x="196"/>
        <item x="171"/>
        <item x="465"/>
        <item x="288"/>
        <item x="474"/>
        <item x="469"/>
        <item x="22"/>
        <item x="25"/>
        <item x="484"/>
        <item x="355"/>
        <item x="384"/>
        <item x="87"/>
        <item x="152"/>
        <item x="67"/>
        <item x="357"/>
        <item x="549"/>
        <item x="514"/>
        <item x="188"/>
        <item x="541"/>
        <item x="28"/>
        <item x="587"/>
        <item x="319"/>
        <item x="516"/>
        <item x="103"/>
        <item x="525"/>
        <item x="438"/>
        <item x="414"/>
        <item x="487"/>
        <item x="311"/>
        <item x="332"/>
        <item x="366"/>
        <item x="434"/>
        <item x="336"/>
        <item x="442"/>
        <item x="261"/>
        <item x="533"/>
        <item x="504"/>
        <item x="368"/>
        <item x="233"/>
        <item x="159"/>
        <item x="430"/>
        <item x="426"/>
        <item x="439"/>
        <item x="121"/>
        <item x="268"/>
        <item x="91"/>
        <item x="45"/>
        <item x="123"/>
        <item x="88"/>
        <item x="131"/>
        <item x="428"/>
        <item x="14"/>
        <item x="180"/>
        <item x="58"/>
        <item x="100"/>
        <item x="29"/>
        <item x="390"/>
        <item x="4"/>
        <item x="490"/>
        <item x="283"/>
        <item x="554"/>
        <item x="194"/>
        <item x="72"/>
        <item x="542"/>
        <item x="231"/>
        <item x="305"/>
        <item x="562"/>
        <item x="450"/>
        <item x="251"/>
        <item x="409"/>
        <item x="556"/>
        <item x="492"/>
        <item x="195"/>
        <item x="391"/>
        <item x="370"/>
        <item x="404"/>
        <item x="176"/>
        <item x="122"/>
        <item x="199"/>
        <item x="254"/>
        <item x="574"/>
        <item x="565"/>
        <item x="346"/>
        <item x="46"/>
        <item x="75"/>
        <item x="553"/>
        <item x="15"/>
        <item x="127"/>
        <item x="137"/>
        <item x="294"/>
        <item x="379"/>
        <item x="569"/>
        <item x="590"/>
        <item x="124"/>
        <item x="515"/>
        <item x="527"/>
        <item x="206"/>
        <item x="523"/>
        <item x="464"/>
        <item x="106"/>
        <item x="57"/>
        <item x="200"/>
        <item x="338"/>
        <item x="367"/>
        <item x="252"/>
        <item x="107"/>
        <item x="69"/>
        <item x="333"/>
        <item x="50"/>
        <item x="361"/>
        <item x="207"/>
        <item x="485"/>
        <item x="108"/>
        <item x="356"/>
        <item x="95"/>
        <item x="113"/>
        <item x="162"/>
        <item x="90"/>
        <item x="170"/>
        <item x="101"/>
        <item x="295"/>
        <item x="267"/>
        <item x="503"/>
        <item x="486"/>
        <item x="292"/>
        <item x="400"/>
        <item x="20"/>
        <item x="79"/>
        <item x="452"/>
        <item x="84"/>
        <item x="115"/>
        <item x="566"/>
        <item t="default"/>
      </items>
    </pivotField>
    <pivotField axis="axisRow" showAll="0">
      <items count="11">
        <item x="7"/>
        <item x="0"/>
        <item x="8"/>
        <item x="3"/>
        <item x="4"/>
        <item x="5"/>
        <item x="1"/>
        <item x="2"/>
        <item m="1" x="9"/>
        <item x="6"/>
        <item t="default"/>
      </items>
    </pivotField>
    <pivotField numFmtId="164" showAll="0"/>
    <pivotField numFmtId="164" showAll="0"/>
    <pivotField numFmtId="164" showAll="0"/>
    <pivotField numFmtId="164" showAll="0"/>
    <pivotField numFmtId="9" showAll="0"/>
    <pivotField numFmtId="3" showAll="0"/>
    <pivotField showAll="0"/>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10">
    <i>
      <x/>
    </i>
    <i>
      <x v="1"/>
    </i>
    <i>
      <x v="2"/>
    </i>
    <i>
      <x v="3"/>
    </i>
    <i>
      <x v="4"/>
    </i>
    <i>
      <x v="5"/>
    </i>
    <i>
      <x v="6"/>
    </i>
    <i>
      <x v="7"/>
    </i>
    <i>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DCC44D-132B-44A6-9D84-9ACE1007323B}"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M3:AM4" firstHeaderRow="1" firstDataRow="1" firstDataCol="0"/>
  <pivotFields count="23">
    <pivotField dataField="1" numFmtId="1" showAll="0"/>
    <pivotField showAll="0">
      <items count="4">
        <item x="1"/>
        <item h="1" x="2"/>
        <item h="1" x="0"/>
        <item t="default"/>
      </items>
    </pivotField>
    <pivotField numFmtId="1" showAll="0"/>
    <pivotField numFmtId="164" showAll="0"/>
    <pivotField showAll="0"/>
    <pivotField numFmtId="164"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items count="602">
        <item x="232"/>
        <item x="315"/>
        <item x="594"/>
        <item x="213"/>
        <item x="129"/>
        <item x="41"/>
        <item x="279"/>
        <item x="80"/>
        <item x="240"/>
        <item x="413"/>
        <item x="33"/>
        <item x="597"/>
        <item x="225"/>
        <item x="550"/>
        <item x="446"/>
        <item x="153"/>
        <item x="8"/>
        <item x="342"/>
        <item x="110"/>
        <item x="211"/>
        <item x="445"/>
        <item x="266"/>
        <item x="55"/>
        <item x="363"/>
        <item x="578"/>
        <item x="293"/>
        <item x="189"/>
        <item x="455"/>
        <item x="86"/>
        <item x="522"/>
        <item x="216"/>
        <item x="237"/>
        <item x="448"/>
        <item x="278"/>
        <item x="393"/>
        <item x="73"/>
        <item x="39"/>
        <item x="511"/>
        <item x="354"/>
        <item x="23"/>
        <item x="280"/>
        <item x="274"/>
        <item x="234"/>
        <item x="149"/>
        <item x="429"/>
        <item x="290"/>
        <item x="13"/>
        <item x="49"/>
        <item x="310"/>
        <item x="326"/>
        <item x="164"/>
        <item x="444"/>
        <item x="575"/>
        <item x="296"/>
        <item x="299"/>
        <item x="463"/>
        <item x="259"/>
        <item x="276"/>
        <item x="166"/>
        <item x="560"/>
        <item x="125"/>
        <item x="383"/>
        <item x="34"/>
        <item x="44"/>
        <item x="472"/>
        <item x="388"/>
        <item x="570"/>
        <item x="551"/>
        <item x="517"/>
        <item x="312"/>
        <item x="475"/>
        <item x="398"/>
        <item x="32"/>
        <item x="111"/>
        <item x="432"/>
        <item x="459"/>
        <item x="599"/>
        <item x="186"/>
        <item x="35"/>
        <item x="173"/>
        <item x="238"/>
        <item x="167"/>
        <item x="260"/>
        <item x="376"/>
        <item x="471"/>
        <item x="24"/>
        <item x="528"/>
        <item x="585"/>
        <item x="26"/>
        <item x="236"/>
        <item x="265"/>
        <item x="96"/>
        <item x="313"/>
        <item x="287"/>
        <item x="74"/>
        <item x="558"/>
        <item x="0"/>
        <item x="247"/>
        <item x="203"/>
        <item x="451"/>
        <item x="92"/>
        <item x="563"/>
        <item x="552"/>
        <item x="473"/>
        <item x="513"/>
        <item x="193"/>
        <item x="386"/>
        <item x="143"/>
        <item x="453"/>
        <item x="580"/>
        <item x="392"/>
        <item x="151"/>
        <item x="405"/>
        <item x="447"/>
        <item x="385"/>
        <item x="56"/>
        <item x="540"/>
        <item x="583"/>
        <item x="395"/>
        <item x="396"/>
        <item x="443"/>
        <item x="323"/>
        <item x="210"/>
        <item x="102"/>
        <item x="258"/>
        <item x="147"/>
        <item x="351"/>
        <item x="572"/>
        <item x="394"/>
        <item x="544"/>
        <item x="229"/>
        <item x="235"/>
        <item x="97"/>
        <item x="382"/>
        <item x="126"/>
        <item x="535"/>
        <item x="586"/>
        <item x="94"/>
        <item x="66"/>
        <item x="217"/>
        <item x="119"/>
        <item x="144"/>
        <item x="241"/>
        <item x="402"/>
        <item x="112"/>
        <item x="454"/>
        <item x="417"/>
        <item x="48"/>
        <item x="253"/>
        <item x="425"/>
        <item x="272"/>
        <item x="321"/>
        <item x="71"/>
        <item x="498"/>
        <item x="264"/>
        <item x="520"/>
        <item x="401"/>
        <item x="221"/>
        <item x="183"/>
        <item x="277"/>
        <item x="281"/>
        <item x="116"/>
        <item x="68"/>
        <item x="387"/>
        <item x="468"/>
        <item x="518"/>
        <item x="568"/>
        <item x="559"/>
        <item x="457"/>
        <item x="230"/>
        <item x="222"/>
        <item x="118"/>
        <item x="314"/>
        <item x="482"/>
        <item x="21"/>
        <item x="78"/>
        <item x="335"/>
        <item x="223"/>
        <item x="36"/>
        <item x="83"/>
        <item x="595"/>
        <item x="201"/>
        <item x="257"/>
        <item x="318"/>
        <item x="275"/>
        <item x="135"/>
        <item x="476"/>
        <item x="205"/>
        <item x="545"/>
        <item x="284"/>
        <item x="421"/>
        <item x="531"/>
        <item x="399"/>
        <item x="496"/>
        <item x="548"/>
        <item x="191"/>
        <item x="60"/>
        <item x="134"/>
        <item x="589"/>
        <item x="526"/>
        <item x="501"/>
        <item x="204"/>
        <item x="40"/>
        <item x="512"/>
        <item x="579"/>
        <item x="581"/>
        <item x="534"/>
        <item x="320"/>
        <item x="532"/>
        <item x="478"/>
        <item x="309"/>
        <item x="17"/>
        <item x="179"/>
        <item x="2"/>
        <item x="373"/>
        <item x="508"/>
        <item x="158"/>
        <item x="497"/>
        <item x="330"/>
        <item x="339"/>
        <item x="146"/>
        <item x="381"/>
        <item x="495"/>
        <item x="328"/>
        <item x="372"/>
        <item x="415"/>
        <item x="317"/>
        <item x="577"/>
        <item x="291"/>
        <item x="365"/>
        <item x="460"/>
        <item x="62"/>
        <item x="449"/>
        <item x="133"/>
        <item x="538"/>
        <item x="181"/>
        <item x="529"/>
        <item x="561"/>
        <item x="519"/>
        <item x="219"/>
        <item x="10"/>
        <item x="419"/>
        <item x="483"/>
        <item x="105"/>
        <item x="521"/>
        <item x="11"/>
        <item x="341"/>
        <item x="507"/>
        <item x="412"/>
        <item x="169"/>
        <item x="347"/>
        <item x="462"/>
        <item x="481"/>
        <item x="286"/>
        <item x="410"/>
        <item x="422"/>
        <item x="343"/>
        <item x="350"/>
        <item x="423"/>
        <item x="38"/>
        <item x="263"/>
        <item x="435"/>
        <item x="256"/>
        <item x="30"/>
        <item x="493"/>
        <item x="322"/>
        <item x="145"/>
        <item x="70"/>
        <item x="161"/>
        <item x="489"/>
        <item x="440"/>
        <item x="59"/>
        <item x="546"/>
        <item x="307"/>
        <item x="301"/>
        <item x="441"/>
        <item x="324"/>
        <item x="340"/>
        <item x="239"/>
        <item x="573"/>
        <item x="160"/>
        <item x="142"/>
        <item x="360"/>
        <item x="327"/>
        <item x="81"/>
        <item x="117"/>
        <item x="420"/>
        <item x="1"/>
        <item x="348"/>
        <item x="99"/>
        <item x="255"/>
        <item x="43"/>
        <item x="139"/>
        <item x="37"/>
        <item x="592"/>
        <item x="316"/>
        <item x="436"/>
        <item x="76"/>
        <item x="19"/>
        <item x="18"/>
        <item x="437"/>
        <item x="31"/>
        <item x="130"/>
        <item x="269"/>
        <item x="325"/>
        <item x="155"/>
        <item x="403"/>
        <item x="54"/>
        <item x="7"/>
        <item x="52"/>
        <item x="389"/>
        <item x="215"/>
        <item x="510"/>
        <item x="242"/>
        <item x="198"/>
        <item x="491"/>
        <item x="598"/>
        <item x="502"/>
        <item x="567"/>
        <item x="246"/>
        <item x="488"/>
        <item x="249"/>
        <item x="302"/>
        <item x="369"/>
        <item x="539"/>
        <item x="138"/>
        <item x="467"/>
        <item x="377"/>
        <item x="479"/>
        <item x="461"/>
        <item x="192"/>
        <item x="285"/>
        <item x="588"/>
        <item x="187"/>
        <item x="51"/>
        <item x="416"/>
        <item x="197"/>
        <item x="349"/>
        <item x="308"/>
        <item x="172"/>
        <item x="456"/>
        <item x="182"/>
        <item x="227"/>
        <item x="547"/>
        <item x="358"/>
        <item x="500"/>
        <item x="82"/>
        <item x="477"/>
        <item x="424"/>
        <item x="178"/>
        <item x="27"/>
        <item x="480"/>
        <item x="16"/>
        <item x="224"/>
        <item x="536"/>
        <item x="270"/>
        <item x="132"/>
        <item x="378"/>
        <item x="300"/>
        <item x="306"/>
        <item x="168"/>
        <item x="220"/>
        <item x="190"/>
        <item x="53"/>
        <item x="3"/>
        <item x="209"/>
        <item x="297"/>
        <item x="331"/>
        <item x="408"/>
        <item x="362"/>
        <item x="345"/>
        <item x="458"/>
        <item x="380"/>
        <item x="65"/>
        <item x="109"/>
        <item x="596"/>
        <item x="289"/>
        <item x="427"/>
        <item x="337"/>
        <item x="557"/>
        <item x="584"/>
        <item x="304"/>
        <item x="505"/>
        <item x="244"/>
        <item x="177"/>
        <item x="248"/>
        <item x="141"/>
        <item x="128"/>
        <item x="245"/>
        <item x="593"/>
        <item x="136"/>
        <item x="433"/>
        <item x="470"/>
        <item x="5"/>
        <item x="407"/>
        <item x="273"/>
        <item x="208"/>
        <item x="375"/>
        <item x="218"/>
        <item x="212"/>
        <item x="466"/>
        <item x="418"/>
        <item x="406"/>
        <item x="64"/>
        <item x="431"/>
        <item x="509"/>
        <item x="228"/>
        <item x="329"/>
        <item x="47"/>
        <item x="150"/>
        <item x="530"/>
        <item x="411"/>
        <item x="214"/>
        <item x="165"/>
        <item x="506"/>
        <item x="371"/>
        <item x="353"/>
        <item x="9"/>
        <item x="364"/>
        <item x="243"/>
        <item x="555"/>
        <item x="262"/>
        <item x="120"/>
        <item x="226"/>
        <item x="271"/>
        <item x="98"/>
        <item x="202"/>
        <item x="543"/>
        <item x="359"/>
        <item x="397"/>
        <item x="42"/>
        <item x="154"/>
        <item x="157"/>
        <item x="77"/>
        <item x="148"/>
        <item x="93"/>
        <item x="298"/>
        <item x="140"/>
        <item x="582"/>
        <item x="63"/>
        <item x="6"/>
        <item x="352"/>
        <item x="175"/>
        <item x="12"/>
        <item x="334"/>
        <item x="282"/>
        <item x="600"/>
        <item x="576"/>
        <item x="250"/>
        <item x="494"/>
        <item x="524"/>
        <item x="499"/>
        <item x="85"/>
        <item x="156"/>
        <item x="185"/>
        <item x="184"/>
        <item x="114"/>
        <item x="61"/>
        <item x="89"/>
        <item x="344"/>
        <item x="537"/>
        <item x="374"/>
        <item x="163"/>
        <item x="564"/>
        <item x="174"/>
        <item x="571"/>
        <item x="591"/>
        <item x="104"/>
        <item x="303"/>
        <item x="196"/>
        <item x="171"/>
        <item x="465"/>
        <item x="288"/>
        <item x="474"/>
        <item x="469"/>
        <item x="22"/>
        <item x="25"/>
        <item x="484"/>
        <item x="355"/>
        <item x="384"/>
        <item x="87"/>
        <item x="152"/>
        <item x="67"/>
        <item x="357"/>
        <item x="549"/>
        <item x="514"/>
        <item x="188"/>
        <item x="541"/>
        <item x="28"/>
        <item x="587"/>
        <item x="319"/>
        <item x="516"/>
        <item x="103"/>
        <item x="525"/>
        <item x="438"/>
        <item x="414"/>
        <item x="487"/>
        <item x="311"/>
        <item x="332"/>
        <item x="366"/>
        <item x="434"/>
        <item x="336"/>
        <item x="442"/>
        <item x="261"/>
        <item x="533"/>
        <item x="504"/>
        <item x="368"/>
        <item x="233"/>
        <item x="159"/>
        <item x="430"/>
        <item x="426"/>
        <item x="439"/>
        <item x="121"/>
        <item x="268"/>
        <item x="91"/>
        <item x="45"/>
        <item x="123"/>
        <item x="88"/>
        <item x="131"/>
        <item x="428"/>
        <item x="14"/>
        <item x="180"/>
        <item x="58"/>
        <item x="100"/>
        <item x="29"/>
        <item x="390"/>
        <item x="4"/>
        <item x="490"/>
        <item x="283"/>
        <item x="554"/>
        <item x="194"/>
        <item x="72"/>
        <item x="542"/>
        <item x="231"/>
        <item x="305"/>
        <item x="562"/>
        <item x="450"/>
        <item x="251"/>
        <item x="409"/>
        <item x="556"/>
        <item x="492"/>
        <item x="195"/>
        <item x="391"/>
        <item x="370"/>
        <item x="404"/>
        <item x="176"/>
        <item x="122"/>
        <item x="199"/>
        <item x="254"/>
        <item x="574"/>
        <item x="565"/>
        <item x="346"/>
        <item x="46"/>
        <item x="75"/>
        <item x="553"/>
        <item x="15"/>
        <item x="127"/>
        <item x="137"/>
        <item x="294"/>
        <item x="379"/>
        <item x="569"/>
        <item x="590"/>
        <item x="124"/>
        <item x="515"/>
        <item x="527"/>
        <item x="206"/>
        <item x="523"/>
        <item x="464"/>
        <item x="106"/>
        <item x="57"/>
        <item x="200"/>
        <item x="338"/>
        <item x="367"/>
        <item x="252"/>
        <item x="107"/>
        <item x="69"/>
        <item x="333"/>
        <item x="50"/>
        <item x="361"/>
        <item x="207"/>
        <item x="485"/>
        <item x="108"/>
        <item x="356"/>
        <item x="95"/>
        <item x="113"/>
        <item x="162"/>
        <item x="90"/>
        <item x="170"/>
        <item x="101"/>
        <item x="295"/>
        <item x="267"/>
        <item x="503"/>
        <item x="486"/>
        <item x="292"/>
        <item x="400"/>
        <item x="20"/>
        <item x="79"/>
        <item x="452"/>
        <item x="84"/>
        <item x="115"/>
        <item x="566"/>
        <item t="default"/>
      </items>
    </pivotField>
    <pivotField showAll="0"/>
    <pivotField numFmtId="164" showAll="0"/>
    <pivotField numFmtId="164" showAll="0"/>
    <pivotField numFmtId="164" showAll="0"/>
    <pivotField numFmtId="164" showAll="0"/>
    <pivotField numFmtId="9" showAll="0"/>
    <pivotField numFmtId="3" showAll="0"/>
    <pivotField showAll="0"/>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937EF7-14DA-4ED7-9C05-F2698D4F9398}"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N3:O7" firstHeaderRow="1" firstDataRow="1" firstDataCol="1"/>
  <pivotFields count="23">
    <pivotField numFmtId="1" showAll="0"/>
    <pivotField showAll="0">
      <items count="4">
        <item x="1"/>
        <item h="1" x="2"/>
        <item h="1" x="0"/>
        <item t="default"/>
      </items>
    </pivotField>
    <pivotField numFmtId="1" showAll="0"/>
    <pivotField numFmtId="164" showAll="0"/>
    <pivotField showAll="0"/>
    <pivotField numFmtId="164"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items count="602">
        <item x="232"/>
        <item x="315"/>
        <item x="594"/>
        <item x="213"/>
        <item x="129"/>
        <item x="41"/>
        <item x="279"/>
        <item x="80"/>
        <item x="240"/>
        <item x="413"/>
        <item x="33"/>
        <item x="597"/>
        <item x="225"/>
        <item x="550"/>
        <item x="446"/>
        <item x="153"/>
        <item x="8"/>
        <item x="342"/>
        <item x="110"/>
        <item x="211"/>
        <item x="445"/>
        <item x="266"/>
        <item x="55"/>
        <item x="363"/>
        <item x="578"/>
        <item x="293"/>
        <item x="189"/>
        <item x="455"/>
        <item x="86"/>
        <item x="522"/>
        <item x="216"/>
        <item x="237"/>
        <item x="448"/>
        <item x="278"/>
        <item x="393"/>
        <item x="73"/>
        <item x="39"/>
        <item x="511"/>
        <item x="354"/>
        <item x="23"/>
        <item x="280"/>
        <item x="274"/>
        <item x="234"/>
        <item x="149"/>
        <item x="429"/>
        <item x="290"/>
        <item x="13"/>
        <item x="49"/>
        <item x="310"/>
        <item x="326"/>
        <item x="164"/>
        <item x="444"/>
        <item x="575"/>
        <item x="296"/>
        <item x="299"/>
        <item x="463"/>
        <item x="259"/>
        <item x="276"/>
        <item x="166"/>
        <item x="560"/>
        <item x="125"/>
        <item x="383"/>
        <item x="34"/>
        <item x="44"/>
        <item x="472"/>
        <item x="388"/>
        <item x="570"/>
        <item x="551"/>
        <item x="517"/>
        <item x="312"/>
        <item x="475"/>
        <item x="398"/>
        <item x="32"/>
        <item x="111"/>
        <item x="432"/>
        <item x="459"/>
        <item x="599"/>
        <item x="186"/>
        <item x="35"/>
        <item x="173"/>
        <item x="238"/>
        <item x="167"/>
        <item x="260"/>
        <item x="376"/>
        <item x="471"/>
        <item x="24"/>
        <item x="528"/>
        <item x="585"/>
        <item x="26"/>
        <item x="236"/>
        <item x="265"/>
        <item x="96"/>
        <item x="313"/>
        <item x="287"/>
        <item x="74"/>
        <item x="558"/>
        <item x="0"/>
        <item x="247"/>
        <item x="203"/>
        <item x="451"/>
        <item x="92"/>
        <item x="563"/>
        <item x="552"/>
        <item x="473"/>
        <item x="513"/>
        <item x="193"/>
        <item x="386"/>
        <item x="143"/>
        <item x="453"/>
        <item x="580"/>
        <item x="392"/>
        <item x="151"/>
        <item x="405"/>
        <item x="447"/>
        <item x="385"/>
        <item x="56"/>
        <item x="540"/>
        <item x="583"/>
        <item x="395"/>
        <item x="396"/>
        <item x="443"/>
        <item x="323"/>
        <item x="210"/>
        <item x="102"/>
        <item x="258"/>
        <item x="147"/>
        <item x="351"/>
        <item x="572"/>
        <item x="394"/>
        <item x="544"/>
        <item x="229"/>
        <item x="235"/>
        <item x="97"/>
        <item x="382"/>
        <item x="126"/>
        <item x="535"/>
        <item x="586"/>
        <item x="94"/>
        <item x="66"/>
        <item x="217"/>
        <item x="119"/>
        <item x="144"/>
        <item x="241"/>
        <item x="402"/>
        <item x="112"/>
        <item x="454"/>
        <item x="417"/>
        <item x="48"/>
        <item x="253"/>
        <item x="425"/>
        <item x="272"/>
        <item x="321"/>
        <item x="71"/>
        <item x="498"/>
        <item x="264"/>
        <item x="520"/>
        <item x="401"/>
        <item x="221"/>
        <item x="183"/>
        <item x="277"/>
        <item x="281"/>
        <item x="116"/>
        <item x="68"/>
        <item x="387"/>
        <item x="468"/>
        <item x="518"/>
        <item x="568"/>
        <item x="559"/>
        <item x="457"/>
        <item x="230"/>
        <item x="222"/>
        <item x="118"/>
        <item x="314"/>
        <item x="482"/>
        <item x="21"/>
        <item x="78"/>
        <item x="335"/>
        <item x="223"/>
        <item x="36"/>
        <item x="83"/>
        <item x="595"/>
        <item x="201"/>
        <item x="257"/>
        <item x="318"/>
        <item x="275"/>
        <item x="135"/>
        <item x="476"/>
        <item x="205"/>
        <item x="545"/>
        <item x="284"/>
        <item x="421"/>
        <item x="531"/>
        <item x="399"/>
        <item x="496"/>
        <item x="548"/>
        <item x="191"/>
        <item x="60"/>
        <item x="134"/>
        <item x="589"/>
        <item x="526"/>
        <item x="501"/>
        <item x="204"/>
        <item x="40"/>
        <item x="512"/>
        <item x="579"/>
        <item x="581"/>
        <item x="534"/>
        <item x="320"/>
        <item x="532"/>
        <item x="478"/>
        <item x="309"/>
        <item x="17"/>
        <item x="179"/>
        <item x="2"/>
        <item x="373"/>
        <item x="508"/>
        <item x="158"/>
        <item x="497"/>
        <item x="330"/>
        <item x="339"/>
        <item x="146"/>
        <item x="381"/>
        <item x="495"/>
        <item x="328"/>
        <item x="372"/>
        <item x="415"/>
        <item x="317"/>
        <item x="577"/>
        <item x="291"/>
        <item x="365"/>
        <item x="460"/>
        <item x="62"/>
        <item x="449"/>
        <item x="133"/>
        <item x="538"/>
        <item x="181"/>
        <item x="529"/>
        <item x="561"/>
        <item x="519"/>
        <item x="219"/>
        <item x="10"/>
        <item x="419"/>
        <item x="483"/>
        <item x="105"/>
        <item x="521"/>
        <item x="11"/>
        <item x="341"/>
        <item x="507"/>
        <item x="412"/>
        <item x="169"/>
        <item x="347"/>
        <item x="462"/>
        <item x="481"/>
        <item x="286"/>
        <item x="410"/>
        <item x="422"/>
        <item x="343"/>
        <item x="350"/>
        <item x="423"/>
        <item x="38"/>
        <item x="263"/>
        <item x="435"/>
        <item x="256"/>
        <item x="30"/>
        <item x="493"/>
        <item x="322"/>
        <item x="145"/>
        <item x="70"/>
        <item x="161"/>
        <item x="489"/>
        <item x="440"/>
        <item x="59"/>
        <item x="546"/>
        <item x="307"/>
        <item x="301"/>
        <item x="441"/>
        <item x="324"/>
        <item x="340"/>
        <item x="239"/>
        <item x="573"/>
        <item x="160"/>
        <item x="142"/>
        <item x="360"/>
        <item x="327"/>
        <item x="81"/>
        <item x="117"/>
        <item x="420"/>
        <item x="1"/>
        <item x="348"/>
        <item x="99"/>
        <item x="255"/>
        <item x="43"/>
        <item x="139"/>
        <item x="37"/>
        <item x="592"/>
        <item x="316"/>
        <item x="436"/>
        <item x="76"/>
        <item x="19"/>
        <item x="18"/>
        <item x="437"/>
        <item x="31"/>
        <item x="130"/>
        <item x="269"/>
        <item x="325"/>
        <item x="155"/>
        <item x="403"/>
        <item x="54"/>
        <item x="7"/>
        <item x="52"/>
        <item x="389"/>
        <item x="215"/>
        <item x="510"/>
        <item x="242"/>
        <item x="198"/>
        <item x="491"/>
        <item x="598"/>
        <item x="502"/>
        <item x="567"/>
        <item x="246"/>
        <item x="488"/>
        <item x="249"/>
        <item x="302"/>
        <item x="369"/>
        <item x="539"/>
        <item x="138"/>
        <item x="467"/>
        <item x="377"/>
        <item x="479"/>
        <item x="461"/>
        <item x="192"/>
        <item x="285"/>
        <item x="588"/>
        <item x="187"/>
        <item x="51"/>
        <item x="416"/>
        <item x="197"/>
        <item x="349"/>
        <item x="308"/>
        <item x="172"/>
        <item x="456"/>
        <item x="182"/>
        <item x="227"/>
        <item x="547"/>
        <item x="358"/>
        <item x="500"/>
        <item x="82"/>
        <item x="477"/>
        <item x="424"/>
        <item x="178"/>
        <item x="27"/>
        <item x="480"/>
        <item x="16"/>
        <item x="224"/>
        <item x="536"/>
        <item x="270"/>
        <item x="132"/>
        <item x="378"/>
        <item x="300"/>
        <item x="306"/>
        <item x="168"/>
        <item x="220"/>
        <item x="190"/>
        <item x="53"/>
        <item x="3"/>
        <item x="209"/>
        <item x="297"/>
        <item x="331"/>
        <item x="408"/>
        <item x="362"/>
        <item x="345"/>
        <item x="458"/>
        <item x="380"/>
        <item x="65"/>
        <item x="109"/>
        <item x="596"/>
        <item x="289"/>
        <item x="427"/>
        <item x="337"/>
        <item x="557"/>
        <item x="584"/>
        <item x="304"/>
        <item x="505"/>
        <item x="244"/>
        <item x="177"/>
        <item x="248"/>
        <item x="141"/>
        <item x="128"/>
        <item x="245"/>
        <item x="593"/>
        <item x="136"/>
        <item x="433"/>
        <item x="470"/>
        <item x="5"/>
        <item x="407"/>
        <item x="273"/>
        <item x="208"/>
        <item x="375"/>
        <item x="218"/>
        <item x="212"/>
        <item x="466"/>
        <item x="418"/>
        <item x="406"/>
        <item x="64"/>
        <item x="431"/>
        <item x="509"/>
        <item x="228"/>
        <item x="329"/>
        <item x="47"/>
        <item x="150"/>
        <item x="530"/>
        <item x="411"/>
        <item x="214"/>
        <item x="165"/>
        <item x="506"/>
        <item x="371"/>
        <item x="353"/>
        <item x="9"/>
        <item x="364"/>
        <item x="243"/>
        <item x="555"/>
        <item x="262"/>
        <item x="120"/>
        <item x="226"/>
        <item x="271"/>
        <item x="98"/>
        <item x="202"/>
        <item x="543"/>
        <item x="359"/>
        <item x="397"/>
        <item x="42"/>
        <item x="154"/>
        <item x="157"/>
        <item x="77"/>
        <item x="148"/>
        <item x="93"/>
        <item x="298"/>
        <item x="140"/>
        <item x="582"/>
        <item x="63"/>
        <item x="6"/>
        <item x="352"/>
        <item x="175"/>
        <item x="12"/>
        <item x="334"/>
        <item x="282"/>
        <item x="600"/>
        <item x="576"/>
        <item x="250"/>
        <item x="494"/>
        <item x="524"/>
        <item x="499"/>
        <item x="85"/>
        <item x="156"/>
        <item x="185"/>
        <item x="184"/>
        <item x="114"/>
        <item x="61"/>
        <item x="89"/>
        <item x="344"/>
        <item x="537"/>
        <item x="374"/>
        <item x="163"/>
        <item x="564"/>
        <item x="174"/>
        <item x="571"/>
        <item x="591"/>
        <item x="104"/>
        <item x="303"/>
        <item x="196"/>
        <item x="171"/>
        <item x="465"/>
        <item x="288"/>
        <item x="474"/>
        <item x="469"/>
        <item x="22"/>
        <item x="25"/>
        <item x="484"/>
        <item x="355"/>
        <item x="384"/>
        <item x="87"/>
        <item x="152"/>
        <item x="67"/>
        <item x="357"/>
        <item x="549"/>
        <item x="514"/>
        <item x="188"/>
        <item x="541"/>
        <item x="28"/>
        <item x="587"/>
        <item x="319"/>
        <item x="516"/>
        <item x="103"/>
        <item x="525"/>
        <item x="438"/>
        <item x="414"/>
        <item x="487"/>
        <item x="311"/>
        <item x="332"/>
        <item x="366"/>
        <item x="434"/>
        <item x="336"/>
        <item x="442"/>
        <item x="261"/>
        <item x="533"/>
        <item x="504"/>
        <item x="368"/>
        <item x="233"/>
        <item x="159"/>
        <item x="430"/>
        <item x="426"/>
        <item x="439"/>
        <item x="121"/>
        <item x="268"/>
        <item x="91"/>
        <item x="45"/>
        <item x="123"/>
        <item x="88"/>
        <item x="131"/>
        <item x="428"/>
        <item x="14"/>
        <item x="180"/>
        <item x="58"/>
        <item x="100"/>
        <item x="29"/>
        <item x="390"/>
        <item x="4"/>
        <item x="490"/>
        <item x="283"/>
        <item x="554"/>
        <item x="194"/>
        <item x="72"/>
        <item x="542"/>
        <item x="231"/>
        <item x="305"/>
        <item x="562"/>
        <item x="450"/>
        <item x="251"/>
        <item x="409"/>
        <item x="556"/>
        <item x="492"/>
        <item x="195"/>
        <item x="391"/>
        <item x="370"/>
        <item x="404"/>
        <item x="176"/>
        <item x="122"/>
        <item x="199"/>
        <item x="254"/>
        <item x="574"/>
        <item x="565"/>
        <item x="346"/>
        <item x="46"/>
        <item x="75"/>
        <item x="553"/>
        <item x="15"/>
        <item x="127"/>
        <item x="137"/>
        <item x="294"/>
        <item x="379"/>
        <item x="569"/>
        <item x="590"/>
        <item x="124"/>
        <item x="515"/>
        <item x="527"/>
        <item x="206"/>
        <item x="523"/>
        <item x="464"/>
        <item x="106"/>
        <item x="57"/>
        <item x="200"/>
        <item x="338"/>
        <item x="367"/>
        <item x="252"/>
        <item x="107"/>
        <item x="69"/>
        <item x="333"/>
        <item x="50"/>
        <item x="361"/>
        <item x="207"/>
        <item x="485"/>
        <item x="108"/>
        <item x="356"/>
        <item x="95"/>
        <item x="113"/>
        <item x="162"/>
        <item x="90"/>
        <item x="170"/>
        <item x="101"/>
        <item x="295"/>
        <item x="267"/>
        <item x="503"/>
        <item x="486"/>
        <item x="292"/>
        <item x="400"/>
        <item x="20"/>
        <item x="79"/>
        <item x="452"/>
        <item x="84"/>
        <item x="115"/>
        <item x="566"/>
        <item t="default"/>
      </items>
    </pivotField>
    <pivotField showAll="0"/>
    <pivotField numFmtId="164" showAll="0"/>
    <pivotField dataField="1" numFmtId="164" showAll="0"/>
    <pivotField numFmtId="164" showAll="0"/>
    <pivotField numFmtId="164" showAll="0"/>
    <pivotField numFmtId="9" showAll="0"/>
    <pivotField numFmtId="3" showAll="0"/>
    <pivotField showAll="0"/>
    <pivotField axis="axisRow" multipleItemSelectionAllowed="1"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6"/>
  </rowFields>
  <rowItems count="4">
    <i>
      <x/>
    </i>
    <i>
      <x v="1"/>
    </i>
    <i>
      <x v="2"/>
    </i>
    <i t="grand">
      <x/>
    </i>
  </rowItems>
  <colItems count="1">
    <i/>
  </colItems>
  <dataFields count="1">
    <dataField name="Sum of Total Sales" fld="10" baseField="0" baseItem="0"/>
  </dataFields>
  <formats count="2">
    <format dxfId="7">
      <pivotArea collapsedLevelsAreSubtotals="1" fieldPosition="0">
        <references count="1">
          <reference field="16" count="0"/>
        </references>
      </pivotArea>
    </format>
    <format dxfId="6">
      <pivotArea collapsedLevelsAreSubtotals="1" fieldPosition="0">
        <references count="1">
          <reference field="16" count="0"/>
        </references>
      </pivotArea>
    </format>
  </formats>
  <chartFormats count="4">
    <chartFormat chart="50" format="1"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 chart="51" format="3">
      <pivotArea type="data" outline="0" fieldPosition="0">
        <references count="2">
          <reference field="4294967294" count="1" selected="0">
            <x v="0"/>
          </reference>
          <reference field="16" count="1" selected="0">
            <x v="1"/>
          </reference>
        </references>
      </pivotArea>
    </chartFormat>
    <chartFormat chart="51" format="4">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C5A591D-33B4-486D-AAF0-B618CBB80E89}" sourceName="Category ">
  <pivotTables>
    <pivotTable tabId="10" name="PivotTable1"/>
    <pivotTable tabId="10" name="PivotTable10"/>
    <pivotTable tabId="10" name="PivotTable13"/>
    <pivotTable tabId="10" name="PivotTable14"/>
    <pivotTable tabId="10" name="PivotTable15"/>
    <pivotTable tabId="10" name="PivotTable19"/>
    <pivotTable tabId="10" name="PivotTable23"/>
    <pivotTable tabId="10" name="PivotTable25"/>
    <pivotTable tabId="10" name="PivotTable6"/>
    <pivotTable tabId="10" name="PivotTable9"/>
    <pivotTable tabId="10" name="PivotTable29"/>
    <pivotTable tabId="10" name="PivotTable30"/>
    <pivotTable tabId="10" name="PivotTable34"/>
    <pivotTable tabId="10" name="PivotTable2"/>
    <pivotTable tabId="10" name="PivotTable3"/>
    <pivotTable tabId="10" name="PivotTable4"/>
    <pivotTable tabId="10" name="PivotTable5"/>
    <pivotTable tabId="10" name="PivotTable11"/>
  </pivotTables>
  <data>
    <tabular pivotCacheId="1011780839">
      <items count="3">
        <i x="1" s="1"/>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1F0B0558-13EB-426F-8033-9567C07AC76B}" sourceName="Year">
  <pivotTables>
    <pivotTable tabId="10" name="PivotTable23"/>
    <pivotTable tabId="10" name="PivotTable10"/>
    <pivotTable tabId="10" name="PivotTable13"/>
    <pivotTable tabId="10" name="PivotTable14"/>
    <pivotTable tabId="10" name="PivotTable15"/>
    <pivotTable tabId="10" name="PivotTable19"/>
    <pivotTable tabId="10" name="PivotTable25"/>
    <pivotTable tabId="10" name="PivotTable29"/>
    <pivotTable tabId="10" name="PivotTable30"/>
    <pivotTable tabId="10" name="PivotTable6"/>
    <pivotTable tabId="10" name="PivotTable9"/>
    <pivotTable tabId="10" name="PivotTable2"/>
    <pivotTable tabId="10" name="PivotTable3"/>
    <pivotTable tabId="10" name="PivotTable4"/>
    <pivotTable tabId="10" name="PivotTable5"/>
    <pivotTable tabId="10" name="PivotTable7"/>
  </pivotTables>
  <data>
    <tabular pivotCacheId="101178083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 xr10:uid="{4C3FC19D-2288-440B-90EC-EEEF75CA298C}" cache="Slicer_Category" caption="Category " style="SlicerStyleLight1" rowHeight="234950"/>
  <slicer name="Year 2" xr10:uid="{43BC3FB5-91F5-4F3D-8CB5-E777DCC7670B}" cache="Slicer_Year1" caption="Year" style="SlicerStyleLight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9CE65C74-7403-4BDE-B21A-176185DDEE69}" cache="Slicer_Category" caption="Category " showCaption="0" style="SlicerStyleLight3 5" rowHeight="234950"/>
  <slicer name="Year 3" xr10:uid="{C2D084B5-FE66-4605-B2BB-4D7F637ABBD3}" cache="Slicer_Year1" caption="Year" showCaption="0" style="SlicerStyleLight3 5" rowHeight="234950"/>
</slicers>
</file>

<file path=xl/theme/theme1.xml><?xml version="1.0" encoding="utf-8"?>
<a:theme xmlns:a="http://schemas.openxmlformats.org/drawingml/2006/main" name="Sheets">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microsoft.com/office/2007/relationships/slicer" Target="../slicers/slicer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drawing" Target="../drawings/drawing1.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6F3D8-95A1-4963-9BF6-E51069C96520}">
  <dimension ref="A1"/>
  <sheetViews>
    <sheetView workbookViewId="0">
      <selection activeCell="J28" sqref="J28"/>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sheetPr>
  <dimension ref="A1:T1000"/>
  <sheetViews>
    <sheetView topLeftCell="C1" zoomScale="90" zoomScaleNormal="90" workbookViewId="0">
      <selection activeCell="E30" sqref="E30"/>
    </sheetView>
  </sheetViews>
  <sheetFormatPr defaultColWidth="14.42578125" defaultRowHeight="15" customHeight="1" x14ac:dyDescent="0.25"/>
  <cols>
    <col min="1" max="1" width="7.7109375" style="2" customWidth="1"/>
    <col min="2" max="2" width="14.42578125" style="2" customWidth="1"/>
    <col min="3" max="3" width="10.7109375" style="2" customWidth="1"/>
    <col min="4" max="4" width="13" style="2" customWidth="1"/>
    <col min="5" max="5" width="13.28515625" style="2" customWidth="1"/>
    <col min="6" max="6" width="17.28515625" style="4" customWidth="1"/>
    <col min="7" max="7" width="17.28515625" style="4" hidden="1" customWidth="1"/>
    <col min="8" max="8" width="14.5703125" style="3" customWidth="1"/>
    <col min="9" max="9" width="13.28515625" style="2" customWidth="1"/>
    <col min="10" max="10" width="18.42578125" style="2" customWidth="1"/>
    <col min="11" max="11" width="12" style="2" customWidth="1"/>
    <col min="12" max="13" width="16.140625" style="2" customWidth="1"/>
    <col min="14" max="15" width="15" style="2" customWidth="1"/>
    <col min="16" max="16" width="15.7109375" style="2" customWidth="1"/>
    <col min="18" max="18" width="11.5703125" style="2" customWidth="1"/>
    <col min="20" max="32" width="8.7109375" style="2" customWidth="1"/>
    <col min="33" max="16384" width="14.42578125" style="2"/>
  </cols>
  <sheetData>
    <row r="1" spans="1:20" s="7" customFormat="1" ht="14.25" customHeight="1" x14ac:dyDescent="0.25">
      <c r="A1" s="7" t="s">
        <v>0</v>
      </c>
      <c r="B1" s="7" t="s">
        <v>1</v>
      </c>
      <c r="C1" s="7" t="s">
        <v>2</v>
      </c>
      <c r="D1" s="7" t="s">
        <v>3</v>
      </c>
      <c r="E1" s="7" t="s">
        <v>4</v>
      </c>
      <c r="F1" s="35" t="s">
        <v>5</v>
      </c>
      <c r="G1" s="35"/>
      <c r="H1" s="7" t="s">
        <v>6</v>
      </c>
      <c r="I1" s="7" t="s">
        <v>7</v>
      </c>
      <c r="J1" s="7" t="s">
        <v>8</v>
      </c>
      <c r="K1" s="7" t="s">
        <v>9</v>
      </c>
      <c r="L1" s="35" t="s">
        <v>46</v>
      </c>
      <c r="M1" s="17" t="s">
        <v>33</v>
      </c>
      <c r="N1" s="17" t="s">
        <v>34</v>
      </c>
      <c r="O1" s="17" t="s">
        <v>47</v>
      </c>
      <c r="P1" s="17" t="s">
        <v>49</v>
      </c>
      <c r="Q1" s="17" t="s">
        <v>94</v>
      </c>
      <c r="R1" s="17" t="s">
        <v>39</v>
      </c>
    </row>
    <row r="2" spans="1:20" ht="14.25" customHeight="1" x14ac:dyDescent="0.25">
      <c r="A2" s="6">
        <v>1</v>
      </c>
      <c r="B2" s="5" t="s">
        <v>16</v>
      </c>
      <c r="C2" s="6">
        <v>563</v>
      </c>
      <c r="D2" s="8">
        <v>14</v>
      </c>
      <c r="E2" s="5" t="s">
        <v>10</v>
      </c>
      <c r="F2" s="8">
        <v>7487.9</v>
      </c>
      <c r="G2" s="8"/>
      <c r="H2" s="1">
        <v>42519</v>
      </c>
      <c r="I2" s="1">
        <v>42548</v>
      </c>
      <c r="J2" s="5" t="s">
        <v>12</v>
      </c>
      <c r="K2" s="8">
        <v>118.22999999999999</v>
      </c>
      <c r="L2" s="8">
        <f>C2*D2</f>
        <v>7882</v>
      </c>
      <c r="M2" s="8">
        <f>F2+K2</f>
        <v>7606.1299999999992</v>
      </c>
      <c r="N2" s="8">
        <f>L2-M2</f>
        <v>275.8700000000008</v>
      </c>
      <c r="O2" s="27">
        <f>(L2-M2)/L2</f>
        <v>3.50000000000001E-2</v>
      </c>
      <c r="P2" s="4">
        <f>I2-H2</f>
        <v>29</v>
      </c>
      <c r="Q2" s="2" t="str">
        <f t="shared" ref="Q2:Q65" si="0">IF(P2&lt;=15,"Fast",IF(P2&lt;=28,"Moderate","Slow"))</f>
        <v>Slow</v>
      </c>
      <c r="R2" s="2">
        <f t="shared" ref="R2:R65" si="1">YEAR(I2)</f>
        <v>2016</v>
      </c>
      <c r="T2" s="14"/>
    </row>
    <row r="3" spans="1:20" ht="14.25" customHeight="1" x14ac:dyDescent="0.25">
      <c r="A3" s="6">
        <v>2</v>
      </c>
      <c r="B3" s="5" t="s">
        <v>11</v>
      </c>
      <c r="C3" s="6">
        <v>569</v>
      </c>
      <c r="D3" s="8">
        <v>875</v>
      </c>
      <c r="E3" s="5" t="s">
        <v>10</v>
      </c>
      <c r="F3" s="8">
        <v>472981.25</v>
      </c>
      <c r="G3" s="36">
        <f>F3/L3</f>
        <v>0.95</v>
      </c>
      <c r="H3" s="1">
        <v>42814</v>
      </c>
      <c r="I3" s="1">
        <v>42825</v>
      </c>
      <c r="J3" s="5" t="s">
        <v>12</v>
      </c>
      <c r="K3" s="8">
        <v>7468.125</v>
      </c>
      <c r="L3" s="8">
        <f t="shared" ref="L3:L66" si="2">C3*D3</f>
        <v>497875</v>
      </c>
      <c r="M3" s="8">
        <f t="shared" ref="M3:M66" si="3">F3+K3</f>
        <v>480449.375</v>
      </c>
      <c r="N3" s="8">
        <f t="shared" ref="N3:N66" si="4">L3-M3</f>
        <v>17425.625</v>
      </c>
      <c r="O3" s="27">
        <f t="shared" ref="O3:O66" si="5">(L3-M3)/L3</f>
        <v>3.5000000000000003E-2</v>
      </c>
      <c r="P3" s="4">
        <f t="shared" ref="P3:P66" si="6">I3-H3</f>
        <v>11</v>
      </c>
      <c r="Q3" s="2" t="str">
        <f t="shared" si="0"/>
        <v>Fast</v>
      </c>
      <c r="R3" s="2">
        <f t="shared" si="1"/>
        <v>2017</v>
      </c>
      <c r="T3" s="14"/>
    </row>
    <row r="4" spans="1:20" ht="14.25" customHeight="1" x14ac:dyDescent="0.25">
      <c r="A4" s="6">
        <v>3</v>
      </c>
      <c r="B4" s="5" t="s">
        <v>13</v>
      </c>
      <c r="C4" s="6">
        <v>790</v>
      </c>
      <c r="D4" s="8">
        <v>640</v>
      </c>
      <c r="E4" s="5" t="s">
        <v>14</v>
      </c>
      <c r="F4" s="8">
        <v>480320</v>
      </c>
      <c r="G4" s="8"/>
      <c r="H4" s="1">
        <v>42691</v>
      </c>
      <c r="I4" s="1">
        <v>42713</v>
      </c>
      <c r="J4" s="5" t="s">
        <v>12</v>
      </c>
      <c r="K4" s="8">
        <v>7584</v>
      </c>
      <c r="L4" s="8">
        <f t="shared" si="2"/>
        <v>505600</v>
      </c>
      <c r="M4" s="8">
        <f t="shared" si="3"/>
        <v>487904</v>
      </c>
      <c r="N4" s="8">
        <f t="shared" si="4"/>
        <v>17696</v>
      </c>
      <c r="O4" s="27">
        <f t="shared" si="5"/>
        <v>3.5000000000000003E-2</v>
      </c>
      <c r="P4" s="4">
        <f t="shared" si="6"/>
        <v>22</v>
      </c>
      <c r="Q4" s="2" t="str">
        <f t="shared" si="0"/>
        <v>Moderate</v>
      </c>
      <c r="R4" s="2">
        <f t="shared" si="1"/>
        <v>2016</v>
      </c>
      <c r="T4" s="14"/>
    </row>
    <row r="5" spans="1:20" ht="14.25" customHeight="1" x14ac:dyDescent="0.25">
      <c r="A5" s="6">
        <v>4</v>
      </c>
      <c r="B5" s="5" t="s">
        <v>11</v>
      </c>
      <c r="C5" s="6">
        <v>722</v>
      </c>
      <c r="D5" s="8">
        <v>1377</v>
      </c>
      <c r="E5" s="5" t="s">
        <v>10</v>
      </c>
      <c r="F5" s="8">
        <v>944484.3</v>
      </c>
      <c r="G5" s="36">
        <f>F5/L5</f>
        <v>0.95000000000000007</v>
      </c>
      <c r="H5" s="1">
        <v>42913</v>
      </c>
      <c r="I5" s="1">
        <v>42933</v>
      </c>
      <c r="J5" s="5" t="s">
        <v>15</v>
      </c>
      <c r="K5" s="8">
        <v>14912.91</v>
      </c>
      <c r="L5" s="8">
        <f t="shared" si="2"/>
        <v>994194</v>
      </c>
      <c r="M5" s="8">
        <f t="shared" si="3"/>
        <v>959397.21000000008</v>
      </c>
      <c r="N5" s="8">
        <f t="shared" si="4"/>
        <v>34796.789999999921</v>
      </c>
      <c r="O5" s="27">
        <f t="shared" si="5"/>
        <v>3.499999999999992E-2</v>
      </c>
      <c r="P5" s="4">
        <f t="shared" si="6"/>
        <v>20</v>
      </c>
      <c r="Q5" s="2" t="str">
        <f t="shared" si="0"/>
        <v>Moderate</v>
      </c>
      <c r="R5" s="2">
        <f t="shared" si="1"/>
        <v>2017</v>
      </c>
      <c r="T5" s="14"/>
    </row>
    <row r="6" spans="1:20" ht="14.25" customHeight="1" x14ac:dyDescent="0.25">
      <c r="A6" s="6">
        <v>5</v>
      </c>
      <c r="B6" s="5" t="s">
        <v>16</v>
      </c>
      <c r="C6" s="6">
        <v>775</v>
      </c>
      <c r="D6" s="8">
        <v>34</v>
      </c>
      <c r="E6" s="5" t="s">
        <v>17</v>
      </c>
      <c r="F6" s="8">
        <v>25032.5</v>
      </c>
      <c r="G6" s="8"/>
      <c r="H6" s="1">
        <v>43168</v>
      </c>
      <c r="I6" s="1">
        <v>43198</v>
      </c>
      <c r="J6" s="5" t="s">
        <v>18</v>
      </c>
      <c r="K6" s="8">
        <v>395.25</v>
      </c>
      <c r="L6" s="8">
        <f t="shared" si="2"/>
        <v>26350</v>
      </c>
      <c r="M6" s="8">
        <f t="shared" si="3"/>
        <v>25427.75</v>
      </c>
      <c r="N6" s="8">
        <f t="shared" si="4"/>
        <v>922.25</v>
      </c>
      <c r="O6" s="27">
        <f t="shared" si="5"/>
        <v>3.5000000000000003E-2</v>
      </c>
      <c r="P6" s="4">
        <f t="shared" si="6"/>
        <v>30</v>
      </c>
      <c r="Q6" s="2" t="str">
        <f t="shared" si="0"/>
        <v>Slow</v>
      </c>
      <c r="R6" s="2">
        <f t="shared" si="1"/>
        <v>2018</v>
      </c>
      <c r="T6" s="14"/>
    </row>
    <row r="7" spans="1:20" s="44" customFormat="1" ht="14.25" customHeight="1" x14ac:dyDescent="0.25">
      <c r="A7" s="37">
        <v>6</v>
      </c>
      <c r="B7" s="38" t="s">
        <v>11</v>
      </c>
      <c r="C7" s="37">
        <v>539</v>
      </c>
      <c r="D7" s="39">
        <v>880</v>
      </c>
      <c r="E7" s="38" t="s">
        <v>10</v>
      </c>
      <c r="F7" s="48">
        <f>L7*0.95</f>
        <v>450604</v>
      </c>
      <c r="G7" s="40">
        <f>F7/L7</f>
        <v>0.95</v>
      </c>
      <c r="H7" s="41">
        <v>42949</v>
      </c>
      <c r="I7" s="41">
        <v>42979</v>
      </c>
      <c r="J7" s="38" t="s">
        <v>19</v>
      </c>
      <c r="K7" s="39">
        <v>7114.8</v>
      </c>
      <c r="L7" s="39">
        <f t="shared" si="2"/>
        <v>474320</v>
      </c>
      <c r="M7" s="39">
        <f t="shared" si="3"/>
        <v>457718.8</v>
      </c>
      <c r="N7" s="39">
        <f t="shared" si="4"/>
        <v>16601.200000000012</v>
      </c>
      <c r="O7" s="42">
        <f t="shared" si="5"/>
        <v>3.5000000000000024E-2</v>
      </c>
      <c r="P7" s="43">
        <f t="shared" si="6"/>
        <v>30</v>
      </c>
      <c r="Q7" s="44" t="str">
        <f t="shared" si="0"/>
        <v>Slow</v>
      </c>
      <c r="R7" s="44">
        <f t="shared" si="1"/>
        <v>2017</v>
      </c>
      <c r="S7" s="45"/>
      <c r="T7" s="46"/>
    </row>
    <row r="8" spans="1:20" ht="14.25" customHeight="1" x14ac:dyDescent="0.25">
      <c r="A8" s="6">
        <v>7</v>
      </c>
      <c r="B8" s="5" t="s">
        <v>13</v>
      </c>
      <c r="C8" s="6">
        <v>814</v>
      </c>
      <c r="D8" s="8">
        <v>200</v>
      </c>
      <c r="E8" s="5" t="s">
        <v>10</v>
      </c>
      <c r="F8" s="8">
        <f>L8*0.95</f>
        <v>154660</v>
      </c>
      <c r="G8" s="8"/>
      <c r="H8" s="1">
        <v>43036</v>
      </c>
      <c r="I8" s="1">
        <v>43060</v>
      </c>
      <c r="J8" s="5" t="s">
        <v>18</v>
      </c>
      <c r="K8" s="8">
        <v>2442</v>
      </c>
      <c r="L8" s="8">
        <f t="shared" si="2"/>
        <v>162800</v>
      </c>
      <c r="M8" s="8">
        <f t="shared" si="3"/>
        <v>157102</v>
      </c>
      <c r="N8" s="8">
        <f t="shared" si="4"/>
        <v>5698</v>
      </c>
      <c r="O8" s="27">
        <f t="shared" si="5"/>
        <v>3.5000000000000003E-2</v>
      </c>
      <c r="P8" s="4">
        <f t="shared" si="6"/>
        <v>24</v>
      </c>
      <c r="Q8" s="2" t="str">
        <f t="shared" si="0"/>
        <v>Moderate</v>
      </c>
      <c r="R8" s="2">
        <f t="shared" si="1"/>
        <v>2017</v>
      </c>
      <c r="T8" s="14"/>
    </row>
    <row r="9" spans="1:20" ht="14.25" customHeight="1" x14ac:dyDescent="0.25">
      <c r="A9" s="6">
        <v>8</v>
      </c>
      <c r="B9" s="5" t="s">
        <v>13</v>
      </c>
      <c r="C9" s="6">
        <v>529</v>
      </c>
      <c r="D9" s="8">
        <v>945</v>
      </c>
      <c r="E9" s="5" t="s">
        <v>20</v>
      </c>
      <c r="F9" s="8">
        <v>474909.75</v>
      </c>
      <c r="G9" s="8"/>
      <c r="H9" s="1">
        <v>42820</v>
      </c>
      <c r="I9" s="1">
        <v>42851</v>
      </c>
      <c r="J9" s="5" t="s">
        <v>21</v>
      </c>
      <c r="K9" s="8">
        <v>7498.5749999999998</v>
      </c>
      <c r="L9" s="8">
        <f t="shared" si="2"/>
        <v>499905</v>
      </c>
      <c r="M9" s="8">
        <f t="shared" si="3"/>
        <v>482408.32500000001</v>
      </c>
      <c r="N9" s="8">
        <f t="shared" si="4"/>
        <v>17496.674999999988</v>
      </c>
      <c r="O9" s="27">
        <f t="shared" si="5"/>
        <v>3.4999999999999976E-2</v>
      </c>
      <c r="P9" s="4">
        <f t="shared" si="6"/>
        <v>31</v>
      </c>
      <c r="Q9" s="2" t="str">
        <f t="shared" si="0"/>
        <v>Slow</v>
      </c>
      <c r="R9" s="2">
        <f t="shared" si="1"/>
        <v>2017</v>
      </c>
      <c r="T9" s="14"/>
    </row>
    <row r="10" spans="1:20" ht="14.25" customHeight="1" x14ac:dyDescent="0.25">
      <c r="A10" s="6">
        <v>9</v>
      </c>
      <c r="B10" s="5" t="s">
        <v>13</v>
      </c>
      <c r="C10" s="6">
        <v>826</v>
      </c>
      <c r="D10" s="8">
        <v>1239</v>
      </c>
      <c r="E10" s="5" t="s">
        <v>22</v>
      </c>
      <c r="F10" s="8">
        <v>972243.3</v>
      </c>
      <c r="G10" s="8"/>
      <c r="H10" s="1">
        <v>42400</v>
      </c>
      <c r="I10" s="1">
        <v>42423</v>
      </c>
      <c r="J10" s="5" t="s">
        <v>19</v>
      </c>
      <c r="K10" s="8">
        <v>15351.21</v>
      </c>
      <c r="L10" s="8">
        <f t="shared" si="2"/>
        <v>1023414</v>
      </c>
      <c r="M10" s="8">
        <f t="shared" si="3"/>
        <v>987594.51</v>
      </c>
      <c r="N10" s="8">
        <f t="shared" si="4"/>
        <v>35819.489999999991</v>
      </c>
      <c r="O10" s="27">
        <f t="shared" si="5"/>
        <v>3.4999999999999989E-2</v>
      </c>
      <c r="P10" s="4">
        <f t="shared" si="6"/>
        <v>23</v>
      </c>
      <c r="Q10" s="2" t="str">
        <f t="shared" si="0"/>
        <v>Moderate</v>
      </c>
      <c r="R10" s="2">
        <f t="shared" si="1"/>
        <v>2016</v>
      </c>
      <c r="T10" s="14"/>
    </row>
    <row r="11" spans="1:20" ht="14.25" customHeight="1" x14ac:dyDescent="0.25">
      <c r="A11" s="6">
        <v>10</v>
      </c>
      <c r="B11" s="5" t="s">
        <v>13</v>
      </c>
      <c r="C11" s="6">
        <v>416</v>
      </c>
      <c r="D11" s="8">
        <v>559</v>
      </c>
      <c r="E11" s="5" t="s">
        <v>14</v>
      </c>
      <c r="F11" s="8">
        <v>220916.8</v>
      </c>
      <c r="G11" s="8"/>
      <c r="H11" s="1">
        <v>43001</v>
      </c>
      <c r="I11" s="1">
        <v>43024</v>
      </c>
      <c r="J11" s="5" t="s">
        <v>19</v>
      </c>
      <c r="K11" s="8">
        <v>3488.16</v>
      </c>
      <c r="L11" s="8">
        <f t="shared" si="2"/>
        <v>232544</v>
      </c>
      <c r="M11" s="8">
        <f t="shared" si="3"/>
        <v>224404.96</v>
      </c>
      <c r="N11" s="8">
        <f t="shared" si="4"/>
        <v>8139.0400000000081</v>
      </c>
      <c r="O11" s="27">
        <f t="shared" si="5"/>
        <v>3.5000000000000038E-2</v>
      </c>
      <c r="P11" s="4">
        <f t="shared" si="6"/>
        <v>23</v>
      </c>
      <c r="Q11" s="2" t="str">
        <f t="shared" si="0"/>
        <v>Moderate</v>
      </c>
      <c r="R11" s="2">
        <f t="shared" si="1"/>
        <v>2017</v>
      </c>
    </row>
    <row r="12" spans="1:20" ht="14.25" customHeight="1" x14ac:dyDescent="0.25">
      <c r="A12" s="6">
        <v>11</v>
      </c>
      <c r="B12" s="5" t="s">
        <v>13</v>
      </c>
      <c r="C12" s="6">
        <v>121</v>
      </c>
      <c r="D12" s="8">
        <v>862</v>
      </c>
      <c r="E12" s="5" t="s">
        <v>20</v>
      </c>
      <c r="F12" s="8">
        <v>99086.9</v>
      </c>
      <c r="G12" s="8"/>
      <c r="H12" s="1">
        <v>42742</v>
      </c>
      <c r="I12" s="1">
        <v>42755</v>
      </c>
      <c r="J12" s="5" t="s">
        <v>12</v>
      </c>
      <c r="K12" s="8">
        <v>1564.53</v>
      </c>
      <c r="L12" s="8">
        <f t="shared" si="2"/>
        <v>104302</v>
      </c>
      <c r="M12" s="8">
        <f t="shared" si="3"/>
        <v>100651.43</v>
      </c>
      <c r="N12" s="8">
        <f t="shared" si="4"/>
        <v>3650.570000000007</v>
      </c>
      <c r="O12" s="27">
        <f t="shared" si="5"/>
        <v>3.5000000000000066E-2</v>
      </c>
      <c r="P12" s="4">
        <f t="shared" si="6"/>
        <v>13</v>
      </c>
      <c r="Q12" s="2" t="str">
        <f t="shared" si="0"/>
        <v>Fast</v>
      </c>
      <c r="R12" s="2">
        <f t="shared" si="1"/>
        <v>2017</v>
      </c>
    </row>
    <row r="13" spans="1:20" ht="14.25" customHeight="1" x14ac:dyDescent="0.25">
      <c r="A13" s="6">
        <v>12</v>
      </c>
      <c r="B13" s="5" t="s">
        <v>13</v>
      </c>
      <c r="C13" s="6">
        <v>996</v>
      </c>
      <c r="D13" s="8">
        <v>858</v>
      </c>
      <c r="E13" s="5" t="s">
        <v>23</v>
      </c>
      <c r="F13" s="8">
        <v>811839.6</v>
      </c>
      <c r="G13" s="8"/>
      <c r="H13" s="1">
        <v>42725</v>
      </c>
      <c r="I13" s="1">
        <v>42760</v>
      </c>
      <c r="J13" s="5" t="s">
        <v>18</v>
      </c>
      <c r="K13" s="8">
        <v>12818.519999999999</v>
      </c>
      <c r="L13" s="8">
        <f t="shared" si="2"/>
        <v>854568</v>
      </c>
      <c r="M13" s="8">
        <f t="shared" si="3"/>
        <v>824658.12</v>
      </c>
      <c r="N13" s="8">
        <f t="shared" si="4"/>
        <v>29909.880000000005</v>
      </c>
      <c r="O13" s="27">
        <f t="shared" si="5"/>
        <v>3.5000000000000003E-2</v>
      </c>
      <c r="P13" s="4">
        <f t="shared" si="6"/>
        <v>35</v>
      </c>
      <c r="Q13" s="2" t="str">
        <f t="shared" si="0"/>
        <v>Slow</v>
      </c>
      <c r="R13" s="2">
        <f t="shared" si="1"/>
        <v>2017</v>
      </c>
    </row>
    <row r="14" spans="1:20" ht="14.25" customHeight="1" x14ac:dyDescent="0.25">
      <c r="A14" s="6">
        <v>13</v>
      </c>
      <c r="B14" s="5" t="s">
        <v>13</v>
      </c>
      <c r="C14" s="6">
        <v>207</v>
      </c>
      <c r="D14" s="8">
        <v>652</v>
      </c>
      <c r="E14" s="5" t="s">
        <v>14</v>
      </c>
      <c r="F14" s="8">
        <v>128215.8</v>
      </c>
      <c r="G14" s="8"/>
      <c r="H14" s="1">
        <v>43033</v>
      </c>
      <c r="I14" s="1">
        <v>43067</v>
      </c>
      <c r="J14" s="5" t="s">
        <v>24</v>
      </c>
      <c r="K14" s="8">
        <v>2024.46</v>
      </c>
      <c r="L14" s="8">
        <f t="shared" si="2"/>
        <v>134964</v>
      </c>
      <c r="M14" s="8">
        <f t="shared" si="3"/>
        <v>130240.26000000001</v>
      </c>
      <c r="N14" s="8">
        <f t="shared" si="4"/>
        <v>4723.7399999999907</v>
      </c>
      <c r="O14" s="27">
        <f t="shared" si="5"/>
        <v>3.4999999999999934E-2</v>
      </c>
      <c r="P14" s="4">
        <f t="shared" si="6"/>
        <v>34</v>
      </c>
      <c r="Q14" s="2" t="str">
        <f t="shared" si="0"/>
        <v>Slow</v>
      </c>
      <c r="R14" s="2">
        <f t="shared" si="1"/>
        <v>2017</v>
      </c>
    </row>
    <row r="15" spans="1:20" ht="14.25" customHeight="1" x14ac:dyDescent="0.25">
      <c r="A15" s="6">
        <v>14</v>
      </c>
      <c r="B15" s="5" t="s">
        <v>16</v>
      </c>
      <c r="C15" s="6">
        <v>915</v>
      </c>
      <c r="D15" s="8">
        <v>15</v>
      </c>
      <c r="E15" s="5" t="s">
        <v>25</v>
      </c>
      <c r="F15" s="8">
        <v>13038.75</v>
      </c>
      <c r="G15" s="8"/>
      <c r="H15" s="1">
        <v>42440</v>
      </c>
      <c r="I15" s="1">
        <v>42465</v>
      </c>
      <c r="J15" s="5" t="s">
        <v>21</v>
      </c>
      <c r="K15" s="8">
        <v>205.875</v>
      </c>
      <c r="L15" s="8">
        <f t="shared" si="2"/>
        <v>13725</v>
      </c>
      <c r="M15" s="8">
        <f t="shared" si="3"/>
        <v>13244.625</v>
      </c>
      <c r="N15" s="8">
        <f t="shared" si="4"/>
        <v>480.375</v>
      </c>
      <c r="O15" s="27">
        <f t="shared" si="5"/>
        <v>3.5000000000000003E-2</v>
      </c>
      <c r="P15" s="4">
        <f t="shared" si="6"/>
        <v>25</v>
      </c>
      <c r="Q15" s="2" t="str">
        <f t="shared" si="0"/>
        <v>Moderate</v>
      </c>
      <c r="R15" s="2">
        <f t="shared" si="1"/>
        <v>2016</v>
      </c>
    </row>
    <row r="16" spans="1:20" ht="14.25" customHeight="1" x14ac:dyDescent="0.25">
      <c r="A16" s="6">
        <v>15</v>
      </c>
      <c r="B16" s="5" t="s">
        <v>13</v>
      </c>
      <c r="C16" s="6">
        <v>487</v>
      </c>
      <c r="D16" s="8">
        <v>993</v>
      </c>
      <c r="E16" s="5" t="s">
        <v>20</v>
      </c>
      <c r="F16" s="8">
        <v>459411.45</v>
      </c>
      <c r="G16" s="8"/>
      <c r="H16" s="1">
        <v>43162</v>
      </c>
      <c r="I16" s="1">
        <v>43188</v>
      </c>
      <c r="J16" s="5" t="s">
        <v>15</v>
      </c>
      <c r="K16" s="8">
        <v>7253.8649999999998</v>
      </c>
      <c r="L16" s="8">
        <f t="shared" si="2"/>
        <v>483591</v>
      </c>
      <c r="M16" s="8">
        <f t="shared" si="3"/>
        <v>466665.315</v>
      </c>
      <c r="N16" s="8">
        <f t="shared" si="4"/>
        <v>16925.684999999998</v>
      </c>
      <c r="O16" s="27">
        <f t="shared" si="5"/>
        <v>3.4999999999999996E-2</v>
      </c>
      <c r="P16" s="4">
        <f t="shared" si="6"/>
        <v>26</v>
      </c>
      <c r="Q16" s="2" t="str">
        <f t="shared" si="0"/>
        <v>Moderate</v>
      </c>
      <c r="R16" s="2">
        <f t="shared" si="1"/>
        <v>2018</v>
      </c>
    </row>
    <row r="17" spans="1:19" ht="14.25" customHeight="1" x14ac:dyDescent="0.25">
      <c r="A17" s="6">
        <v>16</v>
      </c>
      <c r="B17" s="5" t="s">
        <v>13</v>
      </c>
      <c r="C17" s="6">
        <v>268</v>
      </c>
      <c r="D17" s="8">
        <v>105</v>
      </c>
      <c r="E17" s="5" t="s">
        <v>10</v>
      </c>
      <c r="F17" s="8">
        <v>26733</v>
      </c>
      <c r="G17" s="8"/>
      <c r="H17" s="1">
        <v>43215</v>
      </c>
      <c r="I17" s="1">
        <v>43243</v>
      </c>
      <c r="J17" s="5" t="s">
        <v>21</v>
      </c>
      <c r="K17" s="8">
        <v>422.09999999999997</v>
      </c>
      <c r="L17" s="8">
        <f t="shared" si="2"/>
        <v>28140</v>
      </c>
      <c r="M17" s="8">
        <f t="shared" si="3"/>
        <v>27155.1</v>
      </c>
      <c r="N17" s="8">
        <f t="shared" si="4"/>
        <v>984.90000000000146</v>
      </c>
      <c r="O17" s="27">
        <f t="shared" si="5"/>
        <v>3.5000000000000052E-2</v>
      </c>
      <c r="P17" s="4">
        <f t="shared" si="6"/>
        <v>28</v>
      </c>
      <c r="Q17" s="2" t="str">
        <f t="shared" si="0"/>
        <v>Moderate</v>
      </c>
      <c r="R17" s="2">
        <f t="shared" si="1"/>
        <v>2018</v>
      </c>
    </row>
    <row r="18" spans="1:19" ht="14.25" customHeight="1" x14ac:dyDescent="0.25">
      <c r="A18" s="6">
        <v>17</v>
      </c>
      <c r="B18" s="5" t="s">
        <v>13</v>
      </c>
      <c r="C18" s="6">
        <v>465</v>
      </c>
      <c r="D18" s="8">
        <v>632</v>
      </c>
      <c r="E18" s="5" t="s">
        <v>14</v>
      </c>
      <c r="F18" s="8">
        <v>279186</v>
      </c>
      <c r="G18" s="8"/>
      <c r="H18" s="1">
        <v>42884</v>
      </c>
      <c r="I18" s="1">
        <v>42917</v>
      </c>
      <c r="J18" s="5" t="s">
        <v>19</v>
      </c>
      <c r="K18" s="8">
        <v>4408.2</v>
      </c>
      <c r="L18" s="8">
        <f t="shared" si="2"/>
        <v>293880</v>
      </c>
      <c r="M18" s="8">
        <f t="shared" si="3"/>
        <v>283594.2</v>
      </c>
      <c r="N18" s="8">
        <f t="shared" si="4"/>
        <v>10285.799999999988</v>
      </c>
      <c r="O18" s="27">
        <f t="shared" si="5"/>
        <v>3.4999999999999962E-2</v>
      </c>
      <c r="P18" s="4">
        <f t="shared" si="6"/>
        <v>33</v>
      </c>
      <c r="Q18" s="2" t="str">
        <f t="shared" si="0"/>
        <v>Slow</v>
      </c>
      <c r="R18" s="2">
        <f t="shared" si="1"/>
        <v>2017</v>
      </c>
    </row>
    <row r="19" spans="1:19" ht="14.25" customHeight="1" x14ac:dyDescent="0.25">
      <c r="A19" s="6">
        <v>18</v>
      </c>
      <c r="B19" s="5" t="s">
        <v>13</v>
      </c>
      <c r="C19" s="6">
        <v>246</v>
      </c>
      <c r="D19" s="8">
        <v>1029</v>
      </c>
      <c r="E19" s="5" t="s">
        <v>23</v>
      </c>
      <c r="F19" s="8">
        <v>240477.3</v>
      </c>
      <c r="G19" s="8"/>
      <c r="H19" s="1">
        <v>42682</v>
      </c>
      <c r="I19" s="1">
        <v>42709</v>
      </c>
      <c r="J19" s="16" t="s">
        <v>42</v>
      </c>
      <c r="K19" s="8">
        <v>3797.0099999999998</v>
      </c>
      <c r="L19" s="8">
        <f t="shared" si="2"/>
        <v>253134</v>
      </c>
      <c r="M19" s="8">
        <f t="shared" si="3"/>
        <v>244274.31</v>
      </c>
      <c r="N19" s="8">
        <f t="shared" si="4"/>
        <v>8859.6900000000023</v>
      </c>
      <c r="O19" s="27">
        <f t="shared" si="5"/>
        <v>3.500000000000001E-2</v>
      </c>
      <c r="P19" s="4">
        <f t="shared" si="6"/>
        <v>27</v>
      </c>
      <c r="Q19" s="2" t="str">
        <f t="shared" si="0"/>
        <v>Moderate</v>
      </c>
      <c r="R19" s="2">
        <f t="shared" si="1"/>
        <v>2016</v>
      </c>
    </row>
    <row r="20" spans="1:19" ht="14.25" customHeight="1" x14ac:dyDescent="0.25">
      <c r="A20" s="6">
        <v>19</v>
      </c>
      <c r="B20" s="5" t="s">
        <v>13</v>
      </c>
      <c r="C20" s="6">
        <v>996</v>
      </c>
      <c r="D20" s="8">
        <v>134</v>
      </c>
      <c r="E20" s="5" t="s">
        <v>10</v>
      </c>
      <c r="F20" s="8">
        <v>126790.8</v>
      </c>
      <c r="G20" s="8"/>
      <c r="H20" s="1">
        <v>42826</v>
      </c>
      <c r="I20" s="1">
        <v>42839</v>
      </c>
      <c r="J20" s="5" t="s">
        <v>19</v>
      </c>
      <c r="K20" s="8">
        <v>2001.96</v>
      </c>
      <c r="L20" s="8">
        <f t="shared" si="2"/>
        <v>133464</v>
      </c>
      <c r="M20" s="8">
        <f t="shared" si="3"/>
        <v>128792.76000000001</v>
      </c>
      <c r="N20" s="8">
        <f t="shared" si="4"/>
        <v>4671.2399999999907</v>
      </c>
      <c r="O20" s="27">
        <f t="shared" si="5"/>
        <v>3.4999999999999927E-2</v>
      </c>
      <c r="P20" s="4">
        <f t="shared" si="6"/>
        <v>13</v>
      </c>
      <c r="Q20" s="2" t="str">
        <f t="shared" si="0"/>
        <v>Fast</v>
      </c>
      <c r="R20" s="2">
        <f t="shared" si="1"/>
        <v>2017</v>
      </c>
    </row>
    <row r="21" spans="1:19" ht="14.25" customHeight="1" x14ac:dyDescent="0.25">
      <c r="A21" s="6">
        <v>20</v>
      </c>
      <c r="B21" s="5" t="s">
        <v>13</v>
      </c>
      <c r="C21" s="6">
        <v>556</v>
      </c>
      <c r="D21" s="8">
        <v>973</v>
      </c>
      <c r="E21" s="5" t="s">
        <v>23</v>
      </c>
      <c r="F21" s="8">
        <v>513938.6</v>
      </c>
      <c r="G21" s="8"/>
      <c r="H21" s="1">
        <v>42817</v>
      </c>
      <c r="I21" s="1">
        <v>42837</v>
      </c>
      <c r="J21" s="5" t="s">
        <v>19</v>
      </c>
      <c r="K21" s="8">
        <v>8114.82</v>
      </c>
      <c r="L21" s="8">
        <f t="shared" si="2"/>
        <v>540988</v>
      </c>
      <c r="M21" s="8">
        <f t="shared" si="3"/>
        <v>522053.42</v>
      </c>
      <c r="N21" s="8">
        <f t="shared" si="4"/>
        <v>18934.580000000016</v>
      </c>
      <c r="O21" s="27">
        <f t="shared" si="5"/>
        <v>3.5000000000000031E-2</v>
      </c>
      <c r="P21" s="4">
        <f t="shared" si="6"/>
        <v>20</v>
      </c>
      <c r="Q21" s="2" t="str">
        <f t="shared" si="0"/>
        <v>Moderate</v>
      </c>
      <c r="R21" s="2">
        <f t="shared" si="1"/>
        <v>2017</v>
      </c>
    </row>
    <row r="22" spans="1:19" ht="14.25" customHeight="1" x14ac:dyDescent="0.25">
      <c r="A22" s="6">
        <v>21</v>
      </c>
      <c r="B22" s="5" t="s">
        <v>13</v>
      </c>
      <c r="C22" s="6">
        <v>87</v>
      </c>
      <c r="D22" s="8">
        <v>1259</v>
      </c>
      <c r="E22" s="5" t="s">
        <v>22</v>
      </c>
      <c r="F22" s="8">
        <v>104056.35</v>
      </c>
      <c r="G22" s="8"/>
      <c r="H22" s="1">
        <v>43277</v>
      </c>
      <c r="I22" s="1">
        <v>43306</v>
      </c>
      <c r="J22" s="5" t="s">
        <v>15</v>
      </c>
      <c r="K22" s="8">
        <v>1642.9949999999999</v>
      </c>
      <c r="L22" s="8">
        <f t="shared" si="2"/>
        <v>109533</v>
      </c>
      <c r="M22" s="8">
        <f t="shared" si="3"/>
        <v>105699.345</v>
      </c>
      <c r="N22" s="8">
        <f t="shared" si="4"/>
        <v>3833.6549999999988</v>
      </c>
      <c r="O22" s="27">
        <f t="shared" si="5"/>
        <v>3.4999999999999989E-2</v>
      </c>
      <c r="P22" s="4">
        <f t="shared" si="6"/>
        <v>29</v>
      </c>
      <c r="Q22" s="2" t="str">
        <f t="shared" si="0"/>
        <v>Slow</v>
      </c>
      <c r="R22" s="2">
        <f t="shared" si="1"/>
        <v>2018</v>
      </c>
    </row>
    <row r="23" spans="1:19" ht="14.25" customHeight="1" x14ac:dyDescent="0.25">
      <c r="A23" s="6">
        <v>22</v>
      </c>
      <c r="B23" s="5" t="s">
        <v>13</v>
      </c>
      <c r="C23" s="6">
        <v>541</v>
      </c>
      <c r="D23" s="8">
        <v>1410</v>
      </c>
      <c r="E23" s="5" t="s">
        <v>22</v>
      </c>
      <c r="F23" s="8">
        <v>724669.5</v>
      </c>
      <c r="G23" s="8"/>
      <c r="H23" s="1">
        <v>42615</v>
      </c>
      <c r="I23" s="1">
        <v>42650</v>
      </c>
      <c r="J23" s="16" t="s">
        <v>42</v>
      </c>
      <c r="K23" s="8">
        <v>11442.15</v>
      </c>
      <c r="L23" s="8">
        <f t="shared" si="2"/>
        <v>762810</v>
      </c>
      <c r="M23" s="8">
        <f t="shared" si="3"/>
        <v>736111.65</v>
      </c>
      <c r="N23" s="8">
        <f t="shared" si="4"/>
        <v>26698.349999999977</v>
      </c>
      <c r="O23" s="27">
        <f t="shared" si="5"/>
        <v>3.4999999999999969E-2</v>
      </c>
      <c r="P23" s="4">
        <f t="shared" si="6"/>
        <v>35</v>
      </c>
      <c r="Q23" s="2" t="str">
        <f t="shared" si="0"/>
        <v>Slow</v>
      </c>
      <c r="R23" s="2">
        <f t="shared" si="1"/>
        <v>2016</v>
      </c>
    </row>
    <row r="24" spans="1:19" ht="14.25" customHeight="1" x14ac:dyDescent="0.25">
      <c r="A24" s="6">
        <v>23</v>
      </c>
      <c r="B24" s="5" t="s">
        <v>13</v>
      </c>
      <c r="C24" s="6">
        <v>172</v>
      </c>
      <c r="D24" s="8">
        <v>818</v>
      </c>
      <c r="E24" s="5" t="s">
        <v>20</v>
      </c>
      <c r="F24" s="8">
        <v>133661.20000000001</v>
      </c>
      <c r="G24" s="8"/>
      <c r="H24" s="1">
        <v>43089</v>
      </c>
      <c r="I24" s="1">
        <v>43115</v>
      </c>
      <c r="J24" s="5" t="s">
        <v>18</v>
      </c>
      <c r="K24" s="8">
        <v>2110.44</v>
      </c>
      <c r="L24" s="8">
        <f t="shared" si="2"/>
        <v>140696</v>
      </c>
      <c r="M24" s="8">
        <f t="shared" si="3"/>
        <v>135771.64000000001</v>
      </c>
      <c r="N24" s="8">
        <f t="shared" si="4"/>
        <v>4924.359999999986</v>
      </c>
      <c r="O24" s="27">
        <f t="shared" si="5"/>
        <v>3.4999999999999899E-2</v>
      </c>
      <c r="P24" s="4">
        <f t="shared" si="6"/>
        <v>26</v>
      </c>
      <c r="Q24" s="2" t="str">
        <f t="shared" si="0"/>
        <v>Moderate</v>
      </c>
      <c r="R24" s="2">
        <f t="shared" si="1"/>
        <v>2018</v>
      </c>
    </row>
    <row r="25" spans="1:19" s="44" customFormat="1" ht="14.25" customHeight="1" x14ac:dyDescent="0.25">
      <c r="A25" s="37">
        <v>24</v>
      </c>
      <c r="B25" s="38" t="s">
        <v>13</v>
      </c>
      <c r="C25" s="37">
        <v>271</v>
      </c>
      <c r="D25" s="39">
        <v>913</v>
      </c>
      <c r="E25" s="38" t="s">
        <v>23</v>
      </c>
      <c r="F25" s="48">
        <v>235051.85</v>
      </c>
      <c r="G25" s="39"/>
      <c r="H25" s="41">
        <v>42427</v>
      </c>
      <c r="I25" s="41">
        <v>42456</v>
      </c>
      <c r="J25" s="47" t="s">
        <v>42</v>
      </c>
      <c r="K25" s="39">
        <v>3711.3449999999998</v>
      </c>
      <c r="L25" s="39">
        <f t="shared" si="2"/>
        <v>247423</v>
      </c>
      <c r="M25" s="39">
        <f t="shared" si="3"/>
        <v>238763.19500000001</v>
      </c>
      <c r="N25" s="39">
        <f t="shared" si="4"/>
        <v>8659.804999999993</v>
      </c>
      <c r="O25" s="42">
        <f t="shared" si="5"/>
        <v>3.4999999999999969E-2</v>
      </c>
      <c r="P25" s="43">
        <f t="shared" si="6"/>
        <v>29</v>
      </c>
      <c r="Q25" s="44" t="str">
        <f t="shared" si="0"/>
        <v>Slow</v>
      </c>
      <c r="R25" s="44">
        <f t="shared" si="1"/>
        <v>2016</v>
      </c>
      <c r="S25" s="45"/>
    </row>
    <row r="26" spans="1:19" ht="14.25" customHeight="1" x14ac:dyDescent="0.25">
      <c r="A26" s="6">
        <v>25</v>
      </c>
      <c r="B26" s="5" t="s">
        <v>13</v>
      </c>
      <c r="C26" s="6">
        <v>863</v>
      </c>
      <c r="D26" s="8">
        <v>193</v>
      </c>
      <c r="E26" s="5" t="s">
        <v>10</v>
      </c>
      <c r="F26" s="8">
        <f>L26*0.95</f>
        <v>158231.04999999999</v>
      </c>
      <c r="G26" s="8"/>
      <c r="H26" s="1">
        <v>42513</v>
      </c>
      <c r="I26" s="1">
        <v>42533</v>
      </c>
      <c r="J26" s="5" t="s">
        <v>18</v>
      </c>
      <c r="K26" s="8">
        <v>2498.3850000000002</v>
      </c>
      <c r="L26" s="8">
        <f t="shared" si="2"/>
        <v>166559</v>
      </c>
      <c r="M26" s="8">
        <f t="shared" si="3"/>
        <v>160729.435</v>
      </c>
      <c r="N26" s="8">
        <f t="shared" si="4"/>
        <v>5829.5650000000023</v>
      </c>
      <c r="O26" s="27">
        <f t="shared" si="5"/>
        <v>3.5000000000000017E-2</v>
      </c>
      <c r="P26" s="4">
        <f t="shared" si="6"/>
        <v>20</v>
      </c>
      <c r="Q26" s="2" t="str">
        <f t="shared" si="0"/>
        <v>Moderate</v>
      </c>
      <c r="R26" s="2">
        <f t="shared" si="1"/>
        <v>2016</v>
      </c>
    </row>
    <row r="27" spans="1:19" ht="14.25" customHeight="1" x14ac:dyDescent="0.25">
      <c r="A27" s="6">
        <v>26</v>
      </c>
      <c r="B27" s="5" t="s">
        <v>13</v>
      </c>
      <c r="C27" s="6">
        <v>864</v>
      </c>
      <c r="D27" s="8">
        <v>901</v>
      </c>
      <c r="E27" s="5" t="s">
        <v>20</v>
      </c>
      <c r="F27" s="8">
        <v>739540.8</v>
      </c>
      <c r="G27" s="8"/>
      <c r="H27" s="1">
        <v>43087</v>
      </c>
      <c r="I27" s="1">
        <v>43116</v>
      </c>
      <c r="J27" s="16" t="s">
        <v>42</v>
      </c>
      <c r="K27" s="8">
        <v>11676.96</v>
      </c>
      <c r="L27" s="8">
        <f t="shared" si="2"/>
        <v>778464</v>
      </c>
      <c r="M27" s="8">
        <f t="shared" si="3"/>
        <v>751217.76</v>
      </c>
      <c r="N27" s="8">
        <f t="shared" si="4"/>
        <v>27246.239999999991</v>
      </c>
      <c r="O27" s="27">
        <f t="shared" si="5"/>
        <v>3.4999999999999989E-2</v>
      </c>
      <c r="P27" s="4">
        <f t="shared" si="6"/>
        <v>29</v>
      </c>
      <c r="Q27" s="2" t="str">
        <f t="shared" si="0"/>
        <v>Slow</v>
      </c>
      <c r="R27" s="2">
        <f t="shared" si="1"/>
        <v>2018</v>
      </c>
    </row>
    <row r="28" spans="1:19" ht="14.25" customHeight="1" x14ac:dyDescent="0.25">
      <c r="A28" s="6">
        <v>27</v>
      </c>
      <c r="B28" s="5" t="s">
        <v>11</v>
      </c>
      <c r="C28" s="6">
        <v>372</v>
      </c>
      <c r="D28" s="8">
        <v>1030</v>
      </c>
      <c r="E28" s="5" t="s">
        <v>10</v>
      </c>
      <c r="F28" s="8">
        <v>364002</v>
      </c>
      <c r="G28" s="36">
        <f t="shared" ref="G28:G31" si="7">F28/L28</f>
        <v>0.95</v>
      </c>
      <c r="H28" s="1">
        <v>42515</v>
      </c>
      <c r="I28" s="1">
        <v>42537</v>
      </c>
      <c r="J28" s="5" t="s">
        <v>18</v>
      </c>
      <c r="K28" s="8">
        <v>5747.4</v>
      </c>
      <c r="L28" s="8">
        <f t="shared" si="2"/>
        <v>383160</v>
      </c>
      <c r="M28" s="8">
        <f t="shared" si="3"/>
        <v>369749.4</v>
      </c>
      <c r="N28" s="8">
        <f t="shared" si="4"/>
        <v>13410.599999999977</v>
      </c>
      <c r="O28" s="27">
        <f t="shared" si="5"/>
        <v>3.4999999999999941E-2</v>
      </c>
      <c r="P28" s="4">
        <f t="shared" si="6"/>
        <v>22</v>
      </c>
      <c r="Q28" s="2" t="str">
        <f t="shared" si="0"/>
        <v>Moderate</v>
      </c>
      <c r="R28" s="2">
        <f t="shared" si="1"/>
        <v>2016</v>
      </c>
    </row>
    <row r="29" spans="1:19" ht="14.25" customHeight="1" x14ac:dyDescent="0.25">
      <c r="A29" s="6">
        <v>28</v>
      </c>
      <c r="B29" s="5" t="s">
        <v>11</v>
      </c>
      <c r="C29" s="6">
        <v>330</v>
      </c>
      <c r="D29" s="8">
        <v>111</v>
      </c>
      <c r="E29" s="5" t="s">
        <v>17</v>
      </c>
      <c r="F29" s="8">
        <v>34798.5</v>
      </c>
      <c r="G29" s="36">
        <f t="shared" si="7"/>
        <v>0.95</v>
      </c>
      <c r="H29" s="1">
        <v>42899</v>
      </c>
      <c r="I29" s="1">
        <v>42915</v>
      </c>
      <c r="J29" s="5" t="s">
        <v>24</v>
      </c>
      <c r="K29" s="8">
        <v>549.44999999999993</v>
      </c>
      <c r="L29" s="8">
        <f t="shared" si="2"/>
        <v>36630</v>
      </c>
      <c r="M29" s="8">
        <f t="shared" si="3"/>
        <v>35347.949999999997</v>
      </c>
      <c r="N29" s="8">
        <f t="shared" si="4"/>
        <v>1282.0500000000029</v>
      </c>
      <c r="O29" s="27">
        <f t="shared" si="5"/>
        <v>3.500000000000008E-2</v>
      </c>
      <c r="P29" s="4">
        <f t="shared" si="6"/>
        <v>16</v>
      </c>
      <c r="Q29" s="2" t="str">
        <f t="shared" si="0"/>
        <v>Moderate</v>
      </c>
      <c r="R29" s="2">
        <f t="shared" si="1"/>
        <v>2017</v>
      </c>
    </row>
    <row r="30" spans="1:19" ht="14.25" customHeight="1" x14ac:dyDescent="0.25">
      <c r="A30" s="6">
        <v>29</v>
      </c>
      <c r="B30" s="5" t="s">
        <v>11</v>
      </c>
      <c r="C30" s="6">
        <v>371</v>
      </c>
      <c r="D30" s="8">
        <v>23</v>
      </c>
      <c r="E30" s="5" t="s">
        <v>26</v>
      </c>
      <c r="F30" s="8">
        <v>8106.35</v>
      </c>
      <c r="G30" s="36">
        <f t="shared" si="7"/>
        <v>0.95000000000000007</v>
      </c>
      <c r="H30" s="1">
        <v>43125</v>
      </c>
      <c r="I30" s="1">
        <v>43137</v>
      </c>
      <c r="J30" s="5" t="s">
        <v>19</v>
      </c>
      <c r="K30" s="8">
        <v>127.99499999999999</v>
      </c>
      <c r="L30" s="8">
        <f t="shared" si="2"/>
        <v>8533</v>
      </c>
      <c r="M30" s="8">
        <f t="shared" si="3"/>
        <v>8234.3450000000012</v>
      </c>
      <c r="N30" s="8">
        <f t="shared" si="4"/>
        <v>298.65499999999884</v>
      </c>
      <c r="O30" s="27">
        <f t="shared" si="5"/>
        <v>3.4999999999999865E-2</v>
      </c>
      <c r="P30" s="4">
        <f t="shared" si="6"/>
        <v>12</v>
      </c>
      <c r="Q30" s="2" t="str">
        <f t="shared" si="0"/>
        <v>Fast</v>
      </c>
      <c r="R30" s="2">
        <f t="shared" si="1"/>
        <v>2018</v>
      </c>
    </row>
    <row r="31" spans="1:19" ht="14.25" customHeight="1" x14ac:dyDescent="0.25">
      <c r="A31" s="6">
        <v>30</v>
      </c>
      <c r="B31" s="5" t="s">
        <v>11</v>
      </c>
      <c r="C31" s="6">
        <v>476</v>
      </c>
      <c r="D31" s="8">
        <v>88</v>
      </c>
      <c r="E31" s="5" t="s">
        <v>27</v>
      </c>
      <c r="F31" s="8">
        <v>39793.599999999999</v>
      </c>
      <c r="G31" s="36">
        <f t="shared" si="7"/>
        <v>0.95</v>
      </c>
      <c r="H31" s="1">
        <v>43161</v>
      </c>
      <c r="I31" s="1">
        <v>43195</v>
      </c>
      <c r="J31" s="5" t="s">
        <v>15</v>
      </c>
      <c r="K31" s="8">
        <v>628.31999999999994</v>
      </c>
      <c r="L31" s="8">
        <f t="shared" si="2"/>
        <v>41888</v>
      </c>
      <c r="M31" s="8">
        <f t="shared" si="3"/>
        <v>40421.919999999998</v>
      </c>
      <c r="N31" s="8">
        <f t="shared" si="4"/>
        <v>1466.0800000000017</v>
      </c>
      <c r="O31" s="27">
        <f t="shared" si="5"/>
        <v>3.5000000000000045E-2</v>
      </c>
      <c r="P31" s="4">
        <f t="shared" si="6"/>
        <v>34</v>
      </c>
      <c r="Q31" s="2" t="str">
        <f t="shared" si="0"/>
        <v>Slow</v>
      </c>
      <c r="R31" s="2">
        <f t="shared" si="1"/>
        <v>2018</v>
      </c>
    </row>
    <row r="32" spans="1:19" ht="14.25" customHeight="1" x14ac:dyDescent="0.25">
      <c r="A32" s="6">
        <v>31</v>
      </c>
      <c r="B32" s="5" t="s">
        <v>16</v>
      </c>
      <c r="C32" s="6">
        <v>526</v>
      </c>
      <c r="D32" s="8">
        <v>37</v>
      </c>
      <c r="E32" s="5" t="s">
        <v>17</v>
      </c>
      <c r="F32" s="8">
        <v>18488.900000000001</v>
      </c>
      <c r="G32" s="8"/>
      <c r="H32" s="1">
        <v>42775</v>
      </c>
      <c r="I32" s="1">
        <v>42785</v>
      </c>
      <c r="J32" s="5" t="s">
        <v>18</v>
      </c>
      <c r="K32" s="8">
        <v>291.93</v>
      </c>
      <c r="L32" s="8">
        <f t="shared" si="2"/>
        <v>19462</v>
      </c>
      <c r="M32" s="8">
        <f t="shared" si="3"/>
        <v>18780.830000000002</v>
      </c>
      <c r="N32" s="8">
        <f t="shared" si="4"/>
        <v>681.16999999999825</v>
      </c>
      <c r="O32" s="27">
        <f t="shared" si="5"/>
        <v>3.4999999999999913E-2</v>
      </c>
      <c r="P32" s="4">
        <f t="shared" si="6"/>
        <v>10</v>
      </c>
      <c r="Q32" s="2" t="str">
        <f t="shared" si="0"/>
        <v>Fast</v>
      </c>
      <c r="R32" s="2">
        <f t="shared" si="1"/>
        <v>2017</v>
      </c>
    </row>
    <row r="33" spans="1:18" ht="14.25" customHeight="1" x14ac:dyDescent="0.25">
      <c r="A33" s="6">
        <v>32</v>
      </c>
      <c r="B33" s="5" t="s">
        <v>11</v>
      </c>
      <c r="C33" s="6">
        <v>563</v>
      </c>
      <c r="D33" s="8">
        <v>133</v>
      </c>
      <c r="E33" s="5" t="s">
        <v>17</v>
      </c>
      <c r="F33" s="8">
        <v>71135.05</v>
      </c>
      <c r="G33" s="36">
        <f>F33/L33</f>
        <v>0.95000000000000007</v>
      </c>
      <c r="H33" s="1">
        <v>42815</v>
      </c>
      <c r="I33" s="1">
        <v>42842</v>
      </c>
      <c r="J33" s="5" t="s">
        <v>18</v>
      </c>
      <c r="K33" s="8">
        <v>1123.1849999999999</v>
      </c>
      <c r="L33" s="8">
        <f t="shared" si="2"/>
        <v>74879</v>
      </c>
      <c r="M33" s="8">
        <f t="shared" si="3"/>
        <v>72258.235000000001</v>
      </c>
      <c r="N33" s="8">
        <f t="shared" si="4"/>
        <v>2620.7649999999994</v>
      </c>
      <c r="O33" s="27">
        <f t="shared" si="5"/>
        <v>3.4999999999999989E-2</v>
      </c>
      <c r="P33" s="4">
        <f t="shared" si="6"/>
        <v>27</v>
      </c>
      <c r="Q33" s="2" t="str">
        <f t="shared" si="0"/>
        <v>Moderate</v>
      </c>
      <c r="R33" s="2">
        <f t="shared" si="1"/>
        <v>2017</v>
      </c>
    </row>
    <row r="34" spans="1:18" ht="14.25" customHeight="1" x14ac:dyDescent="0.25">
      <c r="A34" s="6">
        <v>33</v>
      </c>
      <c r="B34" s="5" t="s">
        <v>13</v>
      </c>
      <c r="C34" s="6">
        <v>789</v>
      </c>
      <c r="D34" s="8">
        <v>114</v>
      </c>
      <c r="E34" s="5" t="s">
        <v>10</v>
      </c>
      <c r="F34" s="8">
        <v>85448.7</v>
      </c>
      <c r="G34" s="8"/>
      <c r="H34" s="1">
        <v>42501</v>
      </c>
      <c r="I34" s="1">
        <v>42515</v>
      </c>
      <c r="J34" s="5" t="s">
        <v>28</v>
      </c>
      <c r="K34" s="8">
        <v>1349.19</v>
      </c>
      <c r="L34" s="8">
        <f t="shared" si="2"/>
        <v>89946</v>
      </c>
      <c r="M34" s="8">
        <f t="shared" si="3"/>
        <v>86797.89</v>
      </c>
      <c r="N34" s="8">
        <f t="shared" si="4"/>
        <v>3148.1100000000006</v>
      </c>
      <c r="O34" s="27">
        <f t="shared" si="5"/>
        <v>3.5000000000000003E-2</v>
      </c>
      <c r="P34" s="4">
        <f t="shared" si="6"/>
        <v>14</v>
      </c>
      <c r="Q34" s="2" t="str">
        <f t="shared" si="0"/>
        <v>Fast</v>
      </c>
      <c r="R34" s="2">
        <f t="shared" si="1"/>
        <v>2016</v>
      </c>
    </row>
    <row r="35" spans="1:18" ht="14.25" customHeight="1" x14ac:dyDescent="0.25">
      <c r="A35" s="6">
        <v>34</v>
      </c>
      <c r="B35" s="5" t="s">
        <v>13</v>
      </c>
      <c r="C35" s="6">
        <v>521</v>
      </c>
      <c r="D35" s="8">
        <v>200</v>
      </c>
      <c r="E35" s="5" t="s">
        <v>10</v>
      </c>
      <c r="F35" s="8">
        <f>L35*0.95</f>
        <v>98990</v>
      </c>
      <c r="G35" s="8"/>
      <c r="H35" s="1">
        <v>42395</v>
      </c>
      <c r="I35" s="1">
        <v>42413</v>
      </c>
      <c r="J35" s="5" t="s">
        <v>19</v>
      </c>
      <c r="K35" s="8">
        <v>1563</v>
      </c>
      <c r="L35" s="8">
        <f t="shared" si="2"/>
        <v>104200</v>
      </c>
      <c r="M35" s="8">
        <f t="shared" si="3"/>
        <v>100553</v>
      </c>
      <c r="N35" s="8">
        <f t="shared" si="4"/>
        <v>3647</v>
      </c>
      <c r="O35" s="27">
        <f t="shared" si="5"/>
        <v>3.5000000000000003E-2</v>
      </c>
      <c r="P35" s="4">
        <f t="shared" si="6"/>
        <v>18</v>
      </c>
      <c r="Q35" s="2" t="str">
        <f t="shared" si="0"/>
        <v>Moderate</v>
      </c>
      <c r="R35" s="2">
        <f t="shared" si="1"/>
        <v>2016</v>
      </c>
    </row>
    <row r="36" spans="1:18" ht="14.25" customHeight="1" x14ac:dyDescent="0.25">
      <c r="A36" s="6">
        <v>35</v>
      </c>
      <c r="B36" s="5" t="s">
        <v>16</v>
      </c>
      <c r="C36" s="6">
        <v>226</v>
      </c>
      <c r="D36" s="8">
        <v>52</v>
      </c>
      <c r="E36" s="5" t="s">
        <v>17</v>
      </c>
      <c r="F36" s="8">
        <v>11164.4</v>
      </c>
      <c r="G36" s="8"/>
      <c r="H36" s="1">
        <v>42475</v>
      </c>
      <c r="I36" s="1">
        <v>42488</v>
      </c>
      <c r="J36" s="5" t="s">
        <v>18</v>
      </c>
      <c r="K36" s="8">
        <v>176.28</v>
      </c>
      <c r="L36" s="8">
        <f t="shared" si="2"/>
        <v>11752</v>
      </c>
      <c r="M36" s="8">
        <f t="shared" si="3"/>
        <v>11340.68</v>
      </c>
      <c r="N36" s="8">
        <f t="shared" si="4"/>
        <v>411.31999999999971</v>
      </c>
      <c r="O36" s="27">
        <f t="shared" si="5"/>
        <v>3.4999999999999976E-2</v>
      </c>
      <c r="P36" s="4">
        <f t="shared" si="6"/>
        <v>13</v>
      </c>
      <c r="Q36" s="2" t="str">
        <f t="shared" si="0"/>
        <v>Fast</v>
      </c>
      <c r="R36" s="2">
        <f t="shared" si="1"/>
        <v>2016</v>
      </c>
    </row>
    <row r="37" spans="1:18" ht="14.25" customHeight="1" x14ac:dyDescent="0.25">
      <c r="A37" s="6">
        <v>36</v>
      </c>
      <c r="B37" s="5" t="s">
        <v>13</v>
      </c>
      <c r="C37" s="6">
        <v>713</v>
      </c>
      <c r="D37" s="8">
        <v>928</v>
      </c>
      <c r="E37" s="5" t="s">
        <v>20</v>
      </c>
      <c r="F37" s="8">
        <v>628580.80000000005</v>
      </c>
      <c r="G37" s="8"/>
      <c r="H37" s="1">
        <v>42506</v>
      </c>
      <c r="I37" s="1">
        <v>42525</v>
      </c>
      <c r="J37" s="5" t="s">
        <v>12</v>
      </c>
      <c r="K37" s="8">
        <v>9924.9599999999991</v>
      </c>
      <c r="L37" s="8">
        <f t="shared" si="2"/>
        <v>661664</v>
      </c>
      <c r="M37" s="8">
        <f t="shared" si="3"/>
        <v>638505.76</v>
      </c>
      <c r="N37" s="8">
        <f t="shared" si="4"/>
        <v>23158.239999999991</v>
      </c>
      <c r="O37" s="27">
        <f t="shared" si="5"/>
        <v>3.4999999999999983E-2</v>
      </c>
      <c r="P37" s="4">
        <f t="shared" si="6"/>
        <v>19</v>
      </c>
      <c r="Q37" s="2" t="str">
        <f t="shared" si="0"/>
        <v>Moderate</v>
      </c>
      <c r="R37" s="2">
        <f t="shared" si="1"/>
        <v>2016</v>
      </c>
    </row>
    <row r="38" spans="1:18" ht="14.25" customHeight="1" x14ac:dyDescent="0.25">
      <c r="A38" s="6">
        <v>37</v>
      </c>
      <c r="B38" s="5" t="s">
        <v>16</v>
      </c>
      <c r="C38" s="6">
        <v>972</v>
      </c>
      <c r="D38" s="8">
        <v>61</v>
      </c>
      <c r="E38" s="5" t="s">
        <v>25</v>
      </c>
      <c r="F38" s="8">
        <v>56327.4</v>
      </c>
      <c r="G38" s="8"/>
      <c r="H38" s="1">
        <v>42623</v>
      </c>
      <c r="I38" s="1">
        <v>42655</v>
      </c>
      <c r="J38" s="5" t="s">
        <v>21</v>
      </c>
      <c r="K38" s="8">
        <v>889.38</v>
      </c>
      <c r="L38" s="8">
        <f t="shared" si="2"/>
        <v>59292</v>
      </c>
      <c r="M38" s="8">
        <f t="shared" si="3"/>
        <v>57216.78</v>
      </c>
      <c r="N38" s="8">
        <f t="shared" si="4"/>
        <v>2075.2200000000012</v>
      </c>
      <c r="O38" s="27">
        <f t="shared" si="5"/>
        <v>3.5000000000000017E-2</v>
      </c>
      <c r="P38" s="4">
        <f t="shared" si="6"/>
        <v>32</v>
      </c>
      <c r="Q38" s="2" t="str">
        <f t="shared" si="0"/>
        <v>Slow</v>
      </c>
      <c r="R38" s="2">
        <f t="shared" si="1"/>
        <v>2016</v>
      </c>
    </row>
    <row r="39" spans="1:18" ht="14.25" customHeight="1" x14ac:dyDescent="0.25">
      <c r="A39" s="6">
        <v>38</v>
      </c>
      <c r="B39" s="5" t="s">
        <v>11</v>
      </c>
      <c r="C39" s="6">
        <v>428</v>
      </c>
      <c r="D39" s="8">
        <v>137</v>
      </c>
      <c r="E39" s="5" t="s">
        <v>17</v>
      </c>
      <c r="F39" s="8">
        <v>55704.2</v>
      </c>
      <c r="G39" s="36">
        <f>F39/L39</f>
        <v>0.95</v>
      </c>
      <c r="H39" s="1">
        <v>42802</v>
      </c>
      <c r="I39" s="1">
        <v>42832</v>
      </c>
      <c r="J39" s="5" t="s">
        <v>24</v>
      </c>
      <c r="K39" s="8">
        <v>879.54</v>
      </c>
      <c r="L39" s="8">
        <f t="shared" si="2"/>
        <v>58636</v>
      </c>
      <c r="M39" s="8">
        <f t="shared" si="3"/>
        <v>56583.74</v>
      </c>
      <c r="N39" s="8">
        <f t="shared" si="4"/>
        <v>2052.260000000002</v>
      </c>
      <c r="O39" s="27">
        <f t="shared" si="5"/>
        <v>3.5000000000000038E-2</v>
      </c>
      <c r="P39" s="4">
        <f t="shared" si="6"/>
        <v>30</v>
      </c>
      <c r="Q39" s="2" t="str">
        <f t="shared" si="0"/>
        <v>Slow</v>
      </c>
      <c r="R39" s="2">
        <f t="shared" si="1"/>
        <v>2017</v>
      </c>
    </row>
    <row r="40" spans="1:18" ht="14.25" customHeight="1" x14ac:dyDescent="0.25">
      <c r="A40" s="6">
        <v>39</v>
      </c>
      <c r="B40" s="5" t="s">
        <v>13</v>
      </c>
      <c r="C40" s="6">
        <v>510</v>
      </c>
      <c r="D40" s="8">
        <v>867</v>
      </c>
      <c r="E40" s="5" t="s">
        <v>23</v>
      </c>
      <c r="F40" s="8">
        <v>420061.5</v>
      </c>
      <c r="G40" s="8"/>
      <c r="H40" s="1">
        <v>42761</v>
      </c>
      <c r="I40" s="1">
        <v>42781</v>
      </c>
      <c r="J40" s="5" t="s">
        <v>19</v>
      </c>
      <c r="K40" s="8">
        <v>6632.55</v>
      </c>
      <c r="L40" s="8">
        <f t="shared" si="2"/>
        <v>442170</v>
      </c>
      <c r="M40" s="8">
        <f t="shared" si="3"/>
        <v>426694.05</v>
      </c>
      <c r="N40" s="8">
        <f t="shared" si="4"/>
        <v>15475.950000000012</v>
      </c>
      <c r="O40" s="27">
        <f t="shared" si="5"/>
        <v>3.5000000000000024E-2</v>
      </c>
      <c r="P40" s="4">
        <f t="shared" si="6"/>
        <v>20</v>
      </c>
      <c r="Q40" s="2" t="str">
        <f t="shared" si="0"/>
        <v>Moderate</v>
      </c>
      <c r="R40" s="2">
        <f t="shared" si="1"/>
        <v>2017</v>
      </c>
    </row>
    <row r="41" spans="1:18" ht="14.25" customHeight="1" x14ac:dyDescent="0.25">
      <c r="A41" s="6">
        <v>40</v>
      </c>
      <c r="B41" s="5" t="s">
        <v>11</v>
      </c>
      <c r="C41" s="6">
        <v>559</v>
      </c>
      <c r="D41" s="8">
        <v>263</v>
      </c>
      <c r="E41" s="5" t="s">
        <v>29</v>
      </c>
      <c r="F41" s="8">
        <v>139666.15</v>
      </c>
      <c r="G41" s="36">
        <f>F41/L41</f>
        <v>0.95</v>
      </c>
      <c r="H41" s="1">
        <v>42442</v>
      </c>
      <c r="I41" s="1">
        <v>42453</v>
      </c>
      <c r="J41" s="5" t="s">
        <v>12</v>
      </c>
      <c r="K41" s="8">
        <v>2205.2550000000001</v>
      </c>
      <c r="L41" s="8">
        <f t="shared" si="2"/>
        <v>147017</v>
      </c>
      <c r="M41" s="8">
        <f t="shared" si="3"/>
        <v>141871.405</v>
      </c>
      <c r="N41" s="8">
        <f t="shared" si="4"/>
        <v>5145.5950000000012</v>
      </c>
      <c r="O41" s="27">
        <f t="shared" si="5"/>
        <v>3.500000000000001E-2</v>
      </c>
      <c r="P41" s="4">
        <f t="shared" si="6"/>
        <v>11</v>
      </c>
      <c r="Q41" s="2" t="str">
        <f t="shared" si="0"/>
        <v>Fast</v>
      </c>
      <c r="R41" s="2">
        <f t="shared" si="1"/>
        <v>2016</v>
      </c>
    </row>
    <row r="42" spans="1:18" ht="14.25" customHeight="1" x14ac:dyDescent="0.25">
      <c r="A42" s="6">
        <v>41</v>
      </c>
      <c r="B42" s="5" t="s">
        <v>13</v>
      </c>
      <c r="C42" s="6">
        <v>394</v>
      </c>
      <c r="D42" s="8">
        <v>1026</v>
      </c>
      <c r="E42" s="5" t="s">
        <v>30</v>
      </c>
      <c r="F42" s="8">
        <v>384031.8</v>
      </c>
      <c r="G42" s="8"/>
      <c r="H42" s="1">
        <v>42676</v>
      </c>
      <c r="I42" s="1">
        <v>42696</v>
      </c>
      <c r="J42" s="5" t="s">
        <v>12</v>
      </c>
      <c r="K42" s="8">
        <v>6063.66</v>
      </c>
      <c r="L42" s="8">
        <f t="shared" si="2"/>
        <v>404244</v>
      </c>
      <c r="M42" s="8">
        <f t="shared" si="3"/>
        <v>390095.45999999996</v>
      </c>
      <c r="N42" s="8">
        <f t="shared" si="4"/>
        <v>14148.540000000037</v>
      </c>
      <c r="O42" s="27">
        <f t="shared" si="5"/>
        <v>3.5000000000000094E-2</v>
      </c>
      <c r="P42" s="4">
        <f t="shared" si="6"/>
        <v>20</v>
      </c>
      <c r="Q42" s="2" t="str">
        <f t="shared" si="0"/>
        <v>Moderate</v>
      </c>
      <c r="R42" s="2">
        <f t="shared" si="1"/>
        <v>2016</v>
      </c>
    </row>
    <row r="43" spans="1:18" ht="14.25" customHeight="1" x14ac:dyDescent="0.25">
      <c r="A43" s="6">
        <v>42</v>
      </c>
      <c r="B43" s="5" t="s">
        <v>13</v>
      </c>
      <c r="C43" s="6">
        <v>564</v>
      </c>
      <c r="D43" s="8">
        <v>843</v>
      </c>
      <c r="E43" s="5" t="s">
        <v>23</v>
      </c>
      <c r="F43" s="8">
        <v>451679.4</v>
      </c>
      <c r="G43" s="8"/>
      <c r="H43" s="1">
        <v>42373</v>
      </c>
      <c r="I43" s="1">
        <v>42402</v>
      </c>
      <c r="J43" s="5" t="s">
        <v>15</v>
      </c>
      <c r="K43" s="8">
        <v>7131.78</v>
      </c>
      <c r="L43" s="8">
        <f t="shared" si="2"/>
        <v>475452</v>
      </c>
      <c r="M43" s="8">
        <f t="shared" si="3"/>
        <v>458811.18000000005</v>
      </c>
      <c r="N43" s="8">
        <f t="shared" si="4"/>
        <v>16640.819999999949</v>
      </c>
      <c r="O43" s="27">
        <f t="shared" si="5"/>
        <v>3.4999999999999892E-2</v>
      </c>
      <c r="P43" s="4">
        <f t="shared" si="6"/>
        <v>29</v>
      </c>
      <c r="Q43" s="2" t="str">
        <f t="shared" si="0"/>
        <v>Slow</v>
      </c>
      <c r="R43" s="2">
        <f t="shared" si="1"/>
        <v>2016</v>
      </c>
    </row>
    <row r="44" spans="1:18" ht="14.25" customHeight="1" x14ac:dyDescent="0.25">
      <c r="A44" s="6">
        <v>43</v>
      </c>
      <c r="B44" s="5" t="s">
        <v>13</v>
      </c>
      <c r="C44" s="6">
        <v>515</v>
      </c>
      <c r="D44" s="8">
        <v>702</v>
      </c>
      <c r="E44" s="5" t="s">
        <v>14</v>
      </c>
      <c r="F44" s="8">
        <v>343453.5</v>
      </c>
      <c r="G44" s="8"/>
      <c r="H44" s="1">
        <v>43030</v>
      </c>
      <c r="I44" s="1">
        <v>43045</v>
      </c>
      <c r="J44" s="5" t="s">
        <v>12</v>
      </c>
      <c r="K44" s="8">
        <v>5422.95</v>
      </c>
      <c r="L44" s="8">
        <f t="shared" si="2"/>
        <v>361530</v>
      </c>
      <c r="M44" s="8">
        <f t="shared" si="3"/>
        <v>348876.45</v>
      </c>
      <c r="N44" s="8">
        <f t="shared" si="4"/>
        <v>12653.549999999988</v>
      </c>
      <c r="O44" s="27">
        <f t="shared" si="5"/>
        <v>3.4999999999999969E-2</v>
      </c>
      <c r="P44" s="4">
        <f t="shared" si="6"/>
        <v>15</v>
      </c>
      <c r="Q44" s="2" t="str">
        <f t="shared" si="0"/>
        <v>Fast</v>
      </c>
      <c r="R44" s="2">
        <f t="shared" si="1"/>
        <v>2017</v>
      </c>
    </row>
    <row r="45" spans="1:18" ht="14.25" customHeight="1" x14ac:dyDescent="0.25">
      <c r="A45" s="6">
        <v>44</v>
      </c>
      <c r="B45" s="5" t="s">
        <v>13</v>
      </c>
      <c r="C45" s="6">
        <v>689</v>
      </c>
      <c r="D45" s="8">
        <v>893</v>
      </c>
      <c r="E45" s="5" t="s">
        <v>20</v>
      </c>
      <c r="F45" s="8">
        <v>584513.15</v>
      </c>
      <c r="G45" s="8"/>
      <c r="H45" s="1">
        <v>42797</v>
      </c>
      <c r="I45" s="1">
        <v>42830</v>
      </c>
      <c r="J45" s="5" t="s">
        <v>15</v>
      </c>
      <c r="K45" s="8">
        <v>9229.1549999999988</v>
      </c>
      <c r="L45" s="8">
        <f t="shared" si="2"/>
        <v>615277</v>
      </c>
      <c r="M45" s="8">
        <f t="shared" si="3"/>
        <v>593742.30500000005</v>
      </c>
      <c r="N45" s="8">
        <f t="shared" si="4"/>
        <v>21534.694999999949</v>
      </c>
      <c r="O45" s="27">
        <f t="shared" si="5"/>
        <v>3.499999999999992E-2</v>
      </c>
      <c r="P45" s="4">
        <f t="shared" si="6"/>
        <v>33</v>
      </c>
      <c r="Q45" s="2" t="str">
        <f t="shared" si="0"/>
        <v>Slow</v>
      </c>
      <c r="R45" s="2">
        <f t="shared" si="1"/>
        <v>2017</v>
      </c>
    </row>
    <row r="46" spans="1:18" ht="14.25" customHeight="1" x14ac:dyDescent="0.25">
      <c r="A46" s="6">
        <v>45</v>
      </c>
      <c r="B46" s="5" t="s">
        <v>11</v>
      </c>
      <c r="C46" s="6">
        <v>562</v>
      </c>
      <c r="D46" s="8">
        <v>289</v>
      </c>
      <c r="E46" s="5" t="s">
        <v>29</v>
      </c>
      <c r="F46" s="8">
        <v>154297.1</v>
      </c>
      <c r="G46" s="36">
        <f t="shared" ref="G46:G47" si="8">F46/L46</f>
        <v>0.95000000000000007</v>
      </c>
      <c r="H46" s="1">
        <v>42462</v>
      </c>
      <c r="I46" s="1">
        <v>42489</v>
      </c>
      <c r="J46" s="5" t="s">
        <v>19</v>
      </c>
      <c r="K46" s="8">
        <v>2436.27</v>
      </c>
      <c r="L46" s="8">
        <f t="shared" si="2"/>
        <v>162418</v>
      </c>
      <c r="M46" s="8">
        <f t="shared" si="3"/>
        <v>156733.37</v>
      </c>
      <c r="N46" s="8">
        <f t="shared" si="4"/>
        <v>5684.6300000000047</v>
      </c>
      <c r="O46" s="27">
        <f t="shared" si="5"/>
        <v>3.5000000000000031E-2</v>
      </c>
      <c r="P46" s="4">
        <f t="shared" si="6"/>
        <v>27</v>
      </c>
      <c r="Q46" s="2" t="str">
        <f t="shared" si="0"/>
        <v>Moderate</v>
      </c>
      <c r="R46" s="2">
        <f t="shared" si="1"/>
        <v>2016</v>
      </c>
    </row>
    <row r="47" spans="1:18" ht="14.25" customHeight="1" x14ac:dyDescent="0.25">
      <c r="A47" s="6">
        <v>46</v>
      </c>
      <c r="B47" s="5" t="s">
        <v>11</v>
      </c>
      <c r="C47" s="6">
        <v>203</v>
      </c>
      <c r="D47" s="8">
        <v>331</v>
      </c>
      <c r="E47" s="5" t="s">
        <v>29</v>
      </c>
      <c r="F47" s="8">
        <v>63833.35</v>
      </c>
      <c r="G47" s="36">
        <f t="shared" si="8"/>
        <v>0.95</v>
      </c>
      <c r="H47" s="1">
        <v>43153</v>
      </c>
      <c r="I47" s="1">
        <v>43181</v>
      </c>
      <c r="J47" s="5" t="s">
        <v>12</v>
      </c>
      <c r="K47" s="8">
        <v>1007.895</v>
      </c>
      <c r="L47" s="8">
        <f t="shared" si="2"/>
        <v>67193</v>
      </c>
      <c r="M47" s="8">
        <f t="shared" si="3"/>
        <v>64841.244999999995</v>
      </c>
      <c r="N47" s="8">
        <f t="shared" si="4"/>
        <v>2351.7550000000047</v>
      </c>
      <c r="O47" s="27">
        <f t="shared" si="5"/>
        <v>3.5000000000000073E-2</v>
      </c>
      <c r="P47" s="4">
        <f t="shared" si="6"/>
        <v>28</v>
      </c>
      <c r="Q47" s="2" t="str">
        <f t="shared" si="0"/>
        <v>Moderate</v>
      </c>
      <c r="R47" s="2">
        <f t="shared" si="1"/>
        <v>2018</v>
      </c>
    </row>
    <row r="48" spans="1:18" ht="14.25" customHeight="1" x14ac:dyDescent="0.25">
      <c r="A48" s="6">
        <v>47</v>
      </c>
      <c r="B48" s="5" t="s">
        <v>13</v>
      </c>
      <c r="C48" s="6">
        <v>932</v>
      </c>
      <c r="D48" s="8">
        <v>70</v>
      </c>
      <c r="E48" s="5" t="s">
        <v>31</v>
      </c>
      <c r="F48" s="8">
        <v>61978</v>
      </c>
      <c r="G48" s="8"/>
      <c r="H48" s="1">
        <v>43223</v>
      </c>
      <c r="I48" s="1">
        <v>43240</v>
      </c>
      <c r="J48" s="5" t="s">
        <v>12</v>
      </c>
      <c r="K48" s="8">
        <v>978.59999999999991</v>
      </c>
      <c r="L48" s="8">
        <f t="shared" si="2"/>
        <v>65240</v>
      </c>
      <c r="M48" s="8">
        <f t="shared" si="3"/>
        <v>62956.6</v>
      </c>
      <c r="N48" s="8">
        <f t="shared" si="4"/>
        <v>2283.4000000000015</v>
      </c>
      <c r="O48" s="27">
        <f t="shared" si="5"/>
        <v>3.5000000000000024E-2</v>
      </c>
      <c r="P48" s="4">
        <f t="shared" si="6"/>
        <v>17</v>
      </c>
      <c r="Q48" s="2" t="str">
        <f t="shared" si="0"/>
        <v>Moderate</v>
      </c>
      <c r="R48" s="2">
        <f t="shared" si="1"/>
        <v>2018</v>
      </c>
    </row>
    <row r="49" spans="1:18" ht="14.25" customHeight="1" x14ac:dyDescent="0.25">
      <c r="A49" s="6">
        <v>48</v>
      </c>
      <c r="B49" s="5" t="s">
        <v>16</v>
      </c>
      <c r="C49" s="6">
        <v>870</v>
      </c>
      <c r="D49" s="8">
        <v>14</v>
      </c>
      <c r="E49" s="5" t="s">
        <v>25</v>
      </c>
      <c r="F49" s="8">
        <v>11571</v>
      </c>
      <c r="G49" s="8"/>
      <c r="H49" s="1">
        <v>42993</v>
      </c>
      <c r="I49" s="1">
        <v>43006</v>
      </c>
      <c r="J49" s="5" t="s">
        <v>15</v>
      </c>
      <c r="K49" s="8">
        <v>182.7</v>
      </c>
      <c r="L49" s="8">
        <f t="shared" si="2"/>
        <v>12180</v>
      </c>
      <c r="M49" s="8">
        <f t="shared" si="3"/>
        <v>11753.7</v>
      </c>
      <c r="N49" s="8">
        <f t="shared" si="4"/>
        <v>426.29999999999927</v>
      </c>
      <c r="O49" s="27">
        <f t="shared" si="5"/>
        <v>3.4999999999999941E-2</v>
      </c>
      <c r="P49" s="4">
        <f t="shared" si="6"/>
        <v>13</v>
      </c>
      <c r="Q49" s="2" t="str">
        <f t="shared" si="0"/>
        <v>Fast</v>
      </c>
      <c r="R49" s="2">
        <f t="shared" si="1"/>
        <v>2017</v>
      </c>
    </row>
    <row r="50" spans="1:18" ht="14.25" customHeight="1" x14ac:dyDescent="0.25">
      <c r="A50" s="6">
        <v>49</v>
      </c>
      <c r="B50" s="5" t="s">
        <v>11</v>
      </c>
      <c r="C50" s="6">
        <v>159</v>
      </c>
      <c r="D50" s="8">
        <v>325</v>
      </c>
      <c r="E50" s="5" t="s">
        <v>29</v>
      </c>
      <c r="F50" s="8">
        <v>49091.25</v>
      </c>
      <c r="G50" s="36">
        <f>F50/L50</f>
        <v>0.95</v>
      </c>
      <c r="H50" s="1">
        <v>42601</v>
      </c>
      <c r="I50" s="1">
        <v>42619</v>
      </c>
      <c r="J50" s="5" t="s">
        <v>12</v>
      </c>
      <c r="K50" s="8">
        <v>775.125</v>
      </c>
      <c r="L50" s="8">
        <f t="shared" si="2"/>
        <v>51675</v>
      </c>
      <c r="M50" s="8">
        <f t="shared" si="3"/>
        <v>49866.375</v>
      </c>
      <c r="N50" s="8">
        <f t="shared" si="4"/>
        <v>1808.625</v>
      </c>
      <c r="O50" s="27">
        <f t="shared" si="5"/>
        <v>3.5000000000000003E-2</v>
      </c>
      <c r="P50" s="4">
        <f t="shared" si="6"/>
        <v>18</v>
      </c>
      <c r="Q50" s="2" t="str">
        <f t="shared" si="0"/>
        <v>Moderate</v>
      </c>
      <c r="R50" s="2">
        <f t="shared" si="1"/>
        <v>2016</v>
      </c>
    </row>
    <row r="51" spans="1:18" ht="14.25" customHeight="1" x14ac:dyDescent="0.25">
      <c r="A51" s="6">
        <v>50</v>
      </c>
      <c r="B51" s="5" t="s">
        <v>13</v>
      </c>
      <c r="C51" s="6">
        <v>248</v>
      </c>
      <c r="D51" s="8">
        <v>218</v>
      </c>
      <c r="E51" s="5" t="s">
        <v>22</v>
      </c>
      <c r="F51" s="8">
        <v>51360.800000000003</v>
      </c>
      <c r="G51" s="8"/>
      <c r="H51" s="1">
        <v>42450</v>
      </c>
      <c r="I51" s="1">
        <v>42466</v>
      </c>
      <c r="J51" s="5" t="s">
        <v>21</v>
      </c>
      <c r="K51" s="8">
        <v>810.95999999999992</v>
      </c>
      <c r="L51" s="8">
        <f t="shared" si="2"/>
        <v>54064</v>
      </c>
      <c r="M51" s="8">
        <f t="shared" si="3"/>
        <v>52171.76</v>
      </c>
      <c r="N51" s="8">
        <f t="shared" si="4"/>
        <v>1892.239999999998</v>
      </c>
      <c r="O51" s="27">
        <f t="shared" si="5"/>
        <v>3.4999999999999962E-2</v>
      </c>
      <c r="P51" s="4">
        <f t="shared" si="6"/>
        <v>16</v>
      </c>
      <c r="Q51" s="2" t="str">
        <f t="shared" si="0"/>
        <v>Moderate</v>
      </c>
      <c r="R51" s="2">
        <f t="shared" si="1"/>
        <v>2016</v>
      </c>
    </row>
    <row r="52" spans="1:18" ht="14.25" customHeight="1" x14ac:dyDescent="0.25">
      <c r="A52" s="6">
        <v>51</v>
      </c>
      <c r="B52" s="5" t="s">
        <v>13</v>
      </c>
      <c r="C52" s="6">
        <v>528</v>
      </c>
      <c r="D52" s="8">
        <v>865</v>
      </c>
      <c r="E52" s="5" t="s">
        <v>23</v>
      </c>
      <c r="F52" s="8">
        <v>433884</v>
      </c>
      <c r="G52" s="8"/>
      <c r="H52" s="1">
        <v>43254</v>
      </c>
      <c r="I52" s="1">
        <v>43274</v>
      </c>
      <c r="J52" s="5" t="s">
        <v>18</v>
      </c>
      <c r="K52" s="8">
        <v>6850.8</v>
      </c>
      <c r="L52" s="8">
        <f t="shared" si="2"/>
        <v>456720</v>
      </c>
      <c r="M52" s="8">
        <f t="shared" si="3"/>
        <v>440734.8</v>
      </c>
      <c r="N52" s="8">
        <f t="shared" si="4"/>
        <v>15985.200000000012</v>
      </c>
      <c r="O52" s="27">
        <f t="shared" si="5"/>
        <v>3.5000000000000024E-2</v>
      </c>
      <c r="P52" s="4">
        <f t="shared" si="6"/>
        <v>20</v>
      </c>
      <c r="Q52" s="2" t="str">
        <f t="shared" si="0"/>
        <v>Moderate</v>
      </c>
      <c r="R52" s="2">
        <f t="shared" si="1"/>
        <v>2018</v>
      </c>
    </row>
    <row r="53" spans="1:18" ht="14.25" customHeight="1" x14ac:dyDescent="0.25">
      <c r="A53" s="6">
        <v>52</v>
      </c>
      <c r="B53" s="5" t="s">
        <v>11</v>
      </c>
      <c r="C53" s="6">
        <v>431</v>
      </c>
      <c r="D53" s="8">
        <v>808</v>
      </c>
      <c r="E53" s="5" t="s">
        <v>10</v>
      </c>
      <c r="F53" s="8">
        <v>330835.59999999998</v>
      </c>
      <c r="G53" s="36">
        <f t="shared" ref="G53:G56" si="9">F53/L53</f>
        <v>0.95</v>
      </c>
      <c r="H53" s="1">
        <v>42882</v>
      </c>
      <c r="I53" s="1">
        <v>42892</v>
      </c>
      <c r="J53" s="16" t="s">
        <v>42</v>
      </c>
      <c r="K53" s="8">
        <v>5223.72</v>
      </c>
      <c r="L53" s="8">
        <f t="shared" si="2"/>
        <v>348248</v>
      </c>
      <c r="M53" s="8">
        <f t="shared" si="3"/>
        <v>336059.31999999995</v>
      </c>
      <c r="N53" s="8">
        <f t="shared" si="4"/>
        <v>12188.680000000051</v>
      </c>
      <c r="O53" s="27">
        <f t="shared" si="5"/>
        <v>3.5000000000000149E-2</v>
      </c>
      <c r="P53" s="4">
        <f t="shared" si="6"/>
        <v>10</v>
      </c>
      <c r="Q53" s="2" t="str">
        <f t="shared" si="0"/>
        <v>Fast</v>
      </c>
      <c r="R53" s="2">
        <f t="shared" si="1"/>
        <v>2017</v>
      </c>
    </row>
    <row r="54" spans="1:18" ht="14.25" customHeight="1" x14ac:dyDescent="0.25">
      <c r="A54" s="6">
        <v>53</v>
      </c>
      <c r="B54" s="5" t="s">
        <v>11</v>
      </c>
      <c r="C54" s="6">
        <v>567</v>
      </c>
      <c r="D54" s="8">
        <v>1411</v>
      </c>
      <c r="E54" s="5" t="s">
        <v>10</v>
      </c>
      <c r="F54" s="8">
        <v>760035.15</v>
      </c>
      <c r="G54" s="36">
        <f t="shared" si="9"/>
        <v>0.95000000000000007</v>
      </c>
      <c r="H54" s="1">
        <v>42828</v>
      </c>
      <c r="I54" s="1">
        <v>42852</v>
      </c>
      <c r="J54" s="5" t="s">
        <v>21</v>
      </c>
      <c r="K54" s="8">
        <v>12000.555</v>
      </c>
      <c r="L54" s="8">
        <f t="shared" si="2"/>
        <v>800037</v>
      </c>
      <c r="M54" s="8">
        <f t="shared" si="3"/>
        <v>772035.70500000007</v>
      </c>
      <c r="N54" s="8">
        <f t="shared" si="4"/>
        <v>28001.294999999925</v>
      </c>
      <c r="O54" s="27">
        <f t="shared" si="5"/>
        <v>3.4999999999999906E-2</v>
      </c>
      <c r="P54" s="4">
        <f t="shared" si="6"/>
        <v>24</v>
      </c>
      <c r="Q54" s="2" t="str">
        <f t="shared" si="0"/>
        <v>Moderate</v>
      </c>
      <c r="R54" s="2">
        <f t="shared" si="1"/>
        <v>2017</v>
      </c>
    </row>
    <row r="55" spans="1:18" ht="14.25" customHeight="1" x14ac:dyDescent="0.25">
      <c r="A55" s="6">
        <v>54</v>
      </c>
      <c r="B55" s="5" t="s">
        <v>11</v>
      </c>
      <c r="C55" s="6">
        <v>586</v>
      </c>
      <c r="D55" s="8">
        <v>283</v>
      </c>
      <c r="E55" s="5" t="s">
        <v>29</v>
      </c>
      <c r="F55" s="8">
        <v>157546.1</v>
      </c>
      <c r="G55" s="36">
        <f t="shared" si="9"/>
        <v>0.95000000000000007</v>
      </c>
      <c r="H55" s="1">
        <v>42912</v>
      </c>
      <c r="I55" s="1">
        <v>42931</v>
      </c>
      <c r="J55" s="5" t="s">
        <v>18</v>
      </c>
      <c r="K55" s="8">
        <v>2487.5699999999997</v>
      </c>
      <c r="L55" s="8">
        <f t="shared" si="2"/>
        <v>165838</v>
      </c>
      <c r="M55" s="8">
        <f t="shared" si="3"/>
        <v>160033.67000000001</v>
      </c>
      <c r="N55" s="8">
        <f t="shared" si="4"/>
        <v>5804.3299999999872</v>
      </c>
      <c r="O55" s="27">
        <f t="shared" si="5"/>
        <v>3.499999999999992E-2</v>
      </c>
      <c r="P55" s="4">
        <f t="shared" si="6"/>
        <v>19</v>
      </c>
      <c r="Q55" s="2" t="str">
        <f t="shared" si="0"/>
        <v>Moderate</v>
      </c>
      <c r="R55" s="2">
        <f t="shared" si="1"/>
        <v>2017</v>
      </c>
    </row>
    <row r="56" spans="1:18" ht="14.25" customHeight="1" x14ac:dyDescent="0.25">
      <c r="A56" s="6">
        <v>55</v>
      </c>
      <c r="B56" s="5" t="s">
        <v>11</v>
      </c>
      <c r="C56" s="6">
        <v>828</v>
      </c>
      <c r="D56" s="8">
        <v>1205</v>
      </c>
      <c r="E56" s="5" t="s">
        <v>31</v>
      </c>
      <c r="F56" s="8">
        <v>947853</v>
      </c>
      <c r="G56" s="36">
        <f t="shared" si="9"/>
        <v>0.95</v>
      </c>
      <c r="H56" s="1">
        <v>42824</v>
      </c>
      <c r="I56" s="1">
        <v>42850</v>
      </c>
      <c r="J56" s="5" t="s">
        <v>32</v>
      </c>
      <c r="K56" s="8">
        <v>14966.099999999999</v>
      </c>
      <c r="L56" s="8">
        <f t="shared" si="2"/>
        <v>997740</v>
      </c>
      <c r="M56" s="8">
        <f t="shared" si="3"/>
        <v>962819.1</v>
      </c>
      <c r="N56" s="8">
        <f t="shared" si="4"/>
        <v>34920.900000000023</v>
      </c>
      <c r="O56" s="27">
        <f t="shared" si="5"/>
        <v>3.5000000000000024E-2</v>
      </c>
      <c r="P56" s="4">
        <f t="shared" si="6"/>
        <v>26</v>
      </c>
      <c r="Q56" s="2" t="str">
        <f t="shared" si="0"/>
        <v>Moderate</v>
      </c>
      <c r="R56" s="2">
        <f t="shared" si="1"/>
        <v>2017</v>
      </c>
    </row>
    <row r="57" spans="1:18" ht="14.25" customHeight="1" x14ac:dyDescent="0.25">
      <c r="A57" s="6">
        <v>56</v>
      </c>
      <c r="B57" s="5" t="s">
        <v>13</v>
      </c>
      <c r="C57" s="6">
        <v>333</v>
      </c>
      <c r="D57" s="8">
        <v>66</v>
      </c>
      <c r="E57" s="5" t="s">
        <v>31</v>
      </c>
      <c r="F57" s="8">
        <v>20879.099999999999</v>
      </c>
      <c r="G57" s="8"/>
      <c r="H57" s="1">
        <v>42400</v>
      </c>
      <c r="I57" s="1">
        <v>42431</v>
      </c>
      <c r="J57" s="5" t="s">
        <v>32</v>
      </c>
      <c r="K57" s="8">
        <v>329.67</v>
      </c>
      <c r="L57" s="8">
        <f t="shared" si="2"/>
        <v>21978</v>
      </c>
      <c r="M57" s="8">
        <f t="shared" si="3"/>
        <v>21208.769999999997</v>
      </c>
      <c r="N57" s="8">
        <f t="shared" si="4"/>
        <v>769.2300000000032</v>
      </c>
      <c r="O57" s="27">
        <f t="shared" si="5"/>
        <v>3.5000000000000149E-2</v>
      </c>
      <c r="P57" s="4">
        <f t="shared" si="6"/>
        <v>31</v>
      </c>
      <c r="Q57" s="2" t="str">
        <f t="shared" si="0"/>
        <v>Slow</v>
      </c>
      <c r="R57" s="2">
        <f t="shared" si="1"/>
        <v>2016</v>
      </c>
    </row>
    <row r="58" spans="1:18" ht="14.25" customHeight="1" x14ac:dyDescent="0.25">
      <c r="A58" s="6">
        <v>57</v>
      </c>
      <c r="B58" s="5" t="s">
        <v>13</v>
      </c>
      <c r="C58" s="6">
        <v>937</v>
      </c>
      <c r="D58" s="8">
        <v>983</v>
      </c>
      <c r="E58" s="5" t="s">
        <v>30</v>
      </c>
      <c r="F58" s="8">
        <v>875017.45</v>
      </c>
      <c r="G58" s="8"/>
      <c r="H58" s="1">
        <v>42561</v>
      </c>
      <c r="I58" s="1">
        <v>42578</v>
      </c>
      <c r="J58" s="5" t="s">
        <v>15</v>
      </c>
      <c r="K58" s="8">
        <v>13816.064999999999</v>
      </c>
      <c r="L58" s="8">
        <f t="shared" si="2"/>
        <v>921071</v>
      </c>
      <c r="M58" s="8">
        <f t="shared" si="3"/>
        <v>888833.5149999999</v>
      </c>
      <c r="N58" s="8">
        <f t="shared" si="4"/>
        <v>32237.485000000102</v>
      </c>
      <c r="O58" s="27">
        <f t="shared" si="5"/>
        <v>3.5000000000000114E-2</v>
      </c>
      <c r="P58" s="4">
        <f t="shared" si="6"/>
        <v>17</v>
      </c>
      <c r="Q58" s="2" t="str">
        <f t="shared" si="0"/>
        <v>Moderate</v>
      </c>
      <c r="R58" s="2">
        <f t="shared" si="1"/>
        <v>2016</v>
      </c>
    </row>
    <row r="59" spans="1:18" ht="14.25" customHeight="1" x14ac:dyDescent="0.25">
      <c r="A59" s="6">
        <v>58</v>
      </c>
      <c r="B59" s="5" t="s">
        <v>16</v>
      </c>
      <c r="C59" s="6">
        <v>614</v>
      </c>
      <c r="D59" s="8">
        <v>38</v>
      </c>
      <c r="E59" s="5" t="s">
        <v>17</v>
      </c>
      <c r="F59" s="8">
        <v>22165.4</v>
      </c>
      <c r="G59" s="8"/>
      <c r="H59" s="1">
        <v>43251</v>
      </c>
      <c r="I59" s="1">
        <v>43262</v>
      </c>
      <c r="J59" s="5" t="s">
        <v>12</v>
      </c>
      <c r="K59" s="8">
        <v>349.97999999999996</v>
      </c>
      <c r="L59" s="8">
        <f t="shared" si="2"/>
        <v>23332</v>
      </c>
      <c r="M59" s="8">
        <f t="shared" si="3"/>
        <v>22515.38</v>
      </c>
      <c r="N59" s="8">
        <f t="shared" si="4"/>
        <v>816.61999999999898</v>
      </c>
      <c r="O59" s="27">
        <f t="shared" si="5"/>
        <v>3.4999999999999955E-2</v>
      </c>
      <c r="P59" s="4">
        <f t="shared" si="6"/>
        <v>11</v>
      </c>
      <c r="Q59" s="2" t="str">
        <f t="shared" si="0"/>
        <v>Fast</v>
      </c>
      <c r="R59" s="2">
        <f t="shared" si="1"/>
        <v>2018</v>
      </c>
    </row>
    <row r="60" spans="1:18" ht="14.25" customHeight="1" x14ac:dyDescent="0.25">
      <c r="A60" s="6">
        <v>59</v>
      </c>
      <c r="B60" s="5" t="s">
        <v>13</v>
      </c>
      <c r="C60" s="6">
        <v>550</v>
      </c>
      <c r="D60" s="8">
        <v>978</v>
      </c>
      <c r="E60" s="5" t="s">
        <v>23</v>
      </c>
      <c r="F60" s="8">
        <v>511005</v>
      </c>
      <c r="G60" s="8"/>
      <c r="H60" s="1">
        <v>43172</v>
      </c>
      <c r="I60" s="1">
        <v>43192</v>
      </c>
      <c r="J60" s="5" t="s">
        <v>19</v>
      </c>
      <c r="K60" s="8">
        <v>8068.5</v>
      </c>
      <c r="L60" s="8">
        <f t="shared" si="2"/>
        <v>537900</v>
      </c>
      <c r="M60" s="8">
        <f t="shared" si="3"/>
        <v>519073.5</v>
      </c>
      <c r="N60" s="8">
        <f t="shared" si="4"/>
        <v>18826.5</v>
      </c>
      <c r="O60" s="27">
        <f t="shared" si="5"/>
        <v>3.5000000000000003E-2</v>
      </c>
      <c r="P60" s="4">
        <f t="shared" si="6"/>
        <v>20</v>
      </c>
      <c r="Q60" s="2" t="str">
        <f t="shared" si="0"/>
        <v>Moderate</v>
      </c>
      <c r="R60" s="2">
        <f t="shared" si="1"/>
        <v>2018</v>
      </c>
    </row>
    <row r="61" spans="1:18" ht="14.25" customHeight="1" x14ac:dyDescent="0.25">
      <c r="A61" s="6">
        <v>60</v>
      </c>
      <c r="B61" s="5" t="s">
        <v>13</v>
      </c>
      <c r="C61" s="6">
        <v>944</v>
      </c>
      <c r="D61" s="8">
        <v>1312</v>
      </c>
      <c r="E61" s="5" t="s">
        <v>22</v>
      </c>
      <c r="F61" s="8">
        <v>1176601.6000000001</v>
      </c>
      <c r="G61" s="8"/>
      <c r="H61" s="1">
        <v>42773</v>
      </c>
      <c r="I61" s="1">
        <v>42794</v>
      </c>
      <c r="J61" s="5" t="s">
        <v>12</v>
      </c>
      <c r="K61" s="8">
        <v>18577.919999999998</v>
      </c>
      <c r="L61" s="8">
        <f t="shared" si="2"/>
        <v>1238528</v>
      </c>
      <c r="M61" s="8">
        <f t="shared" si="3"/>
        <v>1195179.52</v>
      </c>
      <c r="N61" s="8">
        <f t="shared" si="4"/>
        <v>43348.479999999981</v>
      </c>
      <c r="O61" s="27">
        <f t="shared" si="5"/>
        <v>3.4999999999999983E-2</v>
      </c>
      <c r="P61" s="4">
        <f t="shared" si="6"/>
        <v>21</v>
      </c>
      <c r="Q61" s="2" t="str">
        <f t="shared" si="0"/>
        <v>Moderate</v>
      </c>
      <c r="R61" s="2">
        <f t="shared" si="1"/>
        <v>2017</v>
      </c>
    </row>
    <row r="62" spans="1:18" ht="14.25" customHeight="1" x14ac:dyDescent="0.25">
      <c r="A62" s="6">
        <v>61</v>
      </c>
      <c r="B62" s="5" t="s">
        <v>11</v>
      </c>
      <c r="C62" s="6">
        <v>669</v>
      </c>
      <c r="D62" s="8">
        <v>815</v>
      </c>
      <c r="E62" s="5" t="s">
        <v>10</v>
      </c>
      <c r="F62" s="8">
        <v>517973.25</v>
      </c>
      <c r="G62" s="36">
        <f>F62/L62</f>
        <v>0.95</v>
      </c>
      <c r="H62" s="1">
        <v>42657</v>
      </c>
      <c r="I62" s="1">
        <v>42688</v>
      </c>
      <c r="J62" s="5" t="s">
        <v>12</v>
      </c>
      <c r="K62" s="8">
        <v>8178.5249999999996</v>
      </c>
      <c r="L62" s="8">
        <f t="shared" si="2"/>
        <v>545235</v>
      </c>
      <c r="M62" s="8">
        <f t="shared" si="3"/>
        <v>526151.77500000002</v>
      </c>
      <c r="N62" s="8">
        <f t="shared" si="4"/>
        <v>19083.224999999977</v>
      </c>
      <c r="O62" s="27">
        <f t="shared" si="5"/>
        <v>3.4999999999999955E-2</v>
      </c>
      <c r="P62" s="4">
        <f t="shared" si="6"/>
        <v>31</v>
      </c>
      <c r="Q62" s="2" t="str">
        <f t="shared" si="0"/>
        <v>Slow</v>
      </c>
      <c r="R62" s="2">
        <f t="shared" si="1"/>
        <v>2016</v>
      </c>
    </row>
    <row r="63" spans="1:18" ht="14.25" customHeight="1" x14ac:dyDescent="0.25">
      <c r="A63" s="6">
        <v>62</v>
      </c>
      <c r="B63" s="5" t="s">
        <v>13</v>
      </c>
      <c r="C63" s="6">
        <v>115</v>
      </c>
      <c r="D63" s="8">
        <v>207</v>
      </c>
      <c r="E63" s="5" t="s">
        <v>22</v>
      </c>
      <c r="F63" s="8">
        <v>22614.75</v>
      </c>
      <c r="G63" s="8"/>
      <c r="H63" s="1">
        <v>43077</v>
      </c>
      <c r="I63" s="1">
        <v>43089</v>
      </c>
      <c r="J63" s="5" t="s">
        <v>18</v>
      </c>
      <c r="K63" s="8">
        <v>357.07499999999999</v>
      </c>
      <c r="L63" s="8">
        <f t="shared" si="2"/>
        <v>23805</v>
      </c>
      <c r="M63" s="8">
        <f t="shared" si="3"/>
        <v>22971.825000000001</v>
      </c>
      <c r="N63" s="8">
        <f t="shared" si="4"/>
        <v>833.17499999999927</v>
      </c>
      <c r="O63" s="27">
        <f t="shared" si="5"/>
        <v>3.4999999999999969E-2</v>
      </c>
      <c r="P63" s="4">
        <f t="shared" si="6"/>
        <v>12</v>
      </c>
      <c r="Q63" s="2" t="str">
        <f t="shared" si="0"/>
        <v>Fast</v>
      </c>
      <c r="R63" s="2">
        <f t="shared" si="1"/>
        <v>2017</v>
      </c>
    </row>
    <row r="64" spans="1:18" ht="14.25" customHeight="1" x14ac:dyDescent="0.25">
      <c r="A64" s="6">
        <v>63</v>
      </c>
      <c r="B64" s="5" t="s">
        <v>13</v>
      </c>
      <c r="C64" s="6">
        <v>261</v>
      </c>
      <c r="D64" s="8">
        <v>804</v>
      </c>
      <c r="E64" s="5" t="s">
        <v>20</v>
      </c>
      <c r="F64" s="8">
        <v>199351.8</v>
      </c>
      <c r="G64" s="8"/>
      <c r="H64" s="1">
        <v>42724</v>
      </c>
      <c r="I64" s="1">
        <v>42741</v>
      </c>
      <c r="J64" s="5" t="s">
        <v>18</v>
      </c>
      <c r="K64" s="8">
        <v>3147.66</v>
      </c>
      <c r="L64" s="8">
        <f t="shared" si="2"/>
        <v>209844</v>
      </c>
      <c r="M64" s="8">
        <f t="shared" si="3"/>
        <v>202499.46</v>
      </c>
      <c r="N64" s="8">
        <f t="shared" si="4"/>
        <v>7344.5400000000081</v>
      </c>
      <c r="O64" s="27">
        <f t="shared" si="5"/>
        <v>3.5000000000000038E-2</v>
      </c>
      <c r="P64" s="4">
        <f t="shared" si="6"/>
        <v>17</v>
      </c>
      <c r="Q64" s="2" t="str">
        <f t="shared" si="0"/>
        <v>Moderate</v>
      </c>
      <c r="R64" s="2">
        <f t="shared" si="1"/>
        <v>2017</v>
      </c>
    </row>
    <row r="65" spans="1:18" ht="14.25" customHeight="1" x14ac:dyDescent="0.25">
      <c r="A65" s="6">
        <v>64</v>
      </c>
      <c r="B65" s="5" t="s">
        <v>11</v>
      </c>
      <c r="C65" s="6">
        <v>629</v>
      </c>
      <c r="D65" s="8">
        <v>125</v>
      </c>
      <c r="E65" s="5" t="s">
        <v>17</v>
      </c>
      <c r="F65" s="8">
        <v>74693.75</v>
      </c>
      <c r="G65" s="36">
        <f t="shared" ref="G65:G67" si="10">F65/L65</f>
        <v>0.95</v>
      </c>
      <c r="H65" s="1">
        <v>43030</v>
      </c>
      <c r="I65" s="1">
        <v>43059</v>
      </c>
      <c r="J65" s="5" t="s">
        <v>32</v>
      </c>
      <c r="K65" s="8">
        <v>1179.375</v>
      </c>
      <c r="L65" s="8">
        <f t="shared" si="2"/>
        <v>78625</v>
      </c>
      <c r="M65" s="8">
        <f t="shared" si="3"/>
        <v>75873.125</v>
      </c>
      <c r="N65" s="8">
        <f t="shared" si="4"/>
        <v>2751.875</v>
      </c>
      <c r="O65" s="27">
        <f t="shared" si="5"/>
        <v>3.5000000000000003E-2</v>
      </c>
      <c r="P65" s="4">
        <f t="shared" si="6"/>
        <v>29</v>
      </c>
      <c r="Q65" s="2" t="str">
        <f t="shared" si="0"/>
        <v>Slow</v>
      </c>
      <c r="R65" s="2">
        <f t="shared" si="1"/>
        <v>2017</v>
      </c>
    </row>
    <row r="66" spans="1:18" ht="14.25" customHeight="1" x14ac:dyDescent="0.25">
      <c r="A66" s="6">
        <v>65</v>
      </c>
      <c r="B66" s="5" t="s">
        <v>11</v>
      </c>
      <c r="C66" s="6">
        <v>467</v>
      </c>
      <c r="D66" s="8">
        <v>101</v>
      </c>
      <c r="E66" s="5" t="s">
        <v>27</v>
      </c>
      <c r="F66" s="8">
        <v>44808.65</v>
      </c>
      <c r="G66" s="36">
        <f t="shared" si="10"/>
        <v>0.95000000000000007</v>
      </c>
      <c r="H66" s="1">
        <v>42979</v>
      </c>
      <c r="I66" s="1">
        <v>42998</v>
      </c>
      <c r="J66" s="5" t="s">
        <v>18</v>
      </c>
      <c r="K66" s="8">
        <v>707.505</v>
      </c>
      <c r="L66" s="8">
        <f t="shared" si="2"/>
        <v>47167</v>
      </c>
      <c r="M66" s="8">
        <f t="shared" si="3"/>
        <v>45516.154999999999</v>
      </c>
      <c r="N66" s="8">
        <f t="shared" si="4"/>
        <v>1650.8450000000012</v>
      </c>
      <c r="O66" s="27">
        <f t="shared" si="5"/>
        <v>3.5000000000000024E-2</v>
      </c>
      <c r="P66" s="4">
        <f t="shared" si="6"/>
        <v>19</v>
      </c>
      <c r="Q66" s="2" t="str">
        <f t="shared" ref="Q66:Q129" si="11">IF(P66&lt;=15,"Fast",IF(P66&lt;=28,"Moderate","Slow"))</f>
        <v>Moderate</v>
      </c>
      <c r="R66" s="2">
        <f t="shared" ref="R66:R129" si="12">YEAR(I66)</f>
        <v>2017</v>
      </c>
    </row>
    <row r="67" spans="1:18" ht="14.25" customHeight="1" x14ac:dyDescent="0.25">
      <c r="A67" s="6">
        <v>66</v>
      </c>
      <c r="B67" s="5" t="s">
        <v>11</v>
      </c>
      <c r="C67" s="6">
        <v>544</v>
      </c>
      <c r="D67" s="8">
        <v>1308</v>
      </c>
      <c r="E67" s="5" t="s">
        <v>31</v>
      </c>
      <c r="F67" s="8">
        <v>675974.4</v>
      </c>
      <c r="G67" s="36">
        <f t="shared" si="10"/>
        <v>0.95000000000000007</v>
      </c>
      <c r="H67" s="1">
        <v>42924</v>
      </c>
      <c r="I67" s="1">
        <v>42954</v>
      </c>
      <c r="J67" s="5" t="s">
        <v>18</v>
      </c>
      <c r="K67" s="8">
        <v>10673.279999999999</v>
      </c>
      <c r="L67" s="8">
        <f t="shared" ref="L67:L130" si="13">C67*D67</f>
        <v>711552</v>
      </c>
      <c r="M67" s="8">
        <f t="shared" ref="M67:M130" si="14">F67+K67</f>
        <v>686647.68</v>
      </c>
      <c r="N67" s="8">
        <f t="shared" ref="N67:N130" si="15">L67-M67</f>
        <v>24904.319999999949</v>
      </c>
      <c r="O67" s="27">
        <f t="shared" ref="O67:O130" si="16">(L67-M67)/L67</f>
        <v>3.4999999999999927E-2</v>
      </c>
      <c r="P67" s="4">
        <f t="shared" ref="P67:P130" si="17">I67-H67</f>
        <v>30</v>
      </c>
      <c r="Q67" s="2" t="str">
        <f t="shared" si="11"/>
        <v>Slow</v>
      </c>
      <c r="R67" s="2">
        <f t="shared" si="12"/>
        <v>2017</v>
      </c>
    </row>
    <row r="68" spans="1:18" ht="14.25" customHeight="1" x14ac:dyDescent="0.25">
      <c r="A68" s="6">
        <v>67</v>
      </c>
      <c r="B68" s="5" t="s">
        <v>13</v>
      </c>
      <c r="C68" s="6">
        <v>750</v>
      </c>
      <c r="D68" s="8">
        <v>193</v>
      </c>
      <c r="E68" s="5" t="s">
        <v>10</v>
      </c>
      <c r="F68" s="8">
        <v>137512.5</v>
      </c>
      <c r="G68" s="8"/>
      <c r="H68" s="1">
        <v>42884</v>
      </c>
      <c r="I68" s="1">
        <v>42917</v>
      </c>
      <c r="J68" s="5" t="s">
        <v>19</v>
      </c>
      <c r="K68" s="8">
        <v>2171.25</v>
      </c>
      <c r="L68" s="8">
        <f t="shared" si="13"/>
        <v>144750</v>
      </c>
      <c r="M68" s="8">
        <f t="shared" si="14"/>
        <v>139683.75</v>
      </c>
      <c r="N68" s="8">
        <f t="shared" si="15"/>
        <v>5066.25</v>
      </c>
      <c r="O68" s="27">
        <f t="shared" si="16"/>
        <v>3.5000000000000003E-2</v>
      </c>
      <c r="P68" s="4">
        <f t="shared" si="17"/>
        <v>33</v>
      </c>
      <c r="Q68" s="2" t="str">
        <f t="shared" si="11"/>
        <v>Slow</v>
      </c>
      <c r="R68" s="2">
        <f t="shared" si="12"/>
        <v>2017</v>
      </c>
    </row>
    <row r="69" spans="1:18" ht="14.25" customHeight="1" x14ac:dyDescent="0.25">
      <c r="A69" s="6">
        <v>68</v>
      </c>
      <c r="B69" s="5" t="s">
        <v>11</v>
      </c>
      <c r="C69" s="6">
        <v>93</v>
      </c>
      <c r="D69" s="8">
        <v>861</v>
      </c>
      <c r="E69" s="5" t="s">
        <v>10</v>
      </c>
      <c r="F69" s="8">
        <v>76069.350000000006</v>
      </c>
      <c r="G69" s="36">
        <f>F69/L69</f>
        <v>0.95000000000000007</v>
      </c>
      <c r="H69" s="1">
        <v>42577</v>
      </c>
      <c r="I69" s="1">
        <v>42609</v>
      </c>
      <c r="J69" s="5" t="s">
        <v>12</v>
      </c>
      <c r="K69" s="8">
        <v>1201.095</v>
      </c>
      <c r="L69" s="8">
        <f t="shared" si="13"/>
        <v>80073</v>
      </c>
      <c r="M69" s="8">
        <f t="shared" si="14"/>
        <v>77270.445000000007</v>
      </c>
      <c r="N69" s="8">
        <f t="shared" si="15"/>
        <v>2802.554999999993</v>
      </c>
      <c r="O69" s="27">
        <f t="shared" si="16"/>
        <v>3.4999999999999913E-2</v>
      </c>
      <c r="P69" s="4">
        <f t="shared" si="17"/>
        <v>32</v>
      </c>
      <c r="Q69" s="2" t="str">
        <f t="shared" si="11"/>
        <v>Slow</v>
      </c>
      <c r="R69" s="2">
        <f t="shared" si="12"/>
        <v>2016</v>
      </c>
    </row>
    <row r="70" spans="1:18" ht="14.25" customHeight="1" x14ac:dyDescent="0.25">
      <c r="A70" s="6">
        <v>69</v>
      </c>
      <c r="B70" s="5" t="s">
        <v>13</v>
      </c>
      <c r="C70" s="6">
        <v>295</v>
      </c>
      <c r="D70" s="8">
        <v>534</v>
      </c>
      <c r="E70" s="5" t="s">
        <v>14</v>
      </c>
      <c r="F70" s="8">
        <v>149653.5</v>
      </c>
      <c r="G70" s="8"/>
      <c r="H70" s="1">
        <v>43114</v>
      </c>
      <c r="I70" s="1">
        <v>43126</v>
      </c>
      <c r="J70" s="5" t="s">
        <v>18</v>
      </c>
      <c r="K70" s="8">
        <v>2362.9499999999998</v>
      </c>
      <c r="L70" s="8">
        <f t="shared" si="13"/>
        <v>157530</v>
      </c>
      <c r="M70" s="8">
        <f t="shared" si="14"/>
        <v>152016.45000000001</v>
      </c>
      <c r="N70" s="8">
        <f t="shared" si="15"/>
        <v>5513.5499999999884</v>
      </c>
      <c r="O70" s="27">
        <f t="shared" si="16"/>
        <v>3.4999999999999927E-2</v>
      </c>
      <c r="P70" s="4">
        <f t="shared" si="17"/>
        <v>12</v>
      </c>
      <c r="Q70" s="2" t="str">
        <f t="shared" si="11"/>
        <v>Fast</v>
      </c>
      <c r="R70" s="2">
        <f t="shared" si="12"/>
        <v>2018</v>
      </c>
    </row>
    <row r="71" spans="1:18" ht="14.25" customHeight="1" x14ac:dyDescent="0.25">
      <c r="A71" s="6">
        <v>70</v>
      </c>
      <c r="B71" s="5" t="s">
        <v>16</v>
      </c>
      <c r="C71" s="6">
        <v>288</v>
      </c>
      <c r="D71" s="8">
        <v>49</v>
      </c>
      <c r="E71" s="5" t="s">
        <v>25</v>
      </c>
      <c r="F71" s="8">
        <v>13406.4</v>
      </c>
      <c r="G71" s="8"/>
      <c r="H71" s="1">
        <v>42607</v>
      </c>
      <c r="I71" s="1">
        <v>42637</v>
      </c>
      <c r="J71" s="16" t="s">
        <v>42</v>
      </c>
      <c r="K71" s="8">
        <v>211.67999999999998</v>
      </c>
      <c r="L71" s="8">
        <f t="shared" si="13"/>
        <v>14112</v>
      </c>
      <c r="M71" s="8">
        <f t="shared" si="14"/>
        <v>13618.08</v>
      </c>
      <c r="N71" s="8">
        <f t="shared" si="15"/>
        <v>493.92000000000007</v>
      </c>
      <c r="O71" s="27">
        <f t="shared" si="16"/>
        <v>3.5000000000000003E-2</v>
      </c>
      <c r="P71" s="4">
        <f t="shared" si="17"/>
        <v>30</v>
      </c>
      <c r="Q71" s="2" t="str">
        <f t="shared" si="11"/>
        <v>Slow</v>
      </c>
      <c r="R71" s="2">
        <f t="shared" si="12"/>
        <v>2016</v>
      </c>
    </row>
    <row r="72" spans="1:18" ht="14.25" customHeight="1" x14ac:dyDescent="0.25">
      <c r="A72" s="6">
        <v>71</v>
      </c>
      <c r="B72" s="5" t="s">
        <v>13</v>
      </c>
      <c r="C72" s="6">
        <v>883</v>
      </c>
      <c r="D72" s="8">
        <v>53</v>
      </c>
      <c r="E72" s="5" t="s">
        <v>10</v>
      </c>
      <c r="F72" s="8">
        <v>44459.05</v>
      </c>
      <c r="G72" s="8"/>
      <c r="H72" s="1">
        <v>43249</v>
      </c>
      <c r="I72" s="1">
        <v>43271</v>
      </c>
      <c r="J72" s="5" t="s">
        <v>21</v>
      </c>
      <c r="K72" s="8">
        <v>701.98500000000001</v>
      </c>
      <c r="L72" s="8">
        <f t="shared" si="13"/>
        <v>46799</v>
      </c>
      <c r="M72" s="8">
        <f t="shared" si="14"/>
        <v>45161.035000000003</v>
      </c>
      <c r="N72" s="8">
        <f t="shared" si="15"/>
        <v>1637.9649999999965</v>
      </c>
      <c r="O72" s="27">
        <f t="shared" si="16"/>
        <v>3.4999999999999927E-2</v>
      </c>
      <c r="P72" s="4">
        <f t="shared" si="17"/>
        <v>22</v>
      </c>
      <c r="Q72" s="2" t="str">
        <f t="shared" si="11"/>
        <v>Moderate</v>
      </c>
      <c r="R72" s="2">
        <f t="shared" si="12"/>
        <v>2018</v>
      </c>
    </row>
    <row r="73" spans="1:18" ht="14.25" customHeight="1" x14ac:dyDescent="0.25">
      <c r="A73" s="6">
        <v>72</v>
      </c>
      <c r="B73" s="5" t="s">
        <v>16</v>
      </c>
      <c r="C73" s="6">
        <v>738</v>
      </c>
      <c r="D73" s="8">
        <v>36</v>
      </c>
      <c r="E73" s="5" t="s">
        <v>17</v>
      </c>
      <c r="F73" s="8">
        <v>25239.599999999999</v>
      </c>
      <c r="G73" s="8"/>
      <c r="H73" s="1">
        <v>42754</v>
      </c>
      <c r="I73" s="1">
        <v>42789</v>
      </c>
      <c r="J73" s="5" t="s">
        <v>32</v>
      </c>
      <c r="K73" s="8">
        <v>398.52</v>
      </c>
      <c r="L73" s="8">
        <f t="shared" si="13"/>
        <v>26568</v>
      </c>
      <c r="M73" s="8">
        <f t="shared" si="14"/>
        <v>25638.12</v>
      </c>
      <c r="N73" s="8">
        <f t="shared" si="15"/>
        <v>929.88000000000102</v>
      </c>
      <c r="O73" s="27">
        <f t="shared" si="16"/>
        <v>3.5000000000000038E-2</v>
      </c>
      <c r="P73" s="4">
        <f t="shared" si="17"/>
        <v>35</v>
      </c>
      <c r="Q73" s="2" t="str">
        <f t="shared" si="11"/>
        <v>Slow</v>
      </c>
      <c r="R73" s="2">
        <f t="shared" si="12"/>
        <v>2017</v>
      </c>
    </row>
    <row r="74" spans="1:18" ht="14.25" customHeight="1" x14ac:dyDescent="0.25">
      <c r="A74" s="6">
        <v>73</v>
      </c>
      <c r="B74" s="5" t="s">
        <v>11</v>
      </c>
      <c r="C74" s="6">
        <v>709</v>
      </c>
      <c r="D74" s="8">
        <v>875</v>
      </c>
      <c r="E74" s="5" t="s">
        <v>10</v>
      </c>
      <c r="F74" s="8">
        <v>589356.25</v>
      </c>
      <c r="G74" s="36">
        <f>F74/L74</f>
        <v>0.95</v>
      </c>
      <c r="H74" s="1">
        <v>42596</v>
      </c>
      <c r="I74" s="1">
        <v>42626</v>
      </c>
      <c r="J74" s="5" t="s">
        <v>19</v>
      </c>
      <c r="K74" s="8">
        <v>9305.625</v>
      </c>
      <c r="L74" s="8">
        <f t="shared" si="13"/>
        <v>620375</v>
      </c>
      <c r="M74" s="8">
        <f t="shared" si="14"/>
        <v>598661.875</v>
      </c>
      <c r="N74" s="8">
        <f t="shared" si="15"/>
        <v>21713.125</v>
      </c>
      <c r="O74" s="27">
        <f t="shared" si="16"/>
        <v>3.5000000000000003E-2</v>
      </c>
      <c r="P74" s="4">
        <f t="shared" si="17"/>
        <v>30</v>
      </c>
      <c r="Q74" s="2" t="str">
        <f t="shared" si="11"/>
        <v>Slow</v>
      </c>
      <c r="R74" s="2">
        <f t="shared" si="12"/>
        <v>2016</v>
      </c>
    </row>
    <row r="75" spans="1:18" ht="14.25" customHeight="1" x14ac:dyDescent="0.25">
      <c r="A75" s="6">
        <v>74</v>
      </c>
      <c r="B75" s="5" t="s">
        <v>13</v>
      </c>
      <c r="C75" s="6">
        <v>684</v>
      </c>
      <c r="D75" s="8">
        <v>631</v>
      </c>
      <c r="E75" s="5" t="s">
        <v>14</v>
      </c>
      <c r="F75" s="8">
        <v>410023.8</v>
      </c>
      <c r="G75" s="8"/>
      <c r="H75" s="1">
        <v>43173</v>
      </c>
      <c r="I75" s="1">
        <v>43208</v>
      </c>
      <c r="J75" s="16" t="s">
        <v>42</v>
      </c>
      <c r="K75" s="8">
        <v>6474.0599999999995</v>
      </c>
      <c r="L75" s="8">
        <f t="shared" si="13"/>
        <v>431604</v>
      </c>
      <c r="M75" s="8">
        <f t="shared" si="14"/>
        <v>416497.86</v>
      </c>
      <c r="N75" s="8">
        <f t="shared" si="15"/>
        <v>15106.140000000014</v>
      </c>
      <c r="O75" s="27">
        <f t="shared" si="16"/>
        <v>3.5000000000000031E-2</v>
      </c>
      <c r="P75" s="4">
        <f t="shared" si="17"/>
        <v>35</v>
      </c>
      <c r="Q75" s="2" t="str">
        <f t="shared" si="11"/>
        <v>Slow</v>
      </c>
      <c r="R75" s="2">
        <f t="shared" si="12"/>
        <v>2018</v>
      </c>
    </row>
    <row r="76" spans="1:18" ht="14.25" customHeight="1" x14ac:dyDescent="0.25">
      <c r="A76" s="6">
        <v>75</v>
      </c>
      <c r="B76" s="5" t="s">
        <v>11</v>
      </c>
      <c r="C76" s="6">
        <v>982</v>
      </c>
      <c r="D76" s="8">
        <v>144</v>
      </c>
      <c r="E76" s="5" t="s">
        <v>31</v>
      </c>
      <c r="F76" s="8">
        <v>134337.60000000001</v>
      </c>
      <c r="G76" s="36">
        <f>F76/L76</f>
        <v>0.95000000000000007</v>
      </c>
      <c r="H76" s="1">
        <v>42432</v>
      </c>
      <c r="I76" s="1">
        <v>42452</v>
      </c>
      <c r="J76" s="5" t="s">
        <v>32</v>
      </c>
      <c r="K76" s="8">
        <v>2121.12</v>
      </c>
      <c r="L76" s="8">
        <f t="shared" si="13"/>
        <v>141408</v>
      </c>
      <c r="M76" s="8">
        <f t="shared" si="14"/>
        <v>136458.72</v>
      </c>
      <c r="N76" s="8">
        <f t="shared" si="15"/>
        <v>4949.2799999999988</v>
      </c>
      <c r="O76" s="27">
        <f t="shared" si="16"/>
        <v>3.4999999999999989E-2</v>
      </c>
      <c r="P76" s="4">
        <f t="shared" si="17"/>
        <v>20</v>
      </c>
      <c r="Q76" s="2" t="str">
        <f t="shared" si="11"/>
        <v>Moderate</v>
      </c>
      <c r="R76" s="2">
        <f t="shared" si="12"/>
        <v>2016</v>
      </c>
    </row>
    <row r="77" spans="1:18" ht="14.25" customHeight="1" x14ac:dyDescent="0.25">
      <c r="A77" s="6">
        <v>76</v>
      </c>
      <c r="B77" s="5" t="s">
        <v>13</v>
      </c>
      <c r="C77" s="6">
        <v>587</v>
      </c>
      <c r="D77" s="8">
        <v>565</v>
      </c>
      <c r="E77" s="5" t="s">
        <v>14</v>
      </c>
      <c r="F77" s="8">
        <v>315072.25</v>
      </c>
      <c r="G77" s="8"/>
      <c r="H77" s="1">
        <v>42531</v>
      </c>
      <c r="I77" s="1">
        <v>42546</v>
      </c>
      <c r="J77" s="16" t="s">
        <v>42</v>
      </c>
      <c r="K77" s="8">
        <v>4974.8249999999998</v>
      </c>
      <c r="L77" s="8">
        <f t="shared" si="13"/>
        <v>331655</v>
      </c>
      <c r="M77" s="8">
        <f t="shared" si="14"/>
        <v>320047.07500000001</v>
      </c>
      <c r="N77" s="8">
        <f t="shared" si="15"/>
        <v>11607.924999999988</v>
      </c>
      <c r="O77" s="27">
        <f t="shared" si="16"/>
        <v>3.4999999999999962E-2</v>
      </c>
      <c r="P77" s="4">
        <f t="shared" si="17"/>
        <v>15</v>
      </c>
      <c r="Q77" s="2" t="str">
        <f t="shared" si="11"/>
        <v>Fast</v>
      </c>
      <c r="R77" s="2">
        <f t="shared" si="12"/>
        <v>2016</v>
      </c>
    </row>
    <row r="78" spans="1:18" ht="14.25" customHeight="1" x14ac:dyDescent="0.25">
      <c r="A78" s="6">
        <v>77</v>
      </c>
      <c r="B78" s="5" t="s">
        <v>13</v>
      </c>
      <c r="C78" s="6">
        <v>283</v>
      </c>
      <c r="D78" s="8">
        <v>733</v>
      </c>
      <c r="E78" s="5" t="s">
        <v>14</v>
      </c>
      <c r="F78" s="8">
        <v>197067.05</v>
      </c>
      <c r="G78" s="8"/>
      <c r="H78" s="1">
        <v>43230</v>
      </c>
      <c r="I78" s="1">
        <v>43241</v>
      </c>
      <c r="J78" s="5" t="s">
        <v>28</v>
      </c>
      <c r="K78" s="8">
        <v>3111.585</v>
      </c>
      <c r="L78" s="8">
        <f t="shared" si="13"/>
        <v>207439</v>
      </c>
      <c r="M78" s="8">
        <f t="shared" si="14"/>
        <v>200178.63499999998</v>
      </c>
      <c r="N78" s="8">
        <f t="shared" si="15"/>
        <v>7260.3650000000198</v>
      </c>
      <c r="O78" s="27">
        <f t="shared" si="16"/>
        <v>3.5000000000000094E-2</v>
      </c>
      <c r="P78" s="4">
        <f t="shared" si="17"/>
        <v>11</v>
      </c>
      <c r="Q78" s="2" t="str">
        <f t="shared" si="11"/>
        <v>Fast</v>
      </c>
      <c r="R78" s="2">
        <f t="shared" si="12"/>
        <v>2018</v>
      </c>
    </row>
    <row r="79" spans="1:18" ht="14.25" customHeight="1" x14ac:dyDescent="0.25">
      <c r="A79" s="6">
        <v>78</v>
      </c>
      <c r="B79" s="5" t="s">
        <v>11</v>
      </c>
      <c r="C79" s="6">
        <v>71</v>
      </c>
      <c r="D79" s="8">
        <v>969</v>
      </c>
      <c r="E79" s="5" t="s">
        <v>10</v>
      </c>
      <c r="F79" s="8">
        <v>65359.05</v>
      </c>
      <c r="G79" s="36">
        <f>F79/L79</f>
        <v>0.95000000000000007</v>
      </c>
      <c r="H79" s="1">
        <v>42821</v>
      </c>
      <c r="I79" s="1">
        <v>42836</v>
      </c>
      <c r="J79" s="5" t="s">
        <v>12</v>
      </c>
      <c r="K79" s="8">
        <v>1031.9849999999999</v>
      </c>
      <c r="L79" s="8">
        <f t="shared" si="13"/>
        <v>68799</v>
      </c>
      <c r="M79" s="8">
        <f t="shared" si="14"/>
        <v>66391.035000000003</v>
      </c>
      <c r="N79" s="8">
        <f t="shared" si="15"/>
        <v>2407.9649999999965</v>
      </c>
      <c r="O79" s="27">
        <f t="shared" si="16"/>
        <v>3.4999999999999948E-2</v>
      </c>
      <c r="P79" s="4">
        <f t="shared" si="17"/>
        <v>15</v>
      </c>
      <c r="Q79" s="2" t="str">
        <f t="shared" si="11"/>
        <v>Fast</v>
      </c>
      <c r="R79" s="2">
        <f t="shared" si="12"/>
        <v>2017</v>
      </c>
    </row>
    <row r="80" spans="1:18" ht="14.25" customHeight="1" x14ac:dyDescent="0.25">
      <c r="A80" s="6">
        <v>79</v>
      </c>
      <c r="B80" s="5" t="s">
        <v>16</v>
      </c>
      <c r="C80" s="6">
        <v>487</v>
      </c>
      <c r="D80" s="8">
        <v>33</v>
      </c>
      <c r="E80" s="5" t="s">
        <v>17</v>
      </c>
      <c r="F80" s="8">
        <v>15267.45</v>
      </c>
      <c r="G80" s="8"/>
      <c r="H80" s="1">
        <v>43038</v>
      </c>
      <c r="I80" s="1">
        <v>43049</v>
      </c>
      <c r="J80" s="5" t="s">
        <v>32</v>
      </c>
      <c r="K80" s="8">
        <v>241.065</v>
      </c>
      <c r="L80" s="8">
        <f t="shared" si="13"/>
        <v>16071</v>
      </c>
      <c r="M80" s="8">
        <f t="shared" si="14"/>
        <v>15508.515000000001</v>
      </c>
      <c r="N80" s="8">
        <f t="shared" si="15"/>
        <v>562.48499999999876</v>
      </c>
      <c r="O80" s="27">
        <f t="shared" si="16"/>
        <v>3.499999999999992E-2</v>
      </c>
      <c r="P80" s="4">
        <f t="shared" si="17"/>
        <v>11</v>
      </c>
      <c r="Q80" s="2" t="str">
        <f t="shared" si="11"/>
        <v>Fast</v>
      </c>
      <c r="R80" s="2">
        <f t="shared" si="12"/>
        <v>2017</v>
      </c>
    </row>
    <row r="81" spans="1:18" ht="14.25" customHeight="1" x14ac:dyDescent="0.25">
      <c r="A81" s="6">
        <v>80</v>
      </c>
      <c r="B81" s="5" t="s">
        <v>11</v>
      </c>
      <c r="C81" s="6">
        <v>960</v>
      </c>
      <c r="D81" s="8">
        <v>98</v>
      </c>
      <c r="E81" s="5" t="s">
        <v>27</v>
      </c>
      <c r="F81" s="8">
        <v>89376</v>
      </c>
      <c r="G81" s="36">
        <f t="shared" ref="G81:G82" si="18">F81/L81</f>
        <v>0.95</v>
      </c>
      <c r="H81" s="1">
        <v>42626</v>
      </c>
      <c r="I81" s="1">
        <v>42651</v>
      </c>
      <c r="J81" s="16" t="s">
        <v>42</v>
      </c>
      <c r="K81" s="8">
        <v>1411.2</v>
      </c>
      <c r="L81" s="8">
        <f t="shared" si="13"/>
        <v>94080</v>
      </c>
      <c r="M81" s="8">
        <f t="shared" si="14"/>
        <v>90787.199999999997</v>
      </c>
      <c r="N81" s="8">
        <f t="shared" si="15"/>
        <v>3292.8000000000029</v>
      </c>
      <c r="O81" s="27">
        <f t="shared" si="16"/>
        <v>3.5000000000000031E-2</v>
      </c>
      <c r="P81" s="4">
        <f t="shared" si="17"/>
        <v>25</v>
      </c>
      <c r="Q81" s="2" t="str">
        <f t="shared" si="11"/>
        <v>Moderate</v>
      </c>
      <c r="R81" s="2">
        <f t="shared" si="12"/>
        <v>2016</v>
      </c>
    </row>
    <row r="82" spans="1:18" ht="14.25" customHeight="1" x14ac:dyDescent="0.25">
      <c r="A82" s="6">
        <v>81</v>
      </c>
      <c r="B82" s="5" t="s">
        <v>11</v>
      </c>
      <c r="C82" s="6">
        <v>110</v>
      </c>
      <c r="D82" s="8">
        <v>108</v>
      </c>
      <c r="E82" s="5" t="s">
        <v>27</v>
      </c>
      <c r="F82" s="8">
        <v>11286</v>
      </c>
      <c r="G82" s="36">
        <f t="shared" si="18"/>
        <v>0.95</v>
      </c>
      <c r="H82" s="1">
        <v>43286</v>
      </c>
      <c r="I82" s="1">
        <v>43307</v>
      </c>
      <c r="J82" s="5" t="s">
        <v>19</v>
      </c>
      <c r="K82" s="8">
        <v>178.2</v>
      </c>
      <c r="L82" s="8">
        <f t="shared" si="13"/>
        <v>11880</v>
      </c>
      <c r="M82" s="8">
        <f t="shared" si="14"/>
        <v>11464.2</v>
      </c>
      <c r="N82" s="8">
        <f t="shared" si="15"/>
        <v>415.79999999999927</v>
      </c>
      <c r="O82" s="27">
        <f t="shared" si="16"/>
        <v>3.4999999999999941E-2</v>
      </c>
      <c r="P82" s="4">
        <f t="shared" si="17"/>
        <v>21</v>
      </c>
      <c r="Q82" s="2" t="str">
        <f t="shared" si="11"/>
        <v>Moderate</v>
      </c>
      <c r="R82" s="2">
        <f t="shared" si="12"/>
        <v>2018</v>
      </c>
    </row>
    <row r="83" spans="1:18" ht="14.25" customHeight="1" x14ac:dyDescent="0.25">
      <c r="A83" s="6">
        <v>82</v>
      </c>
      <c r="B83" s="5" t="s">
        <v>16</v>
      </c>
      <c r="C83" s="6">
        <v>824</v>
      </c>
      <c r="D83" s="8">
        <v>59</v>
      </c>
      <c r="E83" s="5" t="s">
        <v>25</v>
      </c>
      <c r="F83" s="8">
        <v>46185.2</v>
      </c>
      <c r="G83" s="8"/>
      <c r="H83" s="1">
        <v>42371</v>
      </c>
      <c r="I83" s="1">
        <v>42406</v>
      </c>
      <c r="J83" s="5" t="s">
        <v>18</v>
      </c>
      <c r="K83" s="8">
        <v>729.24</v>
      </c>
      <c r="L83" s="8">
        <f t="shared" si="13"/>
        <v>48616</v>
      </c>
      <c r="M83" s="8">
        <f t="shared" si="14"/>
        <v>46914.439999999995</v>
      </c>
      <c r="N83" s="8">
        <f t="shared" si="15"/>
        <v>1701.5600000000049</v>
      </c>
      <c r="O83" s="27">
        <f t="shared" si="16"/>
        <v>3.50000000000001E-2</v>
      </c>
      <c r="P83" s="4">
        <f t="shared" si="17"/>
        <v>35</v>
      </c>
      <c r="Q83" s="2" t="str">
        <f t="shared" si="11"/>
        <v>Slow</v>
      </c>
      <c r="R83" s="2">
        <f t="shared" si="12"/>
        <v>2016</v>
      </c>
    </row>
    <row r="84" spans="1:18" ht="14.25" customHeight="1" x14ac:dyDescent="0.25">
      <c r="A84" s="6">
        <v>83</v>
      </c>
      <c r="B84" s="5" t="s">
        <v>13</v>
      </c>
      <c r="C84" s="6">
        <v>556</v>
      </c>
      <c r="D84" s="8">
        <v>133</v>
      </c>
      <c r="E84" s="5" t="s">
        <v>10</v>
      </c>
      <c r="F84" s="8">
        <v>70250.600000000006</v>
      </c>
      <c r="G84" s="8"/>
      <c r="H84" s="1">
        <v>42449</v>
      </c>
      <c r="I84" s="1">
        <v>42465</v>
      </c>
      <c r="J84" s="5" t="s">
        <v>32</v>
      </c>
      <c r="K84" s="8">
        <v>1109.22</v>
      </c>
      <c r="L84" s="8">
        <f t="shared" si="13"/>
        <v>73948</v>
      </c>
      <c r="M84" s="8">
        <f t="shared" si="14"/>
        <v>71359.820000000007</v>
      </c>
      <c r="N84" s="8">
        <f t="shared" si="15"/>
        <v>2588.179999999993</v>
      </c>
      <c r="O84" s="27">
        <f t="shared" si="16"/>
        <v>3.4999999999999906E-2</v>
      </c>
      <c r="P84" s="4">
        <f t="shared" si="17"/>
        <v>16</v>
      </c>
      <c r="Q84" s="2" t="str">
        <f t="shared" si="11"/>
        <v>Moderate</v>
      </c>
      <c r="R84" s="2">
        <f t="shared" si="12"/>
        <v>2016</v>
      </c>
    </row>
    <row r="85" spans="1:18" ht="14.25" customHeight="1" x14ac:dyDescent="0.25">
      <c r="A85" s="6">
        <v>84</v>
      </c>
      <c r="B85" s="5" t="s">
        <v>11</v>
      </c>
      <c r="C85" s="6">
        <v>880</v>
      </c>
      <c r="D85" s="8">
        <v>303</v>
      </c>
      <c r="E85" s="5" t="s">
        <v>29</v>
      </c>
      <c r="F85" s="8">
        <v>253308</v>
      </c>
      <c r="G85" s="36">
        <f t="shared" ref="G85:G88" si="19">F85/L85</f>
        <v>0.95</v>
      </c>
      <c r="H85" s="1">
        <v>42806</v>
      </c>
      <c r="I85" s="1">
        <v>42819</v>
      </c>
      <c r="J85" s="5" t="s">
        <v>28</v>
      </c>
      <c r="K85" s="8">
        <v>3999.6</v>
      </c>
      <c r="L85" s="8">
        <f t="shared" si="13"/>
        <v>266640</v>
      </c>
      <c r="M85" s="8">
        <f t="shared" si="14"/>
        <v>257307.6</v>
      </c>
      <c r="N85" s="8">
        <f t="shared" si="15"/>
        <v>9332.3999999999942</v>
      </c>
      <c r="O85" s="27">
        <f t="shared" si="16"/>
        <v>3.4999999999999976E-2</v>
      </c>
      <c r="P85" s="4">
        <f t="shared" si="17"/>
        <v>13</v>
      </c>
      <c r="Q85" s="2" t="str">
        <f t="shared" si="11"/>
        <v>Fast</v>
      </c>
      <c r="R85" s="2">
        <f t="shared" si="12"/>
        <v>2017</v>
      </c>
    </row>
    <row r="86" spans="1:18" ht="14.25" customHeight="1" x14ac:dyDescent="0.25">
      <c r="A86" s="6">
        <v>85</v>
      </c>
      <c r="B86" s="5" t="s">
        <v>11</v>
      </c>
      <c r="C86" s="6">
        <v>445</v>
      </c>
      <c r="D86" s="8">
        <v>55</v>
      </c>
      <c r="E86" s="5" t="s">
        <v>22</v>
      </c>
      <c r="F86" s="8">
        <v>23251.25</v>
      </c>
      <c r="G86" s="36">
        <f t="shared" si="19"/>
        <v>0.95</v>
      </c>
      <c r="H86" s="1">
        <v>42896</v>
      </c>
      <c r="I86" s="1">
        <v>42908</v>
      </c>
      <c r="J86" s="5" t="s">
        <v>12</v>
      </c>
      <c r="K86" s="8">
        <v>367.125</v>
      </c>
      <c r="L86" s="8">
        <f t="shared" si="13"/>
        <v>24475</v>
      </c>
      <c r="M86" s="8">
        <f t="shared" si="14"/>
        <v>23618.375</v>
      </c>
      <c r="N86" s="8">
        <f t="shared" si="15"/>
        <v>856.625</v>
      </c>
      <c r="O86" s="27">
        <f t="shared" si="16"/>
        <v>3.5000000000000003E-2</v>
      </c>
      <c r="P86" s="4">
        <f t="shared" si="17"/>
        <v>12</v>
      </c>
      <c r="Q86" s="2" t="str">
        <f t="shared" si="11"/>
        <v>Fast</v>
      </c>
      <c r="R86" s="2">
        <f t="shared" si="12"/>
        <v>2017</v>
      </c>
    </row>
    <row r="87" spans="1:18" ht="14.25" customHeight="1" x14ac:dyDescent="0.25">
      <c r="A87" s="6">
        <v>86</v>
      </c>
      <c r="B87" s="5" t="s">
        <v>11</v>
      </c>
      <c r="C87" s="6">
        <v>212</v>
      </c>
      <c r="D87" s="8">
        <v>124</v>
      </c>
      <c r="E87" s="5" t="s">
        <v>17</v>
      </c>
      <c r="F87" s="8">
        <v>24973.599999999999</v>
      </c>
      <c r="G87" s="36">
        <f t="shared" si="19"/>
        <v>0.95</v>
      </c>
      <c r="H87" s="1">
        <v>42641</v>
      </c>
      <c r="I87" s="1">
        <v>42657</v>
      </c>
      <c r="J87" s="5" t="s">
        <v>18</v>
      </c>
      <c r="K87" s="8">
        <v>394.32</v>
      </c>
      <c r="L87" s="8">
        <f t="shared" si="13"/>
        <v>26288</v>
      </c>
      <c r="M87" s="8">
        <f t="shared" si="14"/>
        <v>25367.919999999998</v>
      </c>
      <c r="N87" s="8">
        <f t="shared" si="15"/>
        <v>920.08000000000175</v>
      </c>
      <c r="O87" s="27">
        <f t="shared" si="16"/>
        <v>3.5000000000000066E-2</v>
      </c>
      <c r="P87" s="4">
        <f t="shared" si="17"/>
        <v>16</v>
      </c>
      <c r="Q87" s="2" t="str">
        <f t="shared" si="11"/>
        <v>Moderate</v>
      </c>
      <c r="R87" s="2">
        <f t="shared" si="12"/>
        <v>2016</v>
      </c>
    </row>
    <row r="88" spans="1:18" ht="14.25" customHeight="1" x14ac:dyDescent="0.25">
      <c r="A88" s="6">
        <v>87</v>
      </c>
      <c r="B88" s="5" t="s">
        <v>11</v>
      </c>
      <c r="C88" s="6">
        <v>469</v>
      </c>
      <c r="D88" s="8">
        <v>109</v>
      </c>
      <c r="E88" s="5" t="s">
        <v>17</v>
      </c>
      <c r="F88" s="8">
        <v>48564.95</v>
      </c>
      <c r="G88" s="36">
        <f t="shared" si="19"/>
        <v>0.95</v>
      </c>
      <c r="H88" s="1">
        <v>43112</v>
      </c>
      <c r="I88" s="1">
        <v>43126</v>
      </c>
      <c r="J88" s="5" t="s">
        <v>32</v>
      </c>
      <c r="K88" s="8">
        <v>766.81499999999994</v>
      </c>
      <c r="L88" s="8">
        <f t="shared" si="13"/>
        <v>51121</v>
      </c>
      <c r="M88" s="8">
        <f t="shared" si="14"/>
        <v>49331.764999999999</v>
      </c>
      <c r="N88" s="8">
        <f t="shared" si="15"/>
        <v>1789.2350000000006</v>
      </c>
      <c r="O88" s="27">
        <f t="shared" si="16"/>
        <v>3.500000000000001E-2</v>
      </c>
      <c r="P88" s="4">
        <f t="shared" si="17"/>
        <v>14</v>
      </c>
      <c r="Q88" s="2" t="str">
        <f t="shared" si="11"/>
        <v>Fast</v>
      </c>
      <c r="R88" s="2">
        <f t="shared" si="12"/>
        <v>2018</v>
      </c>
    </row>
    <row r="89" spans="1:18" ht="14.25" customHeight="1" x14ac:dyDescent="0.25">
      <c r="A89" s="6">
        <v>88</v>
      </c>
      <c r="B89" s="5" t="s">
        <v>13</v>
      </c>
      <c r="C89" s="6">
        <v>562</v>
      </c>
      <c r="D89" s="8">
        <v>994</v>
      </c>
      <c r="E89" s="5" t="s">
        <v>20</v>
      </c>
      <c r="F89" s="8">
        <v>530696.6</v>
      </c>
      <c r="G89" s="8"/>
      <c r="H89" s="1">
        <v>43280</v>
      </c>
      <c r="I89" s="1">
        <v>43310</v>
      </c>
      <c r="J89" s="5" t="s">
        <v>24</v>
      </c>
      <c r="K89" s="8">
        <v>8379.42</v>
      </c>
      <c r="L89" s="8">
        <f t="shared" si="13"/>
        <v>558628</v>
      </c>
      <c r="M89" s="8">
        <f t="shared" si="14"/>
        <v>539076.02</v>
      </c>
      <c r="N89" s="8">
        <f t="shared" si="15"/>
        <v>19551.979999999981</v>
      </c>
      <c r="O89" s="27">
        <f t="shared" si="16"/>
        <v>3.4999999999999969E-2</v>
      </c>
      <c r="P89" s="4">
        <f t="shared" si="17"/>
        <v>30</v>
      </c>
      <c r="Q89" s="2" t="str">
        <f t="shared" si="11"/>
        <v>Slow</v>
      </c>
      <c r="R89" s="2">
        <f t="shared" si="12"/>
        <v>2018</v>
      </c>
    </row>
    <row r="90" spans="1:18" ht="14.25" customHeight="1" x14ac:dyDescent="0.25">
      <c r="A90" s="6">
        <v>89</v>
      </c>
      <c r="B90" s="5" t="s">
        <v>13</v>
      </c>
      <c r="C90" s="6">
        <v>570</v>
      </c>
      <c r="D90" s="8">
        <v>123</v>
      </c>
      <c r="E90" s="5" t="s">
        <v>10</v>
      </c>
      <c r="F90" s="8">
        <v>66604.5</v>
      </c>
      <c r="G90" s="8"/>
      <c r="H90" s="1">
        <v>43051</v>
      </c>
      <c r="I90" s="1">
        <v>43081</v>
      </c>
      <c r="J90" s="5" t="s">
        <v>19</v>
      </c>
      <c r="K90" s="8">
        <v>1051.6499999999999</v>
      </c>
      <c r="L90" s="8">
        <f t="shared" si="13"/>
        <v>70110</v>
      </c>
      <c r="M90" s="8">
        <f t="shared" si="14"/>
        <v>67656.149999999994</v>
      </c>
      <c r="N90" s="8">
        <f t="shared" si="15"/>
        <v>2453.8500000000058</v>
      </c>
      <c r="O90" s="27">
        <f t="shared" si="16"/>
        <v>3.500000000000008E-2</v>
      </c>
      <c r="P90" s="4">
        <f t="shared" si="17"/>
        <v>30</v>
      </c>
      <c r="Q90" s="2" t="str">
        <f t="shared" si="11"/>
        <v>Slow</v>
      </c>
      <c r="R90" s="2">
        <f t="shared" si="12"/>
        <v>2017</v>
      </c>
    </row>
    <row r="91" spans="1:18" ht="14.25" customHeight="1" x14ac:dyDescent="0.25">
      <c r="A91" s="6">
        <v>90</v>
      </c>
      <c r="B91" s="5" t="s">
        <v>16</v>
      </c>
      <c r="C91" s="6">
        <v>937</v>
      </c>
      <c r="D91" s="8">
        <v>62</v>
      </c>
      <c r="E91" s="5" t="s">
        <v>17</v>
      </c>
      <c r="F91" s="8">
        <v>55189.3</v>
      </c>
      <c r="G91" s="8"/>
      <c r="H91" s="1">
        <v>42408</v>
      </c>
      <c r="I91" s="1">
        <v>42438</v>
      </c>
      <c r="J91" s="5" t="s">
        <v>12</v>
      </c>
      <c r="K91" s="8">
        <v>871.41</v>
      </c>
      <c r="L91" s="8">
        <f t="shared" si="13"/>
        <v>58094</v>
      </c>
      <c r="M91" s="8">
        <f t="shared" si="14"/>
        <v>56060.710000000006</v>
      </c>
      <c r="N91" s="8">
        <f t="shared" si="15"/>
        <v>2033.2899999999936</v>
      </c>
      <c r="O91" s="27">
        <f t="shared" si="16"/>
        <v>3.4999999999999892E-2</v>
      </c>
      <c r="P91" s="4">
        <f t="shared" si="17"/>
        <v>30</v>
      </c>
      <c r="Q91" s="2" t="str">
        <f t="shared" si="11"/>
        <v>Slow</v>
      </c>
      <c r="R91" s="2">
        <f t="shared" si="12"/>
        <v>2016</v>
      </c>
    </row>
    <row r="92" spans="1:18" ht="14.25" customHeight="1" x14ac:dyDescent="0.25">
      <c r="A92" s="6">
        <v>91</v>
      </c>
      <c r="B92" s="5" t="s">
        <v>13</v>
      </c>
      <c r="C92" s="6">
        <v>466</v>
      </c>
      <c r="D92" s="8">
        <v>977</v>
      </c>
      <c r="E92" s="5" t="s">
        <v>20</v>
      </c>
      <c r="F92" s="8">
        <v>432517.9</v>
      </c>
      <c r="G92" s="8"/>
      <c r="H92" s="1">
        <v>43103</v>
      </c>
      <c r="I92" s="1">
        <v>43121</v>
      </c>
      <c r="J92" s="16" t="s">
        <v>42</v>
      </c>
      <c r="K92" s="8">
        <v>6829.23</v>
      </c>
      <c r="L92" s="8">
        <f t="shared" si="13"/>
        <v>455282</v>
      </c>
      <c r="M92" s="8">
        <f t="shared" si="14"/>
        <v>439347.13</v>
      </c>
      <c r="N92" s="8">
        <f t="shared" si="15"/>
        <v>15934.869999999995</v>
      </c>
      <c r="O92" s="27">
        <f t="shared" si="16"/>
        <v>3.4999999999999989E-2</v>
      </c>
      <c r="P92" s="4">
        <f t="shared" si="17"/>
        <v>18</v>
      </c>
      <c r="Q92" s="2" t="str">
        <f t="shared" si="11"/>
        <v>Moderate</v>
      </c>
      <c r="R92" s="2">
        <f t="shared" si="12"/>
        <v>2018</v>
      </c>
    </row>
    <row r="93" spans="1:18" ht="14.25" customHeight="1" x14ac:dyDescent="0.25">
      <c r="A93" s="6">
        <v>92</v>
      </c>
      <c r="B93" s="5" t="s">
        <v>13</v>
      </c>
      <c r="C93" s="6">
        <v>728</v>
      </c>
      <c r="D93" s="8">
        <v>65</v>
      </c>
      <c r="E93" s="5" t="s">
        <v>31</v>
      </c>
      <c r="F93" s="8">
        <v>44954</v>
      </c>
      <c r="G93" s="8"/>
      <c r="H93" s="1">
        <v>43172</v>
      </c>
      <c r="I93" s="1">
        <v>43185</v>
      </c>
      <c r="J93" s="5" t="s">
        <v>12</v>
      </c>
      <c r="K93" s="8">
        <v>709.8</v>
      </c>
      <c r="L93" s="8">
        <f t="shared" si="13"/>
        <v>47320</v>
      </c>
      <c r="M93" s="8">
        <f t="shared" si="14"/>
        <v>45663.8</v>
      </c>
      <c r="N93" s="8">
        <f t="shared" si="15"/>
        <v>1656.1999999999971</v>
      </c>
      <c r="O93" s="27">
        <f t="shared" si="16"/>
        <v>3.4999999999999941E-2</v>
      </c>
      <c r="P93" s="4">
        <f t="shared" si="17"/>
        <v>13</v>
      </c>
      <c r="Q93" s="2" t="str">
        <f t="shared" si="11"/>
        <v>Fast</v>
      </c>
      <c r="R93" s="2">
        <f t="shared" si="12"/>
        <v>2018</v>
      </c>
    </row>
    <row r="94" spans="1:18" ht="14.25" customHeight="1" x14ac:dyDescent="0.25">
      <c r="A94" s="6">
        <v>93</v>
      </c>
      <c r="B94" s="5" t="s">
        <v>11</v>
      </c>
      <c r="C94" s="6">
        <v>812</v>
      </c>
      <c r="D94" s="8">
        <v>817</v>
      </c>
      <c r="E94" s="5" t="s">
        <v>10</v>
      </c>
      <c r="F94" s="8">
        <v>630233.80000000005</v>
      </c>
      <c r="G94" s="36">
        <f>F94/L94</f>
        <v>0.95000000000000007</v>
      </c>
      <c r="H94" s="1">
        <v>43074</v>
      </c>
      <c r="I94" s="1">
        <v>43091</v>
      </c>
      <c r="J94" s="5" t="s">
        <v>24</v>
      </c>
      <c r="K94" s="8">
        <v>9951.06</v>
      </c>
      <c r="L94" s="8">
        <f t="shared" si="13"/>
        <v>663404</v>
      </c>
      <c r="M94" s="8">
        <f t="shared" si="14"/>
        <v>640184.8600000001</v>
      </c>
      <c r="N94" s="8">
        <f t="shared" si="15"/>
        <v>23219.139999999898</v>
      </c>
      <c r="O94" s="27">
        <f t="shared" si="16"/>
        <v>3.4999999999999844E-2</v>
      </c>
      <c r="P94" s="4">
        <f t="shared" si="17"/>
        <v>17</v>
      </c>
      <c r="Q94" s="2" t="str">
        <f t="shared" si="11"/>
        <v>Moderate</v>
      </c>
      <c r="R94" s="2">
        <f t="shared" si="12"/>
        <v>2017</v>
      </c>
    </row>
    <row r="95" spans="1:18" ht="14.25" customHeight="1" x14ac:dyDescent="0.25">
      <c r="A95" s="6">
        <v>94</v>
      </c>
      <c r="B95" s="5" t="s">
        <v>13</v>
      </c>
      <c r="C95" s="6">
        <v>288</v>
      </c>
      <c r="D95" s="8">
        <v>671</v>
      </c>
      <c r="E95" s="5" t="s">
        <v>14</v>
      </c>
      <c r="F95" s="8">
        <v>183585.6</v>
      </c>
      <c r="G95" s="8"/>
      <c r="H95" s="1">
        <v>43265</v>
      </c>
      <c r="I95" s="1">
        <v>43290</v>
      </c>
      <c r="J95" s="5" t="s">
        <v>19</v>
      </c>
      <c r="K95" s="8">
        <v>2898.72</v>
      </c>
      <c r="L95" s="8">
        <f t="shared" si="13"/>
        <v>193248</v>
      </c>
      <c r="M95" s="8">
        <f t="shared" si="14"/>
        <v>186484.32</v>
      </c>
      <c r="N95" s="8">
        <f t="shared" si="15"/>
        <v>6763.679999999993</v>
      </c>
      <c r="O95" s="27">
        <f t="shared" si="16"/>
        <v>3.4999999999999962E-2</v>
      </c>
      <c r="P95" s="4">
        <f t="shared" si="17"/>
        <v>25</v>
      </c>
      <c r="Q95" s="2" t="str">
        <f t="shared" si="11"/>
        <v>Moderate</v>
      </c>
      <c r="R95" s="2">
        <f t="shared" si="12"/>
        <v>2018</v>
      </c>
    </row>
    <row r="96" spans="1:18" ht="14.25" customHeight="1" x14ac:dyDescent="0.25">
      <c r="A96" s="6">
        <v>95</v>
      </c>
      <c r="B96" s="5" t="s">
        <v>11</v>
      </c>
      <c r="C96" s="6">
        <v>586</v>
      </c>
      <c r="D96" s="8">
        <v>127</v>
      </c>
      <c r="E96" s="5" t="s">
        <v>17</v>
      </c>
      <c r="F96" s="8">
        <v>70700.899999999994</v>
      </c>
      <c r="G96" s="36">
        <f>F96/L96</f>
        <v>0.95</v>
      </c>
      <c r="H96" s="1">
        <v>43149</v>
      </c>
      <c r="I96" s="1">
        <v>43179</v>
      </c>
      <c r="J96" s="5" t="s">
        <v>18</v>
      </c>
      <c r="K96" s="8">
        <v>1116.33</v>
      </c>
      <c r="L96" s="8">
        <f t="shared" si="13"/>
        <v>74422</v>
      </c>
      <c r="M96" s="8">
        <f t="shared" si="14"/>
        <v>71817.23</v>
      </c>
      <c r="N96" s="8">
        <f t="shared" si="15"/>
        <v>2604.7700000000041</v>
      </c>
      <c r="O96" s="27">
        <f t="shared" si="16"/>
        <v>3.5000000000000052E-2</v>
      </c>
      <c r="P96" s="4">
        <f t="shared" si="17"/>
        <v>30</v>
      </c>
      <c r="Q96" s="2" t="str">
        <f t="shared" si="11"/>
        <v>Slow</v>
      </c>
      <c r="R96" s="2">
        <f t="shared" si="12"/>
        <v>2018</v>
      </c>
    </row>
    <row r="97" spans="1:18" ht="14.25" customHeight="1" x14ac:dyDescent="0.25">
      <c r="A97" s="6">
        <v>96</v>
      </c>
      <c r="B97" s="5" t="s">
        <v>13</v>
      </c>
      <c r="C97" s="6">
        <v>685</v>
      </c>
      <c r="D97" s="8">
        <v>218</v>
      </c>
      <c r="E97" s="5" t="s">
        <v>10</v>
      </c>
      <c r="F97" s="8">
        <v>141863.5</v>
      </c>
      <c r="G97" s="8"/>
      <c r="H97" s="1">
        <v>42523</v>
      </c>
      <c r="I97" s="1">
        <v>42554</v>
      </c>
      <c r="J97" s="5" t="s">
        <v>12</v>
      </c>
      <c r="K97" s="8">
        <v>2239.9499999999998</v>
      </c>
      <c r="L97" s="8">
        <f t="shared" si="13"/>
        <v>149330</v>
      </c>
      <c r="M97" s="8">
        <f t="shared" si="14"/>
        <v>144103.45000000001</v>
      </c>
      <c r="N97" s="8">
        <f t="shared" si="15"/>
        <v>5226.5499999999884</v>
      </c>
      <c r="O97" s="27">
        <f t="shared" si="16"/>
        <v>3.499999999999992E-2</v>
      </c>
      <c r="P97" s="4">
        <f t="shared" si="17"/>
        <v>31</v>
      </c>
      <c r="Q97" s="2" t="str">
        <f t="shared" si="11"/>
        <v>Slow</v>
      </c>
      <c r="R97" s="2">
        <f t="shared" si="12"/>
        <v>2016</v>
      </c>
    </row>
    <row r="98" spans="1:18" ht="14.25" customHeight="1" x14ac:dyDescent="0.25">
      <c r="A98" s="6">
        <v>97</v>
      </c>
      <c r="B98" s="5" t="s">
        <v>13</v>
      </c>
      <c r="C98" s="6">
        <v>540</v>
      </c>
      <c r="D98" s="8">
        <v>124</v>
      </c>
      <c r="E98" s="5" t="s">
        <v>10</v>
      </c>
      <c r="F98" s="8">
        <v>63612</v>
      </c>
      <c r="G98" s="8"/>
      <c r="H98" s="1">
        <v>43016</v>
      </c>
      <c r="I98" s="1">
        <v>43051</v>
      </c>
      <c r="J98" s="5" t="s">
        <v>12</v>
      </c>
      <c r="K98" s="8">
        <v>1004.4</v>
      </c>
      <c r="L98" s="8">
        <f t="shared" si="13"/>
        <v>66960</v>
      </c>
      <c r="M98" s="8">
        <f t="shared" si="14"/>
        <v>64616.4</v>
      </c>
      <c r="N98" s="8">
        <f t="shared" si="15"/>
        <v>2343.5999999999985</v>
      </c>
      <c r="O98" s="27">
        <f t="shared" si="16"/>
        <v>3.4999999999999976E-2</v>
      </c>
      <c r="P98" s="4">
        <f t="shared" si="17"/>
        <v>35</v>
      </c>
      <c r="Q98" s="2" t="str">
        <f t="shared" si="11"/>
        <v>Slow</v>
      </c>
      <c r="R98" s="2">
        <f t="shared" si="12"/>
        <v>2017</v>
      </c>
    </row>
    <row r="99" spans="1:18" ht="14.25" customHeight="1" x14ac:dyDescent="0.25">
      <c r="A99" s="6">
        <v>98</v>
      </c>
      <c r="B99" s="5" t="s">
        <v>13</v>
      </c>
      <c r="C99" s="6">
        <v>956</v>
      </c>
      <c r="D99" s="8">
        <v>795</v>
      </c>
      <c r="E99" s="5" t="s">
        <v>20</v>
      </c>
      <c r="F99" s="8">
        <v>722019</v>
      </c>
      <c r="G99" s="8"/>
      <c r="H99" s="1">
        <v>43095</v>
      </c>
      <c r="I99" s="1">
        <v>43121</v>
      </c>
      <c r="J99" s="5" t="s">
        <v>19</v>
      </c>
      <c r="K99" s="8">
        <v>11400.3</v>
      </c>
      <c r="L99" s="8">
        <f t="shared" si="13"/>
        <v>760020</v>
      </c>
      <c r="M99" s="8">
        <f t="shared" si="14"/>
        <v>733419.3</v>
      </c>
      <c r="N99" s="8">
        <f t="shared" si="15"/>
        <v>26600.699999999953</v>
      </c>
      <c r="O99" s="27">
        <f t="shared" si="16"/>
        <v>3.4999999999999941E-2</v>
      </c>
      <c r="P99" s="4">
        <f t="shared" si="17"/>
        <v>26</v>
      </c>
      <c r="Q99" s="2" t="str">
        <f t="shared" si="11"/>
        <v>Moderate</v>
      </c>
      <c r="R99" s="2">
        <f t="shared" si="12"/>
        <v>2018</v>
      </c>
    </row>
    <row r="100" spans="1:18" ht="14.25" customHeight="1" x14ac:dyDescent="0.25">
      <c r="A100" s="6">
        <v>99</v>
      </c>
      <c r="B100" s="5" t="s">
        <v>13</v>
      </c>
      <c r="C100" s="6">
        <v>580</v>
      </c>
      <c r="D100" s="8">
        <v>626</v>
      </c>
      <c r="E100" s="5" t="s">
        <v>14</v>
      </c>
      <c r="F100" s="8">
        <v>344926</v>
      </c>
      <c r="G100" s="8"/>
      <c r="H100" s="1">
        <v>42590</v>
      </c>
      <c r="I100" s="1">
        <v>42608</v>
      </c>
      <c r="J100" s="5" t="s">
        <v>12</v>
      </c>
      <c r="K100" s="8">
        <v>5446.2</v>
      </c>
      <c r="L100" s="8">
        <f t="shared" si="13"/>
        <v>363080</v>
      </c>
      <c r="M100" s="8">
        <f t="shared" si="14"/>
        <v>350372.2</v>
      </c>
      <c r="N100" s="8">
        <f t="shared" si="15"/>
        <v>12707.799999999988</v>
      </c>
      <c r="O100" s="27">
        <f t="shared" si="16"/>
        <v>3.4999999999999969E-2</v>
      </c>
      <c r="P100" s="4">
        <f t="shared" si="17"/>
        <v>18</v>
      </c>
      <c r="Q100" s="2" t="str">
        <f t="shared" si="11"/>
        <v>Moderate</v>
      </c>
      <c r="R100" s="2">
        <f t="shared" si="12"/>
        <v>2016</v>
      </c>
    </row>
    <row r="101" spans="1:18" ht="14.25" customHeight="1" x14ac:dyDescent="0.25">
      <c r="A101" s="6">
        <v>100</v>
      </c>
      <c r="B101" s="5" t="s">
        <v>13</v>
      </c>
      <c r="C101" s="6">
        <v>350</v>
      </c>
      <c r="D101" s="8">
        <v>619</v>
      </c>
      <c r="E101" s="5" t="s">
        <v>14</v>
      </c>
      <c r="F101" s="8">
        <v>205817.5</v>
      </c>
      <c r="G101" s="8"/>
      <c r="H101" s="1">
        <v>43264</v>
      </c>
      <c r="I101" s="1">
        <v>43283</v>
      </c>
      <c r="J101" s="5" t="s">
        <v>12</v>
      </c>
      <c r="K101" s="8">
        <v>3249.75</v>
      </c>
      <c r="L101" s="8">
        <f t="shared" si="13"/>
        <v>216650</v>
      </c>
      <c r="M101" s="8">
        <f t="shared" si="14"/>
        <v>209067.25</v>
      </c>
      <c r="N101" s="8">
        <f t="shared" si="15"/>
        <v>7582.75</v>
      </c>
      <c r="O101" s="27">
        <f t="shared" si="16"/>
        <v>3.5000000000000003E-2</v>
      </c>
      <c r="P101" s="4">
        <f t="shared" si="17"/>
        <v>19</v>
      </c>
      <c r="Q101" s="2" t="str">
        <f t="shared" si="11"/>
        <v>Moderate</v>
      </c>
      <c r="R101" s="2">
        <f t="shared" si="12"/>
        <v>2018</v>
      </c>
    </row>
    <row r="102" spans="1:18" ht="14.25" customHeight="1" x14ac:dyDescent="0.25">
      <c r="A102" s="6">
        <v>101</v>
      </c>
      <c r="B102" s="5" t="s">
        <v>11</v>
      </c>
      <c r="C102" s="6">
        <v>948</v>
      </c>
      <c r="D102" s="8">
        <v>1009</v>
      </c>
      <c r="E102" s="5" t="s">
        <v>10</v>
      </c>
      <c r="F102" s="8">
        <v>908705.4</v>
      </c>
      <c r="G102" s="36">
        <f t="shared" ref="G102:G103" si="20">F102/L102</f>
        <v>0.95000000000000007</v>
      </c>
      <c r="H102" s="1">
        <v>42767</v>
      </c>
      <c r="I102" s="1">
        <v>42789</v>
      </c>
      <c r="J102" s="5" t="s">
        <v>24</v>
      </c>
      <c r="K102" s="8">
        <v>14347.98</v>
      </c>
      <c r="L102" s="8">
        <f t="shared" si="13"/>
        <v>956532</v>
      </c>
      <c r="M102" s="8">
        <f t="shared" si="14"/>
        <v>923053.38</v>
      </c>
      <c r="N102" s="8">
        <f t="shared" si="15"/>
        <v>33478.619999999995</v>
      </c>
      <c r="O102" s="27">
        <f t="shared" si="16"/>
        <v>3.4999999999999996E-2</v>
      </c>
      <c r="P102" s="4">
        <f t="shared" si="17"/>
        <v>22</v>
      </c>
      <c r="Q102" s="2" t="str">
        <f t="shared" si="11"/>
        <v>Moderate</v>
      </c>
      <c r="R102" s="2">
        <f t="shared" si="12"/>
        <v>2017</v>
      </c>
    </row>
    <row r="103" spans="1:18" ht="14.25" customHeight="1" x14ac:dyDescent="0.25">
      <c r="A103" s="6">
        <v>102</v>
      </c>
      <c r="B103" s="5" t="s">
        <v>11</v>
      </c>
      <c r="C103" s="6">
        <v>482</v>
      </c>
      <c r="D103" s="8">
        <v>138</v>
      </c>
      <c r="E103" s="5" t="s">
        <v>31</v>
      </c>
      <c r="F103" s="8">
        <v>63190.2</v>
      </c>
      <c r="G103" s="36">
        <f t="shared" si="20"/>
        <v>0.95</v>
      </c>
      <c r="H103" s="1">
        <v>43241</v>
      </c>
      <c r="I103" s="1">
        <v>43274</v>
      </c>
      <c r="J103" s="5" t="s">
        <v>18</v>
      </c>
      <c r="K103" s="8">
        <v>997.74</v>
      </c>
      <c r="L103" s="8">
        <f t="shared" si="13"/>
        <v>66516</v>
      </c>
      <c r="M103" s="8">
        <f t="shared" si="14"/>
        <v>64187.939999999995</v>
      </c>
      <c r="N103" s="8">
        <f t="shared" si="15"/>
        <v>2328.0600000000049</v>
      </c>
      <c r="O103" s="27">
        <f t="shared" si="16"/>
        <v>3.5000000000000073E-2</v>
      </c>
      <c r="P103" s="4">
        <f t="shared" si="17"/>
        <v>33</v>
      </c>
      <c r="Q103" s="2" t="str">
        <f t="shared" si="11"/>
        <v>Slow</v>
      </c>
      <c r="R103" s="2">
        <f t="shared" si="12"/>
        <v>2018</v>
      </c>
    </row>
    <row r="104" spans="1:18" ht="14.25" customHeight="1" x14ac:dyDescent="0.25">
      <c r="A104" s="6">
        <v>103</v>
      </c>
      <c r="B104" s="5" t="s">
        <v>13</v>
      </c>
      <c r="C104" s="6">
        <v>303</v>
      </c>
      <c r="D104" s="8">
        <v>1420</v>
      </c>
      <c r="E104" s="5" t="s">
        <v>22</v>
      </c>
      <c r="F104" s="8">
        <v>408747</v>
      </c>
      <c r="G104" s="8"/>
      <c r="H104" s="1">
        <v>42528</v>
      </c>
      <c r="I104" s="1">
        <v>42540</v>
      </c>
      <c r="J104" s="5" t="s">
        <v>28</v>
      </c>
      <c r="K104" s="8">
        <v>6453.9</v>
      </c>
      <c r="L104" s="8">
        <f t="shared" si="13"/>
        <v>430260</v>
      </c>
      <c r="M104" s="8">
        <f t="shared" si="14"/>
        <v>415200.9</v>
      </c>
      <c r="N104" s="8">
        <f t="shared" si="15"/>
        <v>15059.099999999977</v>
      </c>
      <c r="O104" s="27">
        <f t="shared" si="16"/>
        <v>3.4999999999999948E-2</v>
      </c>
      <c r="P104" s="4">
        <f t="shared" si="17"/>
        <v>12</v>
      </c>
      <c r="Q104" s="2" t="str">
        <f t="shared" si="11"/>
        <v>Fast</v>
      </c>
      <c r="R104" s="2">
        <f t="shared" si="12"/>
        <v>2016</v>
      </c>
    </row>
    <row r="105" spans="1:18" ht="14.25" customHeight="1" x14ac:dyDescent="0.25">
      <c r="A105" s="6">
        <v>104</v>
      </c>
      <c r="B105" s="5" t="s">
        <v>11</v>
      </c>
      <c r="C105" s="6">
        <v>139</v>
      </c>
      <c r="D105" s="8">
        <v>1616</v>
      </c>
      <c r="E105" s="5" t="s">
        <v>10</v>
      </c>
      <c r="F105" s="8">
        <v>213392.8</v>
      </c>
      <c r="G105" s="36">
        <f>F105/L105</f>
        <v>0.95</v>
      </c>
      <c r="H105" s="1">
        <v>42573</v>
      </c>
      <c r="I105" s="1">
        <v>42603</v>
      </c>
      <c r="J105" s="5" t="s">
        <v>19</v>
      </c>
      <c r="K105" s="8">
        <v>3369.3599999999997</v>
      </c>
      <c r="L105" s="8">
        <f t="shared" si="13"/>
        <v>224624</v>
      </c>
      <c r="M105" s="8">
        <f t="shared" si="14"/>
        <v>216762.15999999997</v>
      </c>
      <c r="N105" s="8">
        <f t="shared" si="15"/>
        <v>7861.8400000000256</v>
      </c>
      <c r="O105" s="27">
        <f t="shared" si="16"/>
        <v>3.5000000000000114E-2</v>
      </c>
      <c r="P105" s="4">
        <f t="shared" si="17"/>
        <v>30</v>
      </c>
      <c r="Q105" s="2" t="str">
        <f t="shared" si="11"/>
        <v>Slow</v>
      </c>
      <c r="R105" s="2">
        <f t="shared" si="12"/>
        <v>2016</v>
      </c>
    </row>
    <row r="106" spans="1:18" ht="14.25" customHeight="1" x14ac:dyDescent="0.25">
      <c r="A106" s="6">
        <v>105</v>
      </c>
      <c r="B106" s="5" t="s">
        <v>13</v>
      </c>
      <c r="C106" s="6">
        <v>341</v>
      </c>
      <c r="D106" s="8">
        <v>106</v>
      </c>
      <c r="E106" s="5" t="s">
        <v>10</v>
      </c>
      <c r="F106" s="8">
        <v>34338.699999999997</v>
      </c>
      <c r="G106" s="8"/>
      <c r="H106" s="1">
        <v>43016</v>
      </c>
      <c r="I106" s="1">
        <v>43037</v>
      </c>
      <c r="J106" s="5" t="s">
        <v>18</v>
      </c>
      <c r="K106" s="8">
        <v>542.18999999999994</v>
      </c>
      <c r="L106" s="8">
        <f t="shared" si="13"/>
        <v>36146</v>
      </c>
      <c r="M106" s="8">
        <f t="shared" si="14"/>
        <v>34880.89</v>
      </c>
      <c r="N106" s="8">
        <f t="shared" si="15"/>
        <v>1265.1100000000006</v>
      </c>
      <c r="O106" s="27">
        <f t="shared" si="16"/>
        <v>3.5000000000000017E-2</v>
      </c>
      <c r="P106" s="4">
        <f t="shared" si="17"/>
        <v>21</v>
      </c>
      <c r="Q106" s="2" t="str">
        <f t="shared" si="11"/>
        <v>Moderate</v>
      </c>
      <c r="R106" s="2">
        <f t="shared" si="12"/>
        <v>2017</v>
      </c>
    </row>
    <row r="107" spans="1:18" ht="14.25" customHeight="1" x14ac:dyDescent="0.25">
      <c r="A107" s="6">
        <v>106</v>
      </c>
      <c r="B107" s="5" t="s">
        <v>13</v>
      </c>
      <c r="C107" s="6">
        <v>709</v>
      </c>
      <c r="D107" s="8">
        <v>985</v>
      </c>
      <c r="E107" s="5" t="s">
        <v>20</v>
      </c>
      <c r="F107" s="8">
        <v>663446.75</v>
      </c>
      <c r="G107" s="8"/>
      <c r="H107" s="1">
        <v>42811</v>
      </c>
      <c r="I107" s="1">
        <v>42827</v>
      </c>
      <c r="J107" s="5" t="s">
        <v>28</v>
      </c>
      <c r="K107" s="8">
        <v>10475.475</v>
      </c>
      <c r="L107" s="8">
        <f t="shared" si="13"/>
        <v>698365</v>
      </c>
      <c r="M107" s="8">
        <f t="shared" si="14"/>
        <v>673922.22499999998</v>
      </c>
      <c r="N107" s="8">
        <f t="shared" si="15"/>
        <v>24442.775000000023</v>
      </c>
      <c r="O107" s="27">
        <f t="shared" si="16"/>
        <v>3.5000000000000031E-2</v>
      </c>
      <c r="P107" s="4">
        <f t="shared" si="17"/>
        <v>16</v>
      </c>
      <c r="Q107" s="2" t="str">
        <f t="shared" si="11"/>
        <v>Moderate</v>
      </c>
      <c r="R107" s="2">
        <f t="shared" si="12"/>
        <v>2017</v>
      </c>
    </row>
    <row r="108" spans="1:18" ht="14.25" customHeight="1" x14ac:dyDescent="0.25">
      <c r="A108" s="6">
        <v>107</v>
      </c>
      <c r="B108" s="5" t="s">
        <v>13</v>
      </c>
      <c r="C108" s="6">
        <v>949</v>
      </c>
      <c r="D108" s="8">
        <v>867</v>
      </c>
      <c r="E108" s="5" t="s">
        <v>20</v>
      </c>
      <c r="F108" s="8">
        <v>781643.85</v>
      </c>
      <c r="G108" s="8"/>
      <c r="H108" s="1">
        <v>43171</v>
      </c>
      <c r="I108" s="1">
        <v>43193</v>
      </c>
      <c r="J108" s="5" t="s">
        <v>15</v>
      </c>
      <c r="K108" s="8">
        <v>12341.744999999999</v>
      </c>
      <c r="L108" s="8">
        <f t="shared" si="13"/>
        <v>822783</v>
      </c>
      <c r="M108" s="8">
        <f t="shared" si="14"/>
        <v>793985.59499999997</v>
      </c>
      <c r="N108" s="8">
        <f t="shared" si="15"/>
        <v>28797.405000000028</v>
      </c>
      <c r="O108" s="27">
        <f t="shared" si="16"/>
        <v>3.5000000000000031E-2</v>
      </c>
      <c r="P108" s="4">
        <f t="shared" si="17"/>
        <v>22</v>
      </c>
      <c r="Q108" s="2" t="str">
        <f t="shared" si="11"/>
        <v>Moderate</v>
      </c>
      <c r="R108" s="2">
        <f t="shared" si="12"/>
        <v>2018</v>
      </c>
    </row>
    <row r="109" spans="1:18" ht="14.25" customHeight="1" x14ac:dyDescent="0.25">
      <c r="A109" s="6">
        <v>108</v>
      </c>
      <c r="B109" s="5" t="s">
        <v>13</v>
      </c>
      <c r="C109" s="6">
        <v>529</v>
      </c>
      <c r="D109" s="8">
        <v>824</v>
      </c>
      <c r="E109" s="5" t="s">
        <v>20</v>
      </c>
      <c r="F109" s="8">
        <v>414101.2</v>
      </c>
      <c r="G109" s="8"/>
      <c r="H109" s="1">
        <v>43266</v>
      </c>
      <c r="I109" s="1">
        <v>43295</v>
      </c>
      <c r="J109" s="5" t="s">
        <v>18</v>
      </c>
      <c r="K109" s="8">
        <v>6538.44</v>
      </c>
      <c r="L109" s="8">
        <f t="shared" si="13"/>
        <v>435896</v>
      </c>
      <c r="M109" s="8">
        <f t="shared" si="14"/>
        <v>420639.64</v>
      </c>
      <c r="N109" s="8">
        <f t="shared" si="15"/>
        <v>15256.359999999986</v>
      </c>
      <c r="O109" s="27">
        <f t="shared" si="16"/>
        <v>3.4999999999999969E-2</v>
      </c>
      <c r="P109" s="4">
        <f t="shared" si="17"/>
        <v>29</v>
      </c>
      <c r="Q109" s="2" t="str">
        <f t="shared" si="11"/>
        <v>Slow</v>
      </c>
      <c r="R109" s="2">
        <f t="shared" si="12"/>
        <v>2018</v>
      </c>
    </row>
    <row r="110" spans="1:18" ht="14.25" customHeight="1" x14ac:dyDescent="0.25">
      <c r="A110" s="6">
        <v>109</v>
      </c>
      <c r="B110" s="5" t="s">
        <v>13</v>
      </c>
      <c r="C110" s="6">
        <v>78</v>
      </c>
      <c r="D110" s="8">
        <v>913</v>
      </c>
      <c r="E110" s="5" t="s">
        <v>23</v>
      </c>
      <c r="F110" s="8">
        <v>67653.3</v>
      </c>
      <c r="G110" s="8"/>
      <c r="H110" s="1">
        <v>42572</v>
      </c>
      <c r="I110" s="1">
        <v>42589</v>
      </c>
      <c r="J110" s="5" t="s">
        <v>19</v>
      </c>
      <c r="K110" s="8">
        <v>1068.21</v>
      </c>
      <c r="L110" s="8">
        <f t="shared" si="13"/>
        <v>71214</v>
      </c>
      <c r="M110" s="8">
        <f t="shared" si="14"/>
        <v>68721.510000000009</v>
      </c>
      <c r="N110" s="8">
        <f t="shared" si="15"/>
        <v>2492.4899999999907</v>
      </c>
      <c r="O110" s="27">
        <f t="shared" si="16"/>
        <v>3.4999999999999871E-2</v>
      </c>
      <c r="P110" s="4">
        <f t="shared" si="17"/>
        <v>17</v>
      </c>
      <c r="Q110" s="2" t="str">
        <f t="shared" si="11"/>
        <v>Moderate</v>
      </c>
      <c r="R110" s="2">
        <f t="shared" si="12"/>
        <v>2016</v>
      </c>
    </row>
    <row r="111" spans="1:18" ht="14.25" customHeight="1" x14ac:dyDescent="0.25">
      <c r="A111" s="6">
        <v>110</v>
      </c>
      <c r="B111" s="5" t="s">
        <v>13</v>
      </c>
      <c r="C111" s="6">
        <v>284</v>
      </c>
      <c r="D111" s="8">
        <v>740</v>
      </c>
      <c r="E111" s="5" t="s">
        <v>14</v>
      </c>
      <c r="F111" s="8">
        <v>199652</v>
      </c>
      <c r="G111" s="8"/>
      <c r="H111" s="1">
        <v>43113</v>
      </c>
      <c r="I111" s="1">
        <v>43143</v>
      </c>
      <c r="J111" s="5" t="s">
        <v>18</v>
      </c>
      <c r="K111" s="8">
        <v>3152.4</v>
      </c>
      <c r="L111" s="8">
        <f t="shared" si="13"/>
        <v>210160</v>
      </c>
      <c r="M111" s="8">
        <f t="shared" si="14"/>
        <v>202804.4</v>
      </c>
      <c r="N111" s="8">
        <f t="shared" si="15"/>
        <v>7355.6000000000058</v>
      </c>
      <c r="O111" s="27">
        <f t="shared" si="16"/>
        <v>3.5000000000000031E-2</v>
      </c>
      <c r="P111" s="4">
        <f t="shared" si="17"/>
        <v>30</v>
      </c>
      <c r="Q111" s="2" t="str">
        <f t="shared" si="11"/>
        <v>Slow</v>
      </c>
      <c r="R111" s="2">
        <f t="shared" si="12"/>
        <v>2018</v>
      </c>
    </row>
    <row r="112" spans="1:18" ht="14.25" customHeight="1" x14ac:dyDescent="0.25">
      <c r="A112" s="6">
        <v>111</v>
      </c>
      <c r="B112" s="5" t="s">
        <v>13</v>
      </c>
      <c r="C112" s="6">
        <v>961</v>
      </c>
      <c r="D112" s="8">
        <v>77</v>
      </c>
      <c r="E112" s="5" t="s">
        <v>31</v>
      </c>
      <c r="F112" s="8">
        <v>70297.149999999994</v>
      </c>
      <c r="G112" s="8"/>
      <c r="H112" s="1">
        <v>43081</v>
      </c>
      <c r="I112" s="1">
        <v>43104</v>
      </c>
      <c r="J112" s="5" t="s">
        <v>15</v>
      </c>
      <c r="K112" s="8">
        <v>1109.9549999999999</v>
      </c>
      <c r="L112" s="8">
        <f t="shared" si="13"/>
        <v>73997</v>
      </c>
      <c r="M112" s="8">
        <f t="shared" si="14"/>
        <v>71407.104999999996</v>
      </c>
      <c r="N112" s="8">
        <f t="shared" si="15"/>
        <v>2589.8950000000041</v>
      </c>
      <c r="O112" s="27">
        <f t="shared" si="16"/>
        <v>3.5000000000000052E-2</v>
      </c>
      <c r="P112" s="4">
        <f t="shared" si="17"/>
        <v>23</v>
      </c>
      <c r="Q112" s="2" t="str">
        <f t="shared" si="11"/>
        <v>Moderate</v>
      </c>
      <c r="R112" s="2">
        <f t="shared" si="12"/>
        <v>2018</v>
      </c>
    </row>
    <row r="113" spans="1:18" ht="14.25" customHeight="1" x14ac:dyDescent="0.25">
      <c r="A113" s="6">
        <v>112</v>
      </c>
      <c r="B113" s="5" t="s">
        <v>11</v>
      </c>
      <c r="C113" s="6">
        <v>770</v>
      </c>
      <c r="D113" s="8">
        <v>27</v>
      </c>
      <c r="E113" s="5" t="s">
        <v>26</v>
      </c>
      <c r="F113" s="8">
        <v>19750.5</v>
      </c>
      <c r="G113" s="36">
        <f t="shared" ref="G113:G114" si="21">F113/L113</f>
        <v>0.95</v>
      </c>
      <c r="H113" s="1">
        <v>42724</v>
      </c>
      <c r="I113" s="1">
        <v>42758</v>
      </c>
      <c r="J113" s="5" t="s">
        <v>32</v>
      </c>
      <c r="K113" s="8">
        <v>311.84999999999997</v>
      </c>
      <c r="L113" s="8">
        <f t="shared" si="13"/>
        <v>20790</v>
      </c>
      <c r="M113" s="8">
        <f t="shared" si="14"/>
        <v>20062.349999999999</v>
      </c>
      <c r="N113" s="8">
        <f t="shared" si="15"/>
        <v>727.65000000000146</v>
      </c>
      <c r="O113" s="27">
        <f t="shared" si="16"/>
        <v>3.5000000000000073E-2</v>
      </c>
      <c r="P113" s="4">
        <f t="shared" si="17"/>
        <v>34</v>
      </c>
      <c r="Q113" s="2" t="str">
        <f t="shared" si="11"/>
        <v>Slow</v>
      </c>
      <c r="R113" s="2">
        <f t="shared" si="12"/>
        <v>2017</v>
      </c>
    </row>
    <row r="114" spans="1:18" ht="14.25" customHeight="1" x14ac:dyDescent="0.25">
      <c r="A114" s="6">
        <v>113</v>
      </c>
      <c r="B114" s="5" t="s">
        <v>11</v>
      </c>
      <c r="C114" s="6">
        <v>729</v>
      </c>
      <c r="D114" s="8">
        <v>1620</v>
      </c>
      <c r="E114" s="5" t="s">
        <v>10</v>
      </c>
      <c r="F114" s="8">
        <v>1121931</v>
      </c>
      <c r="G114" s="36">
        <f t="shared" si="21"/>
        <v>0.95</v>
      </c>
      <c r="H114" s="1">
        <v>43236</v>
      </c>
      <c r="I114" s="1">
        <v>43261</v>
      </c>
      <c r="J114" s="16" t="s">
        <v>42</v>
      </c>
      <c r="K114" s="8">
        <v>17714.7</v>
      </c>
      <c r="L114" s="8">
        <f t="shared" si="13"/>
        <v>1180980</v>
      </c>
      <c r="M114" s="8">
        <f t="shared" si="14"/>
        <v>1139645.7</v>
      </c>
      <c r="N114" s="8">
        <f t="shared" si="15"/>
        <v>41334.300000000047</v>
      </c>
      <c r="O114" s="27">
        <f t="shared" si="16"/>
        <v>3.5000000000000038E-2</v>
      </c>
      <c r="P114" s="4">
        <f t="shared" si="17"/>
        <v>25</v>
      </c>
      <c r="Q114" s="2" t="str">
        <f t="shared" si="11"/>
        <v>Moderate</v>
      </c>
      <c r="R114" s="2">
        <f t="shared" si="12"/>
        <v>2018</v>
      </c>
    </row>
    <row r="115" spans="1:18" ht="14.25" customHeight="1" x14ac:dyDescent="0.25">
      <c r="A115" s="6">
        <v>114</v>
      </c>
      <c r="B115" s="5" t="s">
        <v>16</v>
      </c>
      <c r="C115" s="6">
        <v>202</v>
      </c>
      <c r="D115" s="8">
        <v>52</v>
      </c>
      <c r="E115" s="5" t="s">
        <v>17</v>
      </c>
      <c r="F115" s="8">
        <v>9978.7999999999993</v>
      </c>
      <c r="G115" s="8"/>
      <c r="H115" s="1">
        <v>43247</v>
      </c>
      <c r="I115" s="1">
        <v>43269</v>
      </c>
      <c r="J115" s="5" t="s">
        <v>12</v>
      </c>
      <c r="K115" s="8">
        <v>157.56</v>
      </c>
      <c r="L115" s="8">
        <f t="shared" si="13"/>
        <v>10504</v>
      </c>
      <c r="M115" s="8">
        <f t="shared" si="14"/>
        <v>10136.359999999999</v>
      </c>
      <c r="N115" s="8">
        <f t="shared" si="15"/>
        <v>367.64000000000124</v>
      </c>
      <c r="O115" s="27">
        <f t="shared" si="16"/>
        <v>3.5000000000000114E-2</v>
      </c>
      <c r="P115" s="4">
        <f t="shared" si="17"/>
        <v>22</v>
      </c>
      <c r="Q115" s="2" t="str">
        <f t="shared" si="11"/>
        <v>Moderate</v>
      </c>
      <c r="R115" s="2">
        <f t="shared" si="12"/>
        <v>2018</v>
      </c>
    </row>
    <row r="116" spans="1:18" ht="14.25" customHeight="1" x14ac:dyDescent="0.25">
      <c r="A116" s="6">
        <v>115</v>
      </c>
      <c r="B116" s="5" t="s">
        <v>13</v>
      </c>
      <c r="C116" s="6">
        <v>261</v>
      </c>
      <c r="D116" s="8">
        <v>871</v>
      </c>
      <c r="E116" s="5" t="s">
        <v>20</v>
      </c>
      <c r="F116" s="8">
        <v>215964.45</v>
      </c>
      <c r="G116" s="8"/>
      <c r="H116" s="1">
        <v>43249</v>
      </c>
      <c r="I116" s="1">
        <v>43281</v>
      </c>
      <c r="J116" s="5" t="s">
        <v>21</v>
      </c>
      <c r="K116" s="8">
        <v>3409.9649999999997</v>
      </c>
      <c r="L116" s="8">
        <f t="shared" si="13"/>
        <v>227331</v>
      </c>
      <c r="M116" s="8">
        <f t="shared" si="14"/>
        <v>219374.41500000001</v>
      </c>
      <c r="N116" s="8">
        <f t="shared" si="15"/>
        <v>7956.5849999999919</v>
      </c>
      <c r="O116" s="27">
        <f t="shared" si="16"/>
        <v>3.4999999999999962E-2</v>
      </c>
      <c r="P116" s="4">
        <f t="shared" si="17"/>
        <v>32</v>
      </c>
      <c r="Q116" s="2" t="str">
        <f t="shared" si="11"/>
        <v>Slow</v>
      </c>
      <c r="R116" s="2">
        <f t="shared" si="12"/>
        <v>2018</v>
      </c>
    </row>
    <row r="117" spans="1:18" ht="14.25" customHeight="1" x14ac:dyDescent="0.25">
      <c r="A117" s="6">
        <v>116</v>
      </c>
      <c r="B117" s="5" t="s">
        <v>11</v>
      </c>
      <c r="C117" s="6">
        <v>306</v>
      </c>
      <c r="D117" s="8">
        <v>1171</v>
      </c>
      <c r="E117" s="5" t="s">
        <v>31</v>
      </c>
      <c r="F117" s="8">
        <v>340409.7</v>
      </c>
      <c r="G117" s="36">
        <f t="shared" ref="G117:G118" si="22">F117/L117</f>
        <v>0.95000000000000007</v>
      </c>
      <c r="H117" s="1">
        <v>42922</v>
      </c>
      <c r="I117" s="1">
        <v>42955</v>
      </c>
      <c r="J117" s="5" t="s">
        <v>12</v>
      </c>
      <c r="K117" s="8">
        <v>5374.8899999999994</v>
      </c>
      <c r="L117" s="8">
        <f t="shared" si="13"/>
        <v>358326</v>
      </c>
      <c r="M117" s="8">
        <f t="shared" si="14"/>
        <v>345784.59</v>
      </c>
      <c r="N117" s="8">
        <f t="shared" si="15"/>
        <v>12541.409999999974</v>
      </c>
      <c r="O117" s="27">
        <f t="shared" si="16"/>
        <v>3.4999999999999927E-2</v>
      </c>
      <c r="P117" s="4">
        <f t="shared" si="17"/>
        <v>33</v>
      </c>
      <c r="Q117" s="2" t="str">
        <f t="shared" si="11"/>
        <v>Slow</v>
      </c>
      <c r="R117" s="2">
        <f t="shared" si="12"/>
        <v>2017</v>
      </c>
    </row>
    <row r="118" spans="1:18" ht="14.25" customHeight="1" x14ac:dyDescent="0.25">
      <c r="A118" s="6">
        <v>117</v>
      </c>
      <c r="B118" s="5" t="s">
        <v>11</v>
      </c>
      <c r="C118" s="6">
        <v>634</v>
      </c>
      <c r="D118" s="8">
        <v>859</v>
      </c>
      <c r="E118" s="5" t="s">
        <v>10</v>
      </c>
      <c r="F118" s="8">
        <v>517375.7</v>
      </c>
      <c r="G118" s="36">
        <f t="shared" si="22"/>
        <v>0.95000000000000007</v>
      </c>
      <c r="H118" s="1">
        <v>42390</v>
      </c>
      <c r="I118" s="1">
        <v>42425</v>
      </c>
      <c r="J118" s="5" t="s">
        <v>32</v>
      </c>
      <c r="K118" s="8">
        <v>8169.09</v>
      </c>
      <c r="L118" s="8">
        <f t="shared" si="13"/>
        <v>544606</v>
      </c>
      <c r="M118" s="8">
        <f t="shared" si="14"/>
        <v>525544.79</v>
      </c>
      <c r="N118" s="8">
        <f t="shared" si="15"/>
        <v>19061.209999999963</v>
      </c>
      <c r="O118" s="27">
        <f t="shared" si="16"/>
        <v>3.4999999999999934E-2</v>
      </c>
      <c r="P118" s="4">
        <f t="shared" si="17"/>
        <v>35</v>
      </c>
      <c r="Q118" s="2" t="str">
        <f t="shared" si="11"/>
        <v>Slow</v>
      </c>
      <c r="R118" s="2">
        <f t="shared" si="12"/>
        <v>2016</v>
      </c>
    </row>
    <row r="119" spans="1:18" ht="14.25" customHeight="1" x14ac:dyDescent="0.25">
      <c r="A119" s="6">
        <v>118</v>
      </c>
      <c r="B119" s="5" t="s">
        <v>13</v>
      </c>
      <c r="C119" s="6">
        <v>307</v>
      </c>
      <c r="D119" s="8">
        <v>731</v>
      </c>
      <c r="E119" s="5" t="s">
        <v>14</v>
      </c>
      <c r="F119" s="8">
        <v>213196.15</v>
      </c>
      <c r="G119" s="8"/>
      <c r="H119" s="1">
        <v>42496</v>
      </c>
      <c r="I119" s="1">
        <v>42517</v>
      </c>
      <c r="J119" s="5" t="s">
        <v>32</v>
      </c>
      <c r="K119" s="8">
        <v>3366.2549999999997</v>
      </c>
      <c r="L119" s="8">
        <f t="shared" si="13"/>
        <v>224417</v>
      </c>
      <c r="M119" s="8">
        <f t="shared" si="14"/>
        <v>216562.405</v>
      </c>
      <c r="N119" s="8">
        <f t="shared" si="15"/>
        <v>7854.5950000000012</v>
      </c>
      <c r="O119" s="27">
        <f t="shared" si="16"/>
        <v>3.5000000000000003E-2</v>
      </c>
      <c r="P119" s="4">
        <f t="shared" si="17"/>
        <v>21</v>
      </c>
      <c r="Q119" s="2" t="str">
        <f t="shared" si="11"/>
        <v>Moderate</v>
      </c>
      <c r="R119" s="2">
        <f t="shared" si="12"/>
        <v>2016</v>
      </c>
    </row>
    <row r="120" spans="1:18" ht="14.25" customHeight="1" x14ac:dyDescent="0.25">
      <c r="A120" s="6">
        <v>119</v>
      </c>
      <c r="B120" s="5" t="s">
        <v>13</v>
      </c>
      <c r="C120" s="6">
        <v>624</v>
      </c>
      <c r="D120" s="8">
        <v>1307</v>
      </c>
      <c r="E120" s="5" t="s">
        <v>22</v>
      </c>
      <c r="F120" s="8">
        <v>774789.6</v>
      </c>
      <c r="G120" s="8"/>
      <c r="H120" s="1">
        <v>42584</v>
      </c>
      <c r="I120" s="1">
        <v>42615</v>
      </c>
      <c r="J120" s="5" t="s">
        <v>12</v>
      </c>
      <c r="K120" s="8">
        <v>12233.52</v>
      </c>
      <c r="L120" s="8">
        <f t="shared" si="13"/>
        <v>815568</v>
      </c>
      <c r="M120" s="8">
        <f t="shared" si="14"/>
        <v>787023.12</v>
      </c>
      <c r="N120" s="8">
        <f t="shared" si="15"/>
        <v>28544.880000000005</v>
      </c>
      <c r="O120" s="27">
        <f t="shared" si="16"/>
        <v>3.5000000000000003E-2</v>
      </c>
      <c r="P120" s="4">
        <f t="shared" si="17"/>
        <v>31</v>
      </c>
      <c r="Q120" s="2" t="str">
        <f t="shared" si="11"/>
        <v>Slow</v>
      </c>
      <c r="R120" s="2">
        <f t="shared" si="12"/>
        <v>2016</v>
      </c>
    </row>
    <row r="121" spans="1:18" ht="14.25" customHeight="1" x14ac:dyDescent="0.25">
      <c r="A121" s="6">
        <v>120</v>
      </c>
      <c r="B121" s="5" t="s">
        <v>11</v>
      </c>
      <c r="C121" s="6">
        <v>94</v>
      </c>
      <c r="D121" s="8">
        <v>221</v>
      </c>
      <c r="E121" s="5" t="s">
        <v>17</v>
      </c>
      <c r="F121" s="8">
        <v>19735.3</v>
      </c>
      <c r="G121" s="36">
        <f>F121/L121</f>
        <v>0.95</v>
      </c>
      <c r="H121" s="1">
        <v>43220</v>
      </c>
      <c r="I121" s="1">
        <v>43243</v>
      </c>
      <c r="J121" s="5" t="s">
        <v>12</v>
      </c>
      <c r="K121" s="8">
        <v>311.61</v>
      </c>
      <c r="L121" s="8">
        <f t="shared" si="13"/>
        <v>20774</v>
      </c>
      <c r="M121" s="8">
        <f t="shared" si="14"/>
        <v>20046.91</v>
      </c>
      <c r="N121" s="8">
        <f t="shared" si="15"/>
        <v>727.09000000000015</v>
      </c>
      <c r="O121" s="27">
        <f t="shared" si="16"/>
        <v>3.500000000000001E-2</v>
      </c>
      <c r="P121" s="4">
        <f t="shared" si="17"/>
        <v>23</v>
      </c>
      <c r="Q121" s="2" t="str">
        <f t="shared" si="11"/>
        <v>Moderate</v>
      </c>
      <c r="R121" s="2">
        <f t="shared" si="12"/>
        <v>2018</v>
      </c>
    </row>
    <row r="122" spans="1:18" ht="14.25" customHeight="1" x14ac:dyDescent="0.25">
      <c r="A122" s="6">
        <v>121</v>
      </c>
      <c r="B122" s="5" t="s">
        <v>13</v>
      </c>
      <c r="C122" s="6">
        <v>535</v>
      </c>
      <c r="D122" s="8">
        <v>178</v>
      </c>
      <c r="E122" s="5" t="s">
        <v>22</v>
      </c>
      <c r="F122" s="8">
        <v>90468.5</v>
      </c>
      <c r="G122" s="8"/>
      <c r="H122" s="1">
        <v>43266</v>
      </c>
      <c r="I122" s="1">
        <v>43284</v>
      </c>
      <c r="J122" s="16" t="s">
        <v>42</v>
      </c>
      <c r="K122" s="8">
        <v>1428.45</v>
      </c>
      <c r="L122" s="8">
        <f t="shared" si="13"/>
        <v>95230</v>
      </c>
      <c r="M122" s="8">
        <f t="shared" si="14"/>
        <v>91896.95</v>
      </c>
      <c r="N122" s="8">
        <f t="shared" si="15"/>
        <v>3333.0500000000029</v>
      </c>
      <c r="O122" s="27">
        <f t="shared" si="16"/>
        <v>3.5000000000000031E-2</v>
      </c>
      <c r="P122" s="4">
        <f t="shared" si="17"/>
        <v>18</v>
      </c>
      <c r="Q122" s="2" t="str">
        <f t="shared" si="11"/>
        <v>Moderate</v>
      </c>
      <c r="R122" s="2">
        <f t="shared" si="12"/>
        <v>2018</v>
      </c>
    </row>
    <row r="123" spans="1:18" ht="14.25" customHeight="1" x14ac:dyDescent="0.25">
      <c r="A123" s="6">
        <v>122</v>
      </c>
      <c r="B123" s="5" t="s">
        <v>13</v>
      </c>
      <c r="C123" s="6">
        <v>850</v>
      </c>
      <c r="D123" s="8">
        <v>617</v>
      </c>
      <c r="E123" s="5" t="s">
        <v>14</v>
      </c>
      <c r="F123" s="8">
        <v>498227.5</v>
      </c>
      <c r="G123" s="8"/>
      <c r="H123" s="1">
        <v>43056</v>
      </c>
      <c r="I123" s="1">
        <v>43087</v>
      </c>
      <c r="J123" s="5" t="s">
        <v>19</v>
      </c>
      <c r="K123" s="8">
        <v>7866.75</v>
      </c>
      <c r="L123" s="8">
        <f t="shared" si="13"/>
        <v>524450</v>
      </c>
      <c r="M123" s="8">
        <f t="shared" si="14"/>
        <v>506094.25</v>
      </c>
      <c r="N123" s="8">
        <f t="shared" si="15"/>
        <v>18355.75</v>
      </c>
      <c r="O123" s="27">
        <f t="shared" si="16"/>
        <v>3.5000000000000003E-2</v>
      </c>
      <c r="P123" s="4">
        <f t="shared" si="17"/>
        <v>31</v>
      </c>
      <c r="Q123" s="2" t="str">
        <f t="shared" si="11"/>
        <v>Slow</v>
      </c>
      <c r="R123" s="2">
        <f t="shared" si="12"/>
        <v>2017</v>
      </c>
    </row>
    <row r="124" spans="1:18" ht="14.25" customHeight="1" x14ac:dyDescent="0.25">
      <c r="A124" s="6">
        <v>123</v>
      </c>
      <c r="B124" s="5" t="s">
        <v>11</v>
      </c>
      <c r="C124" s="6">
        <v>493</v>
      </c>
      <c r="D124" s="8">
        <v>50</v>
      </c>
      <c r="E124" s="5" t="s">
        <v>22</v>
      </c>
      <c r="F124" s="8">
        <v>23417.5</v>
      </c>
      <c r="G124" s="36">
        <f>F124/L124</f>
        <v>0.95</v>
      </c>
      <c r="H124" s="1">
        <v>43038</v>
      </c>
      <c r="I124" s="1">
        <v>43059</v>
      </c>
      <c r="J124" s="5" t="s">
        <v>12</v>
      </c>
      <c r="K124" s="8">
        <v>369.75</v>
      </c>
      <c r="L124" s="8">
        <f t="shared" si="13"/>
        <v>24650</v>
      </c>
      <c r="M124" s="8">
        <f t="shared" si="14"/>
        <v>23787.25</v>
      </c>
      <c r="N124" s="8">
        <f t="shared" si="15"/>
        <v>862.75</v>
      </c>
      <c r="O124" s="27">
        <f t="shared" si="16"/>
        <v>3.5000000000000003E-2</v>
      </c>
      <c r="P124" s="4">
        <f t="shared" si="17"/>
        <v>21</v>
      </c>
      <c r="Q124" s="2" t="str">
        <f t="shared" si="11"/>
        <v>Moderate</v>
      </c>
      <c r="R124" s="2">
        <f t="shared" si="12"/>
        <v>2017</v>
      </c>
    </row>
    <row r="125" spans="1:18" ht="14.25" customHeight="1" x14ac:dyDescent="0.25">
      <c r="A125" s="6">
        <v>124</v>
      </c>
      <c r="B125" s="5" t="s">
        <v>13</v>
      </c>
      <c r="C125" s="6">
        <v>355</v>
      </c>
      <c r="D125" s="8">
        <v>1340</v>
      </c>
      <c r="E125" s="5" t="s">
        <v>22</v>
      </c>
      <c r="F125" s="8">
        <v>451915</v>
      </c>
      <c r="G125" s="8"/>
      <c r="H125" s="1">
        <v>43277</v>
      </c>
      <c r="I125" s="1">
        <v>43312</v>
      </c>
      <c r="J125" s="5" t="s">
        <v>18</v>
      </c>
      <c r="K125" s="8">
        <v>7135.5</v>
      </c>
      <c r="L125" s="8">
        <f t="shared" si="13"/>
        <v>475700</v>
      </c>
      <c r="M125" s="8">
        <f t="shared" si="14"/>
        <v>459050.5</v>
      </c>
      <c r="N125" s="8">
        <f t="shared" si="15"/>
        <v>16649.5</v>
      </c>
      <c r="O125" s="27">
        <f t="shared" si="16"/>
        <v>3.5000000000000003E-2</v>
      </c>
      <c r="P125" s="4">
        <f t="shared" si="17"/>
        <v>35</v>
      </c>
      <c r="Q125" s="2" t="str">
        <f t="shared" si="11"/>
        <v>Slow</v>
      </c>
      <c r="R125" s="2">
        <f t="shared" si="12"/>
        <v>2018</v>
      </c>
    </row>
    <row r="126" spans="1:18" ht="14.25" customHeight="1" x14ac:dyDescent="0.25">
      <c r="A126" s="6">
        <v>125</v>
      </c>
      <c r="B126" s="5" t="s">
        <v>13</v>
      </c>
      <c r="C126" s="6">
        <v>213</v>
      </c>
      <c r="D126" s="8">
        <v>955</v>
      </c>
      <c r="E126" s="5" t="s">
        <v>23</v>
      </c>
      <c r="F126" s="8">
        <v>193244.25</v>
      </c>
      <c r="G126" s="8"/>
      <c r="H126" s="1">
        <v>42619</v>
      </c>
      <c r="I126" s="1">
        <v>42636</v>
      </c>
      <c r="J126" s="5" t="s">
        <v>24</v>
      </c>
      <c r="K126" s="8">
        <v>3051.2249999999999</v>
      </c>
      <c r="L126" s="8">
        <f t="shared" si="13"/>
        <v>203415</v>
      </c>
      <c r="M126" s="8">
        <f t="shared" si="14"/>
        <v>196295.47500000001</v>
      </c>
      <c r="N126" s="8">
        <f t="shared" si="15"/>
        <v>7119.5249999999942</v>
      </c>
      <c r="O126" s="27">
        <f t="shared" si="16"/>
        <v>3.4999999999999969E-2</v>
      </c>
      <c r="P126" s="4">
        <f t="shared" si="17"/>
        <v>17</v>
      </c>
      <c r="Q126" s="2" t="str">
        <f t="shared" si="11"/>
        <v>Moderate</v>
      </c>
      <c r="R126" s="2">
        <f t="shared" si="12"/>
        <v>2016</v>
      </c>
    </row>
    <row r="127" spans="1:18" ht="14.25" customHeight="1" x14ac:dyDescent="0.25">
      <c r="A127" s="6">
        <v>126</v>
      </c>
      <c r="B127" s="5" t="s">
        <v>11</v>
      </c>
      <c r="C127" s="6">
        <v>581</v>
      </c>
      <c r="D127" s="8">
        <v>123</v>
      </c>
      <c r="E127" s="5" t="s">
        <v>17</v>
      </c>
      <c r="F127" s="8">
        <v>67889.850000000006</v>
      </c>
      <c r="G127" s="36">
        <f t="shared" ref="G127:G129" si="23">F127/L127</f>
        <v>0.95000000000000007</v>
      </c>
      <c r="H127" s="1">
        <v>42801</v>
      </c>
      <c r="I127" s="1">
        <v>42822</v>
      </c>
      <c r="J127" s="5" t="s">
        <v>12</v>
      </c>
      <c r="K127" s="8">
        <v>1071.9449999999999</v>
      </c>
      <c r="L127" s="8">
        <f t="shared" si="13"/>
        <v>71463</v>
      </c>
      <c r="M127" s="8">
        <f t="shared" si="14"/>
        <v>68961.795000000013</v>
      </c>
      <c r="N127" s="8">
        <f t="shared" si="15"/>
        <v>2501.2049999999872</v>
      </c>
      <c r="O127" s="27">
        <f t="shared" si="16"/>
        <v>3.4999999999999823E-2</v>
      </c>
      <c r="P127" s="4">
        <f t="shared" si="17"/>
        <v>21</v>
      </c>
      <c r="Q127" s="2" t="str">
        <f t="shared" si="11"/>
        <v>Moderate</v>
      </c>
      <c r="R127" s="2">
        <f t="shared" si="12"/>
        <v>2017</v>
      </c>
    </row>
    <row r="128" spans="1:18" ht="14.25" customHeight="1" x14ac:dyDescent="0.25">
      <c r="A128" s="6">
        <v>127</v>
      </c>
      <c r="B128" s="5" t="s">
        <v>11</v>
      </c>
      <c r="C128" s="6">
        <v>292</v>
      </c>
      <c r="D128" s="8">
        <v>102</v>
      </c>
      <c r="E128" s="5" t="s">
        <v>27</v>
      </c>
      <c r="F128" s="8">
        <v>28294.799999999999</v>
      </c>
      <c r="G128" s="36">
        <f t="shared" si="23"/>
        <v>0.95</v>
      </c>
      <c r="H128" s="1">
        <v>42635</v>
      </c>
      <c r="I128" s="1">
        <v>42647</v>
      </c>
      <c r="J128" s="5" t="s">
        <v>18</v>
      </c>
      <c r="K128" s="8">
        <v>446.76</v>
      </c>
      <c r="L128" s="8">
        <f t="shared" si="13"/>
        <v>29784</v>
      </c>
      <c r="M128" s="8">
        <f t="shared" si="14"/>
        <v>28741.559999999998</v>
      </c>
      <c r="N128" s="8">
        <f t="shared" si="15"/>
        <v>1042.4400000000023</v>
      </c>
      <c r="O128" s="27">
        <f t="shared" si="16"/>
        <v>3.500000000000008E-2</v>
      </c>
      <c r="P128" s="4">
        <f t="shared" si="17"/>
        <v>12</v>
      </c>
      <c r="Q128" s="2" t="str">
        <f t="shared" si="11"/>
        <v>Fast</v>
      </c>
      <c r="R128" s="2">
        <f t="shared" si="12"/>
        <v>2016</v>
      </c>
    </row>
    <row r="129" spans="1:18" ht="14.25" customHeight="1" x14ac:dyDescent="0.25">
      <c r="A129" s="6">
        <v>128</v>
      </c>
      <c r="B129" s="5" t="s">
        <v>11</v>
      </c>
      <c r="C129" s="6">
        <v>744</v>
      </c>
      <c r="D129" s="8">
        <v>274</v>
      </c>
      <c r="E129" s="5" t="s">
        <v>29</v>
      </c>
      <c r="F129" s="8">
        <v>193663.2</v>
      </c>
      <c r="G129" s="36">
        <f t="shared" si="23"/>
        <v>0.95000000000000007</v>
      </c>
      <c r="H129" s="1">
        <v>42579</v>
      </c>
      <c r="I129" s="1">
        <v>42611</v>
      </c>
      <c r="J129" s="5" t="s">
        <v>32</v>
      </c>
      <c r="K129" s="8">
        <v>3057.8399999999997</v>
      </c>
      <c r="L129" s="8">
        <f t="shared" si="13"/>
        <v>203856</v>
      </c>
      <c r="M129" s="8">
        <f t="shared" si="14"/>
        <v>196721.04</v>
      </c>
      <c r="N129" s="8">
        <f t="shared" si="15"/>
        <v>7134.9599999999919</v>
      </c>
      <c r="O129" s="27">
        <f t="shared" si="16"/>
        <v>3.4999999999999962E-2</v>
      </c>
      <c r="P129" s="4">
        <f t="shared" si="17"/>
        <v>32</v>
      </c>
      <c r="Q129" s="2" t="str">
        <f t="shared" si="11"/>
        <v>Slow</v>
      </c>
      <c r="R129" s="2">
        <f t="shared" si="12"/>
        <v>2016</v>
      </c>
    </row>
    <row r="130" spans="1:18" ht="14.25" customHeight="1" x14ac:dyDescent="0.25">
      <c r="A130" s="6">
        <v>129</v>
      </c>
      <c r="B130" s="5" t="s">
        <v>13</v>
      </c>
      <c r="C130" s="6">
        <v>962</v>
      </c>
      <c r="D130" s="8">
        <v>977</v>
      </c>
      <c r="E130" s="5" t="s">
        <v>23</v>
      </c>
      <c r="F130" s="8">
        <v>892880.3</v>
      </c>
      <c r="G130" s="8"/>
      <c r="H130" s="1">
        <v>42997</v>
      </c>
      <c r="I130" s="1">
        <v>43030</v>
      </c>
      <c r="J130" s="5" t="s">
        <v>18</v>
      </c>
      <c r="K130" s="8">
        <v>14098.109999999999</v>
      </c>
      <c r="L130" s="8">
        <f t="shared" si="13"/>
        <v>939874</v>
      </c>
      <c r="M130" s="8">
        <f t="shared" si="14"/>
        <v>906978.41</v>
      </c>
      <c r="N130" s="8">
        <f t="shared" si="15"/>
        <v>32895.589999999967</v>
      </c>
      <c r="O130" s="27">
        <f t="shared" si="16"/>
        <v>3.4999999999999969E-2</v>
      </c>
      <c r="P130" s="4">
        <f t="shared" si="17"/>
        <v>33</v>
      </c>
      <c r="Q130" s="2" t="str">
        <f t="shared" ref="Q130:Q193" si="24">IF(P130&lt;=15,"Fast",IF(P130&lt;=28,"Moderate","Slow"))</f>
        <v>Slow</v>
      </c>
      <c r="R130" s="2">
        <f t="shared" ref="R130:R193" si="25">YEAR(I130)</f>
        <v>2017</v>
      </c>
    </row>
    <row r="131" spans="1:18" ht="14.25" customHeight="1" x14ac:dyDescent="0.25">
      <c r="A131" s="6">
        <v>130</v>
      </c>
      <c r="B131" s="5" t="s">
        <v>16</v>
      </c>
      <c r="C131" s="6">
        <v>653</v>
      </c>
      <c r="D131" s="8">
        <v>54</v>
      </c>
      <c r="E131" s="5" t="s">
        <v>25</v>
      </c>
      <c r="F131" s="8">
        <v>33498.9</v>
      </c>
      <c r="G131" s="8"/>
      <c r="H131" s="1">
        <v>43157</v>
      </c>
      <c r="I131" s="1">
        <v>43176</v>
      </c>
      <c r="J131" s="5" t="s">
        <v>18</v>
      </c>
      <c r="K131" s="8">
        <v>528.92999999999995</v>
      </c>
      <c r="L131" s="8">
        <f t="shared" ref="L131:L194" si="26">C131*D131</f>
        <v>35262</v>
      </c>
      <c r="M131" s="8">
        <f t="shared" ref="M131:M194" si="27">F131+K131</f>
        <v>34027.83</v>
      </c>
      <c r="N131" s="8">
        <f t="shared" ref="N131:N194" si="28">L131-M131</f>
        <v>1234.1699999999983</v>
      </c>
      <c r="O131" s="27">
        <f t="shared" ref="O131:O194" si="29">(L131-M131)/L131</f>
        <v>3.4999999999999948E-2</v>
      </c>
      <c r="P131" s="4">
        <f t="shared" ref="P131:P194" si="30">I131-H131</f>
        <v>19</v>
      </c>
      <c r="Q131" s="2" t="str">
        <f t="shared" si="24"/>
        <v>Moderate</v>
      </c>
      <c r="R131" s="2">
        <f t="shared" si="25"/>
        <v>2018</v>
      </c>
    </row>
    <row r="132" spans="1:18" ht="14.25" customHeight="1" x14ac:dyDescent="0.25">
      <c r="A132" s="6">
        <v>131</v>
      </c>
      <c r="B132" s="5" t="s">
        <v>13</v>
      </c>
      <c r="C132" s="6">
        <v>799</v>
      </c>
      <c r="D132" s="8">
        <v>910</v>
      </c>
      <c r="E132" s="5" t="s">
        <v>23</v>
      </c>
      <c r="F132" s="8">
        <v>690735.5</v>
      </c>
      <c r="G132" s="8"/>
      <c r="H132" s="1">
        <v>43205</v>
      </c>
      <c r="I132" s="1">
        <v>43227</v>
      </c>
      <c r="J132" s="5" t="s">
        <v>32</v>
      </c>
      <c r="K132" s="8">
        <v>10906.35</v>
      </c>
      <c r="L132" s="8">
        <f t="shared" si="26"/>
        <v>727090</v>
      </c>
      <c r="M132" s="8">
        <f t="shared" si="27"/>
        <v>701641.85</v>
      </c>
      <c r="N132" s="8">
        <f t="shared" si="28"/>
        <v>25448.150000000023</v>
      </c>
      <c r="O132" s="27">
        <f t="shared" si="29"/>
        <v>3.5000000000000031E-2</v>
      </c>
      <c r="P132" s="4">
        <f t="shared" si="30"/>
        <v>22</v>
      </c>
      <c r="Q132" s="2" t="str">
        <f t="shared" si="24"/>
        <v>Moderate</v>
      </c>
      <c r="R132" s="2">
        <f t="shared" si="25"/>
        <v>2018</v>
      </c>
    </row>
    <row r="133" spans="1:18" ht="14.25" customHeight="1" x14ac:dyDescent="0.25">
      <c r="A133" s="6">
        <v>132</v>
      </c>
      <c r="B133" s="5" t="s">
        <v>13</v>
      </c>
      <c r="C133" s="6">
        <v>614</v>
      </c>
      <c r="D133" s="8">
        <v>220</v>
      </c>
      <c r="E133" s="5" t="s">
        <v>10</v>
      </c>
      <c r="F133" s="8">
        <v>128326</v>
      </c>
      <c r="G133" s="8"/>
      <c r="H133" s="1">
        <v>42520</v>
      </c>
      <c r="I133" s="1">
        <v>42546</v>
      </c>
      <c r="J133" s="5" t="s">
        <v>19</v>
      </c>
      <c r="K133" s="8">
        <v>2026.1999999999998</v>
      </c>
      <c r="L133" s="8">
        <f t="shared" si="26"/>
        <v>135080</v>
      </c>
      <c r="M133" s="8">
        <f t="shared" si="27"/>
        <v>130352.2</v>
      </c>
      <c r="N133" s="8">
        <f t="shared" si="28"/>
        <v>4727.8000000000029</v>
      </c>
      <c r="O133" s="27">
        <f t="shared" si="29"/>
        <v>3.5000000000000024E-2</v>
      </c>
      <c r="P133" s="4">
        <f t="shared" si="30"/>
        <v>26</v>
      </c>
      <c r="Q133" s="2" t="str">
        <f t="shared" si="24"/>
        <v>Moderate</v>
      </c>
      <c r="R133" s="2">
        <f t="shared" si="25"/>
        <v>2016</v>
      </c>
    </row>
    <row r="134" spans="1:18" ht="14.25" customHeight="1" x14ac:dyDescent="0.25">
      <c r="A134" s="6">
        <v>133</v>
      </c>
      <c r="B134" s="5" t="s">
        <v>13</v>
      </c>
      <c r="C134" s="6">
        <v>422</v>
      </c>
      <c r="D134" s="8">
        <v>199</v>
      </c>
      <c r="E134" s="5" t="s">
        <v>10</v>
      </c>
      <c r="F134" s="8">
        <v>79779.100000000006</v>
      </c>
      <c r="G134" s="8"/>
      <c r="H134" s="1">
        <v>43159</v>
      </c>
      <c r="I134" s="1">
        <v>43184</v>
      </c>
      <c r="J134" s="5" t="s">
        <v>21</v>
      </c>
      <c r="K134" s="8">
        <v>1259.6699999999998</v>
      </c>
      <c r="L134" s="8">
        <f t="shared" si="26"/>
        <v>83978</v>
      </c>
      <c r="M134" s="8">
        <f t="shared" si="27"/>
        <v>81038.77</v>
      </c>
      <c r="N134" s="8">
        <f t="shared" si="28"/>
        <v>2939.2299999999959</v>
      </c>
      <c r="O134" s="27">
        <f t="shared" si="29"/>
        <v>3.4999999999999955E-2</v>
      </c>
      <c r="P134" s="4">
        <f t="shared" si="30"/>
        <v>25</v>
      </c>
      <c r="Q134" s="2" t="str">
        <f t="shared" si="24"/>
        <v>Moderate</v>
      </c>
      <c r="R134" s="2">
        <f t="shared" si="25"/>
        <v>2018</v>
      </c>
    </row>
    <row r="135" spans="1:18" ht="14.25" customHeight="1" x14ac:dyDescent="0.25">
      <c r="A135" s="6">
        <v>134</v>
      </c>
      <c r="B135" s="5" t="s">
        <v>16</v>
      </c>
      <c r="C135" s="6">
        <v>582</v>
      </c>
      <c r="D135" s="8">
        <v>59</v>
      </c>
      <c r="E135" s="5" t="s">
        <v>17</v>
      </c>
      <c r="F135" s="8">
        <v>32621.1</v>
      </c>
      <c r="G135" s="8"/>
      <c r="H135" s="1">
        <v>43231</v>
      </c>
      <c r="I135" s="1">
        <v>43253</v>
      </c>
      <c r="J135" s="5" t="s">
        <v>12</v>
      </c>
      <c r="K135" s="8">
        <v>515.06999999999994</v>
      </c>
      <c r="L135" s="8">
        <f t="shared" si="26"/>
        <v>34338</v>
      </c>
      <c r="M135" s="8">
        <f t="shared" si="27"/>
        <v>33136.17</v>
      </c>
      <c r="N135" s="8">
        <f t="shared" si="28"/>
        <v>1201.8300000000017</v>
      </c>
      <c r="O135" s="27">
        <f t="shared" si="29"/>
        <v>3.5000000000000052E-2</v>
      </c>
      <c r="P135" s="4">
        <f t="shared" si="30"/>
        <v>22</v>
      </c>
      <c r="Q135" s="2" t="str">
        <f t="shared" si="24"/>
        <v>Moderate</v>
      </c>
      <c r="R135" s="2">
        <f t="shared" si="25"/>
        <v>2018</v>
      </c>
    </row>
    <row r="136" spans="1:18" ht="14.25" customHeight="1" x14ac:dyDescent="0.25">
      <c r="A136" s="6">
        <v>135</v>
      </c>
      <c r="B136" s="5" t="s">
        <v>11</v>
      </c>
      <c r="C136" s="6">
        <v>389</v>
      </c>
      <c r="D136" s="8">
        <v>844</v>
      </c>
      <c r="E136" s="5" t="s">
        <v>10</v>
      </c>
      <c r="F136" s="8">
        <v>311900.2</v>
      </c>
      <c r="G136" s="36">
        <f>F136/L136</f>
        <v>0.95000000000000007</v>
      </c>
      <c r="H136" s="1">
        <v>42461</v>
      </c>
      <c r="I136" s="1">
        <v>42483</v>
      </c>
      <c r="J136" s="5" t="s">
        <v>12</v>
      </c>
      <c r="K136" s="8">
        <v>4924.74</v>
      </c>
      <c r="L136" s="8">
        <f t="shared" si="26"/>
        <v>328316</v>
      </c>
      <c r="M136" s="8">
        <f t="shared" si="27"/>
        <v>316824.94</v>
      </c>
      <c r="N136" s="8">
        <f t="shared" si="28"/>
        <v>11491.059999999998</v>
      </c>
      <c r="O136" s="27">
        <f t="shared" si="29"/>
        <v>3.4999999999999989E-2</v>
      </c>
      <c r="P136" s="4">
        <f t="shared" si="30"/>
        <v>22</v>
      </c>
      <c r="Q136" s="2" t="str">
        <f t="shared" si="24"/>
        <v>Moderate</v>
      </c>
      <c r="R136" s="2">
        <f t="shared" si="25"/>
        <v>2016</v>
      </c>
    </row>
    <row r="137" spans="1:18" ht="14.25" customHeight="1" x14ac:dyDescent="0.25">
      <c r="A137" s="6">
        <v>136</v>
      </c>
      <c r="B137" s="5" t="s">
        <v>13</v>
      </c>
      <c r="C137" s="6">
        <v>346</v>
      </c>
      <c r="D137" s="8">
        <v>891</v>
      </c>
      <c r="E137" s="5" t="s">
        <v>23</v>
      </c>
      <c r="F137" s="8">
        <v>292871.7</v>
      </c>
      <c r="G137" s="8"/>
      <c r="H137" s="1">
        <v>42592</v>
      </c>
      <c r="I137" s="1">
        <v>42605</v>
      </c>
      <c r="J137" s="5" t="s">
        <v>24</v>
      </c>
      <c r="K137" s="8">
        <v>4624.29</v>
      </c>
      <c r="L137" s="8">
        <f t="shared" si="26"/>
        <v>308286</v>
      </c>
      <c r="M137" s="8">
        <f t="shared" si="27"/>
        <v>297495.99</v>
      </c>
      <c r="N137" s="8">
        <f t="shared" si="28"/>
        <v>10790.010000000009</v>
      </c>
      <c r="O137" s="27">
        <f t="shared" si="29"/>
        <v>3.5000000000000031E-2</v>
      </c>
      <c r="P137" s="4">
        <f t="shared" si="30"/>
        <v>13</v>
      </c>
      <c r="Q137" s="2" t="str">
        <f t="shared" si="24"/>
        <v>Fast</v>
      </c>
      <c r="R137" s="2">
        <f t="shared" si="25"/>
        <v>2016</v>
      </c>
    </row>
    <row r="138" spans="1:18" ht="14.25" customHeight="1" x14ac:dyDescent="0.25">
      <c r="A138" s="6">
        <v>137</v>
      </c>
      <c r="B138" s="5" t="s">
        <v>11</v>
      </c>
      <c r="C138" s="6">
        <v>521</v>
      </c>
      <c r="D138" s="8">
        <v>112</v>
      </c>
      <c r="E138" s="5" t="s">
        <v>17</v>
      </c>
      <c r="F138" s="8">
        <v>55434.400000000001</v>
      </c>
      <c r="G138" s="36">
        <f>F138/L138</f>
        <v>0.95000000000000007</v>
      </c>
      <c r="H138" s="1">
        <v>43231</v>
      </c>
      <c r="I138" s="1">
        <v>43245</v>
      </c>
      <c r="J138" s="5" t="s">
        <v>18</v>
      </c>
      <c r="K138" s="8">
        <v>875.28</v>
      </c>
      <c r="L138" s="8">
        <f t="shared" si="26"/>
        <v>58352</v>
      </c>
      <c r="M138" s="8">
        <f t="shared" si="27"/>
        <v>56309.68</v>
      </c>
      <c r="N138" s="8">
        <f t="shared" si="28"/>
        <v>2042.3199999999997</v>
      </c>
      <c r="O138" s="27">
        <f t="shared" si="29"/>
        <v>3.4999999999999996E-2</v>
      </c>
      <c r="P138" s="4">
        <f t="shared" si="30"/>
        <v>14</v>
      </c>
      <c r="Q138" s="2" t="str">
        <f t="shared" si="24"/>
        <v>Fast</v>
      </c>
      <c r="R138" s="2">
        <f t="shared" si="25"/>
        <v>2018</v>
      </c>
    </row>
    <row r="139" spans="1:18" ht="14.25" customHeight="1" x14ac:dyDescent="0.25">
      <c r="A139" s="6">
        <v>138</v>
      </c>
      <c r="B139" s="5" t="s">
        <v>13</v>
      </c>
      <c r="C139" s="6">
        <v>966</v>
      </c>
      <c r="D139" s="8">
        <v>879</v>
      </c>
      <c r="E139" s="5" t="s">
        <v>30</v>
      </c>
      <c r="F139" s="8">
        <v>806658.3</v>
      </c>
      <c r="G139" s="8"/>
      <c r="H139" s="1">
        <v>42962</v>
      </c>
      <c r="I139" s="1">
        <v>42973</v>
      </c>
      <c r="J139" s="5" t="s">
        <v>12</v>
      </c>
      <c r="K139" s="8">
        <v>12736.71</v>
      </c>
      <c r="L139" s="8">
        <f t="shared" si="26"/>
        <v>849114</v>
      </c>
      <c r="M139" s="8">
        <f t="shared" si="27"/>
        <v>819395.01</v>
      </c>
      <c r="N139" s="8">
        <f t="shared" si="28"/>
        <v>29718.989999999991</v>
      </c>
      <c r="O139" s="27">
        <f t="shared" si="29"/>
        <v>3.4999999999999989E-2</v>
      </c>
      <c r="P139" s="4">
        <f t="shared" si="30"/>
        <v>11</v>
      </c>
      <c r="Q139" s="2" t="str">
        <f t="shared" si="24"/>
        <v>Fast</v>
      </c>
      <c r="R139" s="2">
        <f t="shared" si="25"/>
        <v>2017</v>
      </c>
    </row>
    <row r="140" spans="1:18" ht="14.25" customHeight="1" x14ac:dyDescent="0.25">
      <c r="A140" s="6">
        <v>139</v>
      </c>
      <c r="B140" s="5" t="s">
        <v>13</v>
      </c>
      <c r="C140" s="6">
        <v>762</v>
      </c>
      <c r="D140" s="8">
        <v>745</v>
      </c>
      <c r="E140" s="5" t="s">
        <v>14</v>
      </c>
      <c r="F140" s="8">
        <v>539305.5</v>
      </c>
      <c r="G140" s="8"/>
      <c r="H140" s="1">
        <v>42371</v>
      </c>
      <c r="I140" s="1">
        <v>42401</v>
      </c>
      <c r="J140" s="5" t="s">
        <v>12</v>
      </c>
      <c r="K140" s="8">
        <v>8515.35</v>
      </c>
      <c r="L140" s="8">
        <f t="shared" si="26"/>
        <v>567690</v>
      </c>
      <c r="M140" s="8">
        <f t="shared" si="27"/>
        <v>547820.85</v>
      </c>
      <c r="N140" s="8">
        <f t="shared" si="28"/>
        <v>19869.150000000023</v>
      </c>
      <c r="O140" s="27">
        <f t="shared" si="29"/>
        <v>3.5000000000000038E-2</v>
      </c>
      <c r="P140" s="4">
        <f t="shared" si="30"/>
        <v>30</v>
      </c>
      <c r="Q140" s="2" t="str">
        <f t="shared" si="24"/>
        <v>Slow</v>
      </c>
      <c r="R140" s="2">
        <f t="shared" si="25"/>
        <v>2016</v>
      </c>
    </row>
    <row r="141" spans="1:18" ht="14.25" customHeight="1" x14ac:dyDescent="0.25">
      <c r="A141" s="6">
        <v>140</v>
      </c>
      <c r="B141" s="5" t="s">
        <v>13</v>
      </c>
      <c r="C141" s="6">
        <v>350</v>
      </c>
      <c r="D141" s="8">
        <v>875</v>
      </c>
      <c r="E141" s="5" t="s">
        <v>30</v>
      </c>
      <c r="F141" s="8">
        <v>290937.5</v>
      </c>
      <c r="G141" s="8"/>
      <c r="H141" s="1">
        <v>42827</v>
      </c>
      <c r="I141" s="1">
        <v>42843</v>
      </c>
      <c r="J141" s="5" t="s">
        <v>18</v>
      </c>
      <c r="K141" s="8">
        <v>4593.75</v>
      </c>
      <c r="L141" s="8">
        <f t="shared" si="26"/>
        <v>306250</v>
      </c>
      <c r="M141" s="8">
        <f t="shared" si="27"/>
        <v>295531.25</v>
      </c>
      <c r="N141" s="8">
        <f t="shared" si="28"/>
        <v>10718.75</v>
      </c>
      <c r="O141" s="27">
        <f t="shared" si="29"/>
        <v>3.5000000000000003E-2</v>
      </c>
      <c r="P141" s="4">
        <f t="shared" si="30"/>
        <v>16</v>
      </c>
      <c r="Q141" s="2" t="str">
        <f t="shared" si="24"/>
        <v>Moderate</v>
      </c>
      <c r="R141" s="2">
        <f t="shared" si="25"/>
        <v>2017</v>
      </c>
    </row>
    <row r="142" spans="1:18" ht="14.25" customHeight="1" x14ac:dyDescent="0.25">
      <c r="A142" s="6">
        <v>141</v>
      </c>
      <c r="B142" s="5" t="s">
        <v>16</v>
      </c>
      <c r="C142" s="6">
        <v>309</v>
      </c>
      <c r="D142" s="8">
        <v>62</v>
      </c>
      <c r="E142" s="5" t="s">
        <v>17</v>
      </c>
      <c r="F142" s="8">
        <v>18200.099999999999</v>
      </c>
      <c r="G142" s="8"/>
      <c r="H142" s="1">
        <v>43169</v>
      </c>
      <c r="I142" s="1">
        <v>43186</v>
      </c>
      <c r="J142" s="5" t="s">
        <v>18</v>
      </c>
      <c r="K142" s="8">
        <v>287.37</v>
      </c>
      <c r="L142" s="8">
        <f t="shared" si="26"/>
        <v>19158</v>
      </c>
      <c r="M142" s="8">
        <f t="shared" si="27"/>
        <v>18487.469999999998</v>
      </c>
      <c r="N142" s="8">
        <f t="shared" si="28"/>
        <v>670.53000000000247</v>
      </c>
      <c r="O142" s="27">
        <f t="shared" si="29"/>
        <v>3.5000000000000128E-2</v>
      </c>
      <c r="P142" s="4">
        <f t="shared" si="30"/>
        <v>17</v>
      </c>
      <c r="Q142" s="2" t="str">
        <f t="shared" si="24"/>
        <v>Moderate</v>
      </c>
      <c r="R142" s="2">
        <f t="shared" si="25"/>
        <v>2018</v>
      </c>
    </row>
    <row r="143" spans="1:18" ht="14.25" customHeight="1" x14ac:dyDescent="0.25">
      <c r="A143" s="6">
        <v>142</v>
      </c>
      <c r="B143" s="5" t="s">
        <v>11</v>
      </c>
      <c r="C143" s="6">
        <v>670</v>
      </c>
      <c r="D143" s="8">
        <v>296</v>
      </c>
      <c r="E143" s="5" t="s">
        <v>29</v>
      </c>
      <c r="F143" s="8">
        <v>188404</v>
      </c>
      <c r="G143" s="36">
        <f t="shared" ref="G143:G144" si="31">F143/L143</f>
        <v>0.95</v>
      </c>
      <c r="H143" s="1">
        <v>42901</v>
      </c>
      <c r="I143" s="1">
        <v>42922</v>
      </c>
      <c r="J143" s="5" t="s">
        <v>19</v>
      </c>
      <c r="K143" s="8">
        <v>2974.7999999999997</v>
      </c>
      <c r="L143" s="8">
        <f t="shared" si="26"/>
        <v>198320</v>
      </c>
      <c r="M143" s="8">
        <f t="shared" si="27"/>
        <v>191378.8</v>
      </c>
      <c r="N143" s="8">
        <f t="shared" si="28"/>
        <v>6941.2000000000116</v>
      </c>
      <c r="O143" s="27">
        <f t="shared" si="29"/>
        <v>3.5000000000000059E-2</v>
      </c>
      <c r="P143" s="4">
        <f t="shared" si="30"/>
        <v>21</v>
      </c>
      <c r="Q143" s="2" t="str">
        <f t="shared" si="24"/>
        <v>Moderate</v>
      </c>
      <c r="R143" s="2">
        <f t="shared" si="25"/>
        <v>2017</v>
      </c>
    </row>
    <row r="144" spans="1:18" ht="14.25" customHeight="1" x14ac:dyDescent="0.25">
      <c r="A144" s="6">
        <v>143</v>
      </c>
      <c r="B144" s="5" t="s">
        <v>11</v>
      </c>
      <c r="C144" s="6">
        <v>906</v>
      </c>
      <c r="D144" s="8">
        <v>25</v>
      </c>
      <c r="E144" s="5" t="s">
        <v>26</v>
      </c>
      <c r="F144" s="8">
        <v>21517.5</v>
      </c>
      <c r="G144" s="36">
        <f t="shared" si="31"/>
        <v>0.95</v>
      </c>
      <c r="H144" s="1">
        <v>42713</v>
      </c>
      <c r="I144" s="1">
        <v>42744</v>
      </c>
      <c r="J144" s="5" t="s">
        <v>19</v>
      </c>
      <c r="K144" s="8">
        <v>339.75</v>
      </c>
      <c r="L144" s="8">
        <f t="shared" si="26"/>
        <v>22650</v>
      </c>
      <c r="M144" s="8">
        <f t="shared" si="27"/>
        <v>21857.25</v>
      </c>
      <c r="N144" s="8">
        <f t="shared" si="28"/>
        <v>792.75</v>
      </c>
      <c r="O144" s="27">
        <f t="shared" si="29"/>
        <v>3.5000000000000003E-2</v>
      </c>
      <c r="P144" s="4">
        <f t="shared" si="30"/>
        <v>31</v>
      </c>
      <c r="Q144" s="2" t="str">
        <f t="shared" si="24"/>
        <v>Slow</v>
      </c>
      <c r="R144" s="2">
        <f t="shared" si="25"/>
        <v>2017</v>
      </c>
    </row>
    <row r="145" spans="1:18" ht="14.25" customHeight="1" x14ac:dyDescent="0.25">
      <c r="A145" s="6">
        <v>144</v>
      </c>
      <c r="B145" s="5" t="s">
        <v>13</v>
      </c>
      <c r="C145" s="6">
        <v>809</v>
      </c>
      <c r="D145" s="8">
        <v>714</v>
      </c>
      <c r="E145" s="5" t="s">
        <v>14</v>
      </c>
      <c r="F145" s="8">
        <v>548744.69999999995</v>
      </c>
      <c r="G145" s="8"/>
      <c r="H145" s="1">
        <v>42678</v>
      </c>
      <c r="I145" s="1">
        <v>42689</v>
      </c>
      <c r="J145" s="5" t="s">
        <v>12</v>
      </c>
      <c r="K145" s="8">
        <v>8664.39</v>
      </c>
      <c r="L145" s="8">
        <f t="shared" si="26"/>
        <v>577626</v>
      </c>
      <c r="M145" s="8">
        <f t="shared" si="27"/>
        <v>557409.09</v>
      </c>
      <c r="N145" s="8">
        <f t="shared" si="28"/>
        <v>20216.910000000033</v>
      </c>
      <c r="O145" s="27">
        <f t="shared" si="29"/>
        <v>3.5000000000000059E-2</v>
      </c>
      <c r="P145" s="4">
        <f t="shared" si="30"/>
        <v>11</v>
      </c>
      <c r="Q145" s="2" t="str">
        <f t="shared" si="24"/>
        <v>Fast</v>
      </c>
      <c r="R145" s="2">
        <f t="shared" si="25"/>
        <v>2016</v>
      </c>
    </row>
    <row r="146" spans="1:18" ht="14.25" customHeight="1" x14ac:dyDescent="0.25">
      <c r="A146" s="6">
        <v>145</v>
      </c>
      <c r="B146" s="5" t="s">
        <v>16</v>
      </c>
      <c r="C146" s="6">
        <v>374</v>
      </c>
      <c r="D146" s="8">
        <v>15</v>
      </c>
      <c r="E146" s="5" t="s">
        <v>25</v>
      </c>
      <c r="F146" s="8">
        <v>5329.5</v>
      </c>
      <c r="G146" s="8"/>
      <c r="H146" s="1">
        <v>42646</v>
      </c>
      <c r="I146" s="1">
        <v>42670</v>
      </c>
      <c r="J146" s="5" t="s">
        <v>12</v>
      </c>
      <c r="K146" s="8">
        <v>84.149999999999991</v>
      </c>
      <c r="L146" s="8">
        <f t="shared" si="26"/>
        <v>5610</v>
      </c>
      <c r="M146" s="8">
        <f t="shared" si="27"/>
        <v>5413.65</v>
      </c>
      <c r="N146" s="8">
        <f t="shared" si="28"/>
        <v>196.35000000000036</v>
      </c>
      <c r="O146" s="27">
        <f t="shared" si="29"/>
        <v>3.5000000000000066E-2</v>
      </c>
      <c r="P146" s="4">
        <f t="shared" si="30"/>
        <v>24</v>
      </c>
      <c r="Q146" s="2" t="str">
        <f t="shared" si="24"/>
        <v>Moderate</v>
      </c>
      <c r="R146" s="2">
        <f t="shared" si="25"/>
        <v>2016</v>
      </c>
    </row>
    <row r="147" spans="1:18" ht="14.25" customHeight="1" x14ac:dyDescent="0.25">
      <c r="A147" s="6">
        <v>146</v>
      </c>
      <c r="B147" s="5" t="s">
        <v>13</v>
      </c>
      <c r="C147" s="6">
        <v>808</v>
      </c>
      <c r="D147" s="8">
        <v>743</v>
      </c>
      <c r="E147" s="5" t="s">
        <v>14</v>
      </c>
      <c r="F147" s="8">
        <v>570326.80000000005</v>
      </c>
      <c r="G147" s="8"/>
      <c r="H147" s="1">
        <v>42955</v>
      </c>
      <c r="I147" s="1">
        <v>42976</v>
      </c>
      <c r="J147" s="5" t="s">
        <v>28</v>
      </c>
      <c r="K147" s="8">
        <v>9005.16</v>
      </c>
      <c r="L147" s="8">
        <f t="shared" si="26"/>
        <v>600344</v>
      </c>
      <c r="M147" s="8">
        <f t="shared" si="27"/>
        <v>579331.96000000008</v>
      </c>
      <c r="N147" s="8">
        <f t="shared" si="28"/>
        <v>21012.039999999921</v>
      </c>
      <c r="O147" s="27">
        <f t="shared" si="29"/>
        <v>3.4999999999999871E-2</v>
      </c>
      <c r="P147" s="4">
        <f t="shared" si="30"/>
        <v>21</v>
      </c>
      <c r="Q147" s="2" t="str">
        <f t="shared" si="24"/>
        <v>Moderate</v>
      </c>
      <c r="R147" s="2">
        <f t="shared" si="25"/>
        <v>2017</v>
      </c>
    </row>
    <row r="148" spans="1:18" ht="14.25" customHeight="1" x14ac:dyDescent="0.25">
      <c r="A148" s="6">
        <v>147</v>
      </c>
      <c r="B148" s="5" t="s">
        <v>13</v>
      </c>
      <c r="C148" s="6">
        <v>226</v>
      </c>
      <c r="D148" s="8">
        <v>187</v>
      </c>
      <c r="E148" s="5" t="s">
        <v>10</v>
      </c>
      <c r="F148" s="8">
        <v>40148.9</v>
      </c>
      <c r="G148" s="8"/>
      <c r="H148" s="1">
        <v>43221</v>
      </c>
      <c r="I148" s="1">
        <v>43247</v>
      </c>
      <c r="J148" s="5" t="s">
        <v>24</v>
      </c>
      <c r="K148" s="8">
        <v>633.92999999999995</v>
      </c>
      <c r="L148" s="8">
        <f t="shared" si="26"/>
        <v>42262</v>
      </c>
      <c r="M148" s="8">
        <f t="shared" si="27"/>
        <v>40782.83</v>
      </c>
      <c r="N148" s="8">
        <f t="shared" si="28"/>
        <v>1479.1699999999983</v>
      </c>
      <c r="O148" s="27">
        <f t="shared" si="29"/>
        <v>3.4999999999999962E-2</v>
      </c>
      <c r="P148" s="4">
        <f t="shared" si="30"/>
        <v>26</v>
      </c>
      <c r="Q148" s="2" t="str">
        <f t="shared" si="24"/>
        <v>Moderate</v>
      </c>
      <c r="R148" s="2">
        <f t="shared" si="25"/>
        <v>2018</v>
      </c>
    </row>
    <row r="149" spans="1:18" ht="14.25" customHeight="1" x14ac:dyDescent="0.25">
      <c r="A149" s="6">
        <v>148</v>
      </c>
      <c r="B149" s="5" t="s">
        <v>13</v>
      </c>
      <c r="C149" s="6">
        <v>991</v>
      </c>
      <c r="D149" s="8">
        <v>192</v>
      </c>
      <c r="E149" s="5" t="s">
        <v>10</v>
      </c>
      <c r="F149" s="8">
        <v>180758.39999999999</v>
      </c>
      <c r="G149" s="8"/>
      <c r="H149" s="1">
        <v>42863</v>
      </c>
      <c r="I149" s="1">
        <v>42880</v>
      </c>
      <c r="J149" s="5" t="s">
        <v>18</v>
      </c>
      <c r="K149" s="8">
        <v>2854.08</v>
      </c>
      <c r="L149" s="8">
        <f t="shared" si="26"/>
        <v>190272</v>
      </c>
      <c r="M149" s="8">
        <f t="shared" si="27"/>
        <v>183612.47999999998</v>
      </c>
      <c r="N149" s="8">
        <f t="shared" si="28"/>
        <v>6659.5200000000186</v>
      </c>
      <c r="O149" s="27">
        <f t="shared" si="29"/>
        <v>3.50000000000001E-2</v>
      </c>
      <c r="P149" s="4">
        <f t="shared" si="30"/>
        <v>17</v>
      </c>
      <c r="Q149" s="2" t="str">
        <f t="shared" si="24"/>
        <v>Moderate</v>
      </c>
      <c r="R149" s="2">
        <f t="shared" si="25"/>
        <v>2017</v>
      </c>
    </row>
    <row r="150" spans="1:18" ht="14.25" customHeight="1" x14ac:dyDescent="0.25">
      <c r="A150" s="6">
        <v>149</v>
      </c>
      <c r="B150" s="5" t="s">
        <v>16</v>
      </c>
      <c r="C150" s="6">
        <v>126</v>
      </c>
      <c r="D150" s="8">
        <v>58</v>
      </c>
      <c r="E150" s="5" t="s">
        <v>25</v>
      </c>
      <c r="F150" s="8">
        <v>6942.6</v>
      </c>
      <c r="G150" s="8"/>
      <c r="H150" s="1">
        <v>42809</v>
      </c>
      <c r="I150" s="1">
        <v>42831</v>
      </c>
      <c r="J150" s="5" t="s">
        <v>19</v>
      </c>
      <c r="K150" s="8">
        <v>109.61999999999999</v>
      </c>
      <c r="L150" s="8">
        <f t="shared" si="26"/>
        <v>7308</v>
      </c>
      <c r="M150" s="8">
        <f t="shared" si="27"/>
        <v>7052.22</v>
      </c>
      <c r="N150" s="8">
        <f t="shared" si="28"/>
        <v>255.77999999999975</v>
      </c>
      <c r="O150" s="27">
        <f t="shared" si="29"/>
        <v>3.4999999999999962E-2</v>
      </c>
      <c r="P150" s="4">
        <f t="shared" si="30"/>
        <v>22</v>
      </c>
      <c r="Q150" s="2" t="str">
        <f t="shared" si="24"/>
        <v>Moderate</v>
      </c>
      <c r="R150" s="2">
        <f t="shared" si="25"/>
        <v>2017</v>
      </c>
    </row>
    <row r="151" spans="1:18" ht="14.25" customHeight="1" x14ac:dyDescent="0.25">
      <c r="A151" s="6">
        <v>150</v>
      </c>
      <c r="B151" s="5" t="s">
        <v>11</v>
      </c>
      <c r="C151" s="6">
        <v>522</v>
      </c>
      <c r="D151" s="8">
        <v>955</v>
      </c>
      <c r="E151" s="5" t="s">
        <v>10</v>
      </c>
      <c r="F151" s="8">
        <v>473584.5</v>
      </c>
      <c r="G151" s="36">
        <f>F151/L151</f>
        <v>0.95</v>
      </c>
      <c r="H151" s="1">
        <v>43040</v>
      </c>
      <c r="I151" s="1">
        <v>43057</v>
      </c>
      <c r="J151" s="16" t="s">
        <v>42</v>
      </c>
      <c r="K151" s="8">
        <v>7477.65</v>
      </c>
      <c r="L151" s="8">
        <f t="shared" si="26"/>
        <v>498510</v>
      </c>
      <c r="M151" s="8">
        <f t="shared" si="27"/>
        <v>481062.15</v>
      </c>
      <c r="N151" s="8">
        <f t="shared" si="28"/>
        <v>17447.849999999977</v>
      </c>
      <c r="O151" s="27">
        <f t="shared" si="29"/>
        <v>3.4999999999999955E-2</v>
      </c>
      <c r="P151" s="4">
        <f t="shared" si="30"/>
        <v>17</v>
      </c>
      <c r="Q151" s="2" t="str">
        <f t="shared" si="24"/>
        <v>Moderate</v>
      </c>
      <c r="R151" s="2">
        <f t="shared" si="25"/>
        <v>2017</v>
      </c>
    </row>
    <row r="152" spans="1:18" ht="14.25" customHeight="1" x14ac:dyDescent="0.25">
      <c r="A152" s="6">
        <v>151</v>
      </c>
      <c r="B152" s="5" t="s">
        <v>13</v>
      </c>
      <c r="C152" s="6">
        <v>344</v>
      </c>
      <c r="D152" s="8">
        <v>122</v>
      </c>
      <c r="E152" s="5" t="s">
        <v>10</v>
      </c>
      <c r="F152" s="8">
        <v>39869.599999999999</v>
      </c>
      <c r="G152" s="8"/>
      <c r="H152" s="1">
        <v>42616</v>
      </c>
      <c r="I152" s="1">
        <v>42636</v>
      </c>
      <c r="J152" s="5" t="s">
        <v>28</v>
      </c>
      <c r="K152" s="8">
        <v>629.52</v>
      </c>
      <c r="L152" s="8">
        <f t="shared" si="26"/>
        <v>41968</v>
      </c>
      <c r="M152" s="8">
        <f t="shared" si="27"/>
        <v>40499.119999999995</v>
      </c>
      <c r="N152" s="8">
        <f t="shared" si="28"/>
        <v>1468.8800000000047</v>
      </c>
      <c r="O152" s="27">
        <f t="shared" si="29"/>
        <v>3.5000000000000114E-2</v>
      </c>
      <c r="P152" s="4">
        <f t="shared" si="30"/>
        <v>20</v>
      </c>
      <c r="Q152" s="2" t="str">
        <f t="shared" si="24"/>
        <v>Moderate</v>
      </c>
      <c r="R152" s="2">
        <f t="shared" si="25"/>
        <v>2016</v>
      </c>
    </row>
    <row r="153" spans="1:18" ht="14.25" customHeight="1" x14ac:dyDescent="0.25">
      <c r="A153" s="6">
        <v>152</v>
      </c>
      <c r="B153" s="5" t="s">
        <v>11</v>
      </c>
      <c r="C153" s="6">
        <v>282</v>
      </c>
      <c r="D153" s="8">
        <v>263</v>
      </c>
      <c r="E153" s="5" t="s">
        <v>17</v>
      </c>
      <c r="F153" s="8">
        <v>70457.7</v>
      </c>
      <c r="G153" s="36">
        <f>F153/L153</f>
        <v>0.95</v>
      </c>
      <c r="H153" s="1">
        <v>42939</v>
      </c>
      <c r="I153" s="1">
        <v>42971</v>
      </c>
      <c r="J153" s="5" t="s">
        <v>18</v>
      </c>
      <c r="K153" s="8">
        <v>1112.49</v>
      </c>
      <c r="L153" s="8">
        <f t="shared" si="26"/>
        <v>74166</v>
      </c>
      <c r="M153" s="8">
        <f t="shared" si="27"/>
        <v>71570.19</v>
      </c>
      <c r="N153" s="8">
        <f t="shared" si="28"/>
        <v>2595.8099999999977</v>
      </c>
      <c r="O153" s="27">
        <f t="shared" si="29"/>
        <v>3.4999999999999969E-2</v>
      </c>
      <c r="P153" s="4">
        <f t="shared" si="30"/>
        <v>32</v>
      </c>
      <c r="Q153" s="2" t="str">
        <f t="shared" si="24"/>
        <v>Slow</v>
      </c>
      <c r="R153" s="2">
        <f t="shared" si="25"/>
        <v>2017</v>
      </c>
    </row>
    <row r="154" spans="1:18" ht="14.25" customHeight="1" x14ac:dyDescent="0.25">
      <c r="A154" s="6">
        <v>153</v>
      </c>
      <c r="B154" s="5" t="s">
        <v>13</v>
      </c>
      <c r="C154" s="6">
        <v>693</v>
      </c>
      <c r="D154" s="8">
        <v>726</v>
      </c>
      <c r="E154" s="5" t="s">
        <v>14</v>
      </c>
      <c r="F154" s="8">
        <v>477962.1</v>
      </c>
      <c r="G154" s="8"/>
      <c r="H154" s="1">
        <v>42787</v>
      </c>
      <c r="I154" s="1">
        <v>42815</v>
      </c>
      <c r="J154" s="5" t="s">
        <v>12</v>
      </c>
      <c r="K154" s="8">
        <v>7546.7699999999995</v>
      </c>
      <c r="L154" s="8">
        <f t="shared" si="26"/>
        <v>503118</v>
      </c>
      <c r="M154" s="8">
        <f t="shared" si="27"/>
        <v>485508.87</v>
      </c>
      <c r="N154" s="8">
        <f t="shared" si="28"/>
        <v>17609.130000000005</v>
      </c>
      <c r="O154" s="27">
        <f t="shared" si="29"/>
        <v>3.500000000000001E-2</v>
      </c>
      <c r="P154" s="4">
        <f t="shared" si="30"/>
        <v>28</v>
      </c>
      <c r="Q154" s="2" t="str">
        <f t="shared" si="24"/>
        <v>Moderate</v>
      </c>
      <c r="R154" s="2">
        <f t="shared" si="25"/>
        <v>2017</v>
      </c>
    </row>
    <row r="155" spans="1:18" ht="14.25" customHeight="1" x14ac:dyDescent="0.25">
      <c r="A155" s="6">
        <v>154</v>
      </c>
      <c r="B155" s="5" t="s">
        <v>13</v>
      </c>
      <c r="C155" s="6">
        <v>726</v>
      </c>
      <c r="D155" s="8">
        <v>177</v>
      </c>
      <c r="E155" s="5" t="s">
        <v>10</v>
      </c>
      <c r="F155" s="8">
        <v>122076.9</v>
      </c>
      <c r="G155" s="8"/>
      <c r="H155" s="1">
        <v>42539</v>
      </c>
      <c r="I155" s="1">
        <v>42565</v>
      </c>
      <c r="J155" s="5" t="s">
        <v>12</v>
      </c>
      <c r="K155" s="8">
        <v>1927.53</v>
      </c>
      <c r="L155" s="8">
        <f t="shared" si="26"/>
        <v>128502</v>
      </c>
      <c r="M155" s="8">
        <f t="shared" si="27"/>
        <v>124004.43</v>
      </c>
      <c r="N155" s="8">
        <f t="shared" si="28"/>
        <v>4497.570000000007</v>
      </c>
      <c r="O155" s="27">
        <f t="shared" si="29"/>
        <v>3.5000000000000052E-2</v>
      </c>
      <c r="P155" s="4">
        <f t="shared" si="30"/>
        <v>26</v>
      </c>
      <c r="Q155" s="2" t="str">
        <f t="shared" si="24"/>
        <v>Moderate</v>
      </c>
      <c r="R155" s="2">
        <f t="shared" si="25"/>
        <v>2016</v>
      </c>
    </row>
    <row r="156" spans="1:18" ht="14.25" customHeight="1" x14ac:dyDescent="0.25">
      <c r="A156" s="6">
        <v>155</v>
      </c>
      <c r="B156" s="5" t="s">
        <v>11</v>
      </c>
      <c r="C156" s="6">
        <v>784</v>
      </c>
      <c r="D156" s="8">
        <v>219</v>
      </c>
      <c r="E156" s="5" t="s">
        <v>17</v>
      </c>
      <c r="F156" s="8">
        <v>163111.20000000001</v>
      </c>
      <c r="G156" s="36">
        <f t="shared" ref="G156:G157" si="32">F156/L156</f>
        <v>0.95000000000000007</v>
      </c>
      <c r="H156" s="1">
        <v>42601</v>
      </c>
      <c r="I156" s="1">
        <v>42612</v>
      </c>
      <c r="J156" s="5" t="s">
        <v>12</v>
      </c>
      <c r="K156" s="8">
        <v>2575.44</v>
      </c>
      <c r="L156" s="8">
        <f t="shared" si="26"/>
        <v>171696</v>
      </c>
      <c r="M156" s="8">
        <f t="shared" si="27"/>
        <v>165686.64000000001</v>
      </c>
      <c r="N156" s="8">
        <f t="shared" si="28"/>
        <v>6009.359999999986</v>
      </c>
      <c r="O156" s="27">
        <f t="shared" si="29"/>
        <v>3.499999999999992E-2</v>
      </c>
      <c r="P156" s="4">
        <f t="shared" si="30"/>
        <v>11</v>
      </c>
      <c r="Q156" s="2" t="str">
        <f t="shared" si="24"/>
        <v>Fast</v>
      </c>
      <c r="R156" s="2">
        <f t="shared" si="25"/>
        <v>2016</v>
      </c>
    </row>
    <row r="157" spans="1:18" ht="14.25" customHeight="1" x14ac:dyDescent="0.25">
      <c r="A157" s="6">
        <v>156</v>
      </c>
      <c r="B157" s="5" t="s">
        <v>11</v>
      </c>
      <c r="C157" s="6">
        <v>592</v>
      </c>
      <c r="D157" s="8">
        <v>25</v>
      </c>
      <c r="E157" s="5" t="s">
        <v>26</v>
      </c>
      <c r="F157" s="8">
        <v>14060</v>
      </c>
      <c r="G157" s="36">
        <f t="shared" si="32"/>
        <v>0.95</v>
      </c>
      <c r="H157" s="1">
        <v>43221</v>
      </c>
      <c r="I157" s="1">
        <v>43245</v>
      </c>
      <c r="J157" s="16" t="s">
        <v>42</v>
      </c>
      <c r="K157" s="8">
        <v>222</v>
      </c>
      <c r="L157" s="8">
        <f t="shared" si="26"/>
        <v>14800</v>
      </c>
      <c r="M157" s="8">
        <f t="shared" si="27"/>
        <v>14282</v>
      </c>
      <c r="N157" s="8">
        <f t="shared" si="28"/>
        <v>518</v>
      </c>
      <c r="O157" s="27">
        <f t="shared" si="29"/>
        <v>3.5000000000000003E-2</v>
      </c>
      <c r="P157" s="4">
        <f t="shared" si="30"/>
        <v>24</v>
      </c>
      <c r="Q157" s="2" t="str">
        <f t="shared" si="24"/>
        <v>Moderate</v>
      </c>
      <c r="R157" s="2">
        <f t="shared" si="25"/>
        <v>2018</v>
      </c>
    </row>
    <row r="158" spans="1:18" ht="14.25" customHeight="1" x14ac:dyDescent="0.25">
      <c r="A158" s="6">
        <v>157</v>
      </c>
      <c r="B158" s="5" t="s">
        <v>13</v>
      </c>
      <c r="C158" s="6">
        <v>103</v>
      </c>
      <c r="D158" s="8">
        <v>71</v>
      </c>
      <c r="E158" s="5" t="s">
        <v>31</v>
      </c>
      <c r="F158" s="8">
        <v>6947.35</v>
      </c>
      <c r="G158" s="8"/>
      <c r="H158" s="1">
        <v>42770</v>
      </c>
      <c r="I158" s="1">
        <v>42788</v>
      </c>
      <c r="J158" s="5" t="s">
        <v>19</v>
      </c>
      <c r="K158" s="8">
        <v>109.69499999999999</v>
      </c>
      <c r="L158" s="8">
        <f t="shared" si="26"/>
        <v>7313</v>
      </c>
      <c r="M158" s="8">
        <f t="shared" si="27"/>
        <v>7057.0450000000001</v>
      </c>
      <c r="N158" s="8">
        <f t="shared" si="28"/>
        <v>255.95499999999993</v>
      </c>
      <c r="O158" s="27">
        <f t="shared" si="29"/>
        <v>3.4999999999999989E-2</v>
      </c>
      <c r="P158" s="4">
        <f t="shared" si="30"/>
        <v>18</v>
      </c>
      <c r="Q158" s="2" t="str">
        <f t="shared" si="24"/>
        <v>Moderate</v>
      </c>
      <c r="R158" s="2">
        <f t="shared" si="25"/>
        <v>2017</v>
      </c>
    </row>
    <row r="159" spans="1:18" ht="14.25" customHeight="1" x14ac:dyDescent="0.25">
      <c r="A159" s="6">
        <v>158</v>
      </c>
      <c r="B159" s="5" t="s">
        <v>13</v>
      </c>
      <c r="C159" s="6">
        <v>791</v>
      </c>
      <c r="D159" s="8">
        <v>190</v>
      </c>
      <c r="E159" s="5" t="s">
        <v>10</v>
      </c>
      <c r="F159" s="8">
        <v>142775.5</v>
      </c>
      <c r="G159" s="8"/>
      <c r="H159" s="1">
        <v>42714</v>
      </c>
      <c r="I159" s="1">
        <v>42724</v>
      </c>
      <c r="J159" s="5" t="s">
        <v>12</v>
      </c>
      <c r="K159" s="8">
        <v>2254.35</v>
      </c>
      <c r="L159" s="8">
        <f t="shared" si="26"/>
        <v>150290</v>
      </c>
      <c r="M159" s="8">
        <f t="shared" si="27"/>
        <v>145029.85</v>
      </c>
      <c r="N159" s="8">
        <f t="shared" si="28"/>
        <v>5260.1499999999942</v>
      </c>
      <c r="O159" s="27">
        <f t="shared" si="29"/>
        <v>3.4999999999999962E-2</v>
      </c>
      <c r="P159" s="4">
        <f t="shared" si="30"/>
        <v>10</v>
      </c>
      <c r="Q159" s="2" t="str">
        <f t="shared" si="24"/>
        <v>Fast</v>
      </c>
      <c r="R159" s="2">
        <f t="shared" si="25"/>
        <v>2016</v>
      </c>
    </row>
    <row r="160" spans="1:18" ht="14.25" customHeight="1" x14ac:dyDescent="0.25">
      <c r="A160" s="6">
        <v>159</v>
      </c>
      <c r="B160" s="5" t="s">
        <v>13</v>
      </c>
      <c r="C160" s="6">
        <v>187</v>
      </c>
      <c r="D160" s="8">
        <v>994</v>
      </c>
      <c r="E160" s="5" t="s">
        <v>23</v>
      </c>
      <c r="F160" s="8">
        <v>176584.1</v>
      </c>
      <c r="G160" s="8"/>
      <c r="H160" s="1">
        <v>42570</v>
      </c>
      <c r="I160" s="1">
        <v>42592</v>
      </c>
      <c r="J160" s="5" t="s">
        <v>12</v>
      </c>
      <c r="K160" s="8">
        <v>2788.17</v>
      </c>
      <c r="L160" s="8">
        <f t="shared" si="26"/>
        <v>185878</v>
      </c>
      <c r="M160" s="8">
        <f t="shared" si="27"/>
        <v>179372.27000000002</v>
      </c>
      <c r="N160" s="8">
        <f t="shared" si="28"/>
        <v>6505.7299999999814</v>
      </c>
      <c r="O160" s="27">
        <f t="shared" si="29"/>
        <v>3.4999999999999899E-2</v>
      </c>
      <c r="P160" s="4">
        <f t="shared" si="30"/>
        <v>22</v>
      </c>
      <c r="Q160" s="2" t="str">
        <f t="shared" si="24"/>
        <v>Moderate</v>
      </c>
      <c r="R160" s="2">
        <f t="shared" si="25"/>
        <v>2016</v>
      </c>
    </row>
    <row r="161" spans="1:18" ht="14.25" customHeight="1" x14ac:dyDescent="0.25">
      <c r="A161" s="6">
        <v>160</v>
      </c>
      <c r="B161" s="5" t="s">
        <v>13</v>
      </c>
      <c r="C161" s="6">
        <v>895</v>
      </c>
      <c r="D161" s="8">
        <v>218</v>
      </c>
      <c r="E161" s="5" t="s">
        <v>22</v>
      </c>
      <c r="F161" s="8">
        <v>185354.5</v>
      </c>
      <c r="G161" s="8"/>
      <c r="H161" s="1">
        <v>43019</v>
      </c>
      <c r="I161" s="1">
        <v>43050</v>
      </c>
      <c r="J161" s="5" t="s">
        <v>21</v>
      </c>
      <c r="K161" s="8">
        <v>2926.65</v>
      </c>
      <c r="L161" s="8">
        <f t="shared" si="26"/>
        <v>195110</v>
      </c>
      <c r="M161" s="8">
        <f t="shared" si="27"/>
        <v>188281.15</v>
      </c>
      <c r="N161" s="8">
        <f t="shared" si="28"/>
        <v>6828.8500000000058</v>
      </c>
      <c r="O161" s="27">
        <f t="shared" si="29"/>
        <v>3.5000000000000031E-2</v>
      </c>
      <c r="P161" s="4">
        <f t="shared" si="30"/>
        <v>31</v>
      </c>
      <c r="Q161" s="2" t="str">
        <f t="shared" si="24"/>
        <v>Slow</v>
      </c>
      <c r="R161" s="2">
        <f t="shared" si="25"/>
        <v>2017</v>
      </c>
    </row>
    <row r="162" spans="1:18" ht="14.25" customHeight="1" x14ac:dyDescent="0.25">
      <c r="A162" s="6">
        <v>161</v>
      </c>
      <c r="B162" s="5" t="s">
        <v>13</v>
      </c>
      <c r="C162" s="6">
        <v>770</v>
      </c>
      <c r="D162" s="8">
        <v>953</v>
      </c>
      <c r="E162" s="5" t="s">
        <v>30</v>
      </c>
      <c r="F162" s="8">
        <v>697119.5</v>
      </c>
      <c r="G162" s="8"/>
      <c r="H162" s="1">
        <v>42588</v>
      </c>
      <c r="I162" s="1">
        <v>42611</v>
      </c>
      <c r="J162" s="5" t="s">
        <v>21</v>
      </c>
      <c r="K162" s="8">
        <v>11007.15</v>
      </c>
      <c r="L162" s="8">
        <f t="shared" si="26"/>
        <v>733810</v>
      </c>
      <c r="M162" s="8">
        <f t="shared" si="27"/>
        <v>708126.65</v>
      </c>
      <c r="N162" s="8">
        <f t="shared" si="28"/>
        <v>25683.349999999977</v>
      </c>
      <c r="O162" s="27">
        <f t="shared" si="29"/>
        <v>3.4999999999999969E-2</v>
      </c>
      <c r="P162" s="4">
        <f t="shared" si="30"/>
        <v>23</v>
      </c>
      <c r="Q162" s="2" t="str">
        <f t="shared" si="24"/>
        <v>Moderate</v>
      </c>
      <c r="R162" s="2">
        <f t="shared" si="25"/>
        <v>2016</v>
      </c>
    </row>
    <row r="163" spans="1:18" ht="14.25" customHeight="1" x14ac:dyDescent="0.25">
      <c r="A163" s="6">
        <v>162</v>
      </c>
      <c r="B163" s="5" t="s">
        <v>13</v>
      </c>
      <c r="C163" s="6">
        <v>481</v>
      </c>
      <c r="D163" s="8">
        <v>208</v>
      </c>
      <c r="E163" s="5" t="s">
        <v>22</v>
      </c>
      <c r="F163" s="8">
        <v>95045.6</v>
      </c>
      <c r="G163" s="8"/>
      <c r="H163" s="1">
        <v>42440</v>
      </c>
      <c r="I163" s="1">
        <v>42461</v>
      </c>
      <c r="J163" s="16" t="s">
        <v>42</v>
      </c>
      <c r="K163" s="8">
        <v>1500.72</v>
      </c>
      <c r="L163" s="8">
        <f t="shared" si="26"/>
        <v>100048</v>
      </c>
      <c r="M163" s="8">
        <f t="shared" si="27"/>
        <v>96546.32</v>
      </c>
      <c r="N163" s="8">
        <f t="shared" si="28"/>
        <v>3501.679999999993</v>
      </c>
      <c r="O163" s="27">
        <f t="shared" si="29"/>
        <v>3.4999999999999927E-2</v>
      </c>
      <c r="P163" s="4">
        <f t="shared" si="30"/>
        <v>21</v>
      </c>
      <c r="Q163" s="2" t="str">
        <f t="shared" si="24"/>
        <v>Moderate</v>
      </c>
      <c r="R163" s="2">
        <f t="shared" si="25"/>
        <v>2016</v>
      </c>
    </row>
    <row r="164" spans="1:18" ht="14.25" customHeight="1" x14ac:dyDescent="0.25">
      <c r="A164" s="6">
        <v>163</v>
      </c>
      <c r="B164" s="5" t="s">
        <v>13</v>
      </c>
      <c r="C164" s="6">
        <v>799</v>
      </c>
      <c r="D164" s="8">
        <v>50</v>
      </c>
      <c r="E164" s="5" t="s">
        <v>10</v>
      </c>
      <c r="F164" s="8">
        <v>37952.5</v>
      </c>
      <c r="G164" s="8"/>
      <c r="H164" s="1">
        <v>42994</v>
      </c>
      <c r="I164" s="1">
        <v>43007</v>
      </c>
      <c r="J164" s="5" t="s">
        <v>18</v>
      </c>
      <c r="K164" s="8">
        <v>599.25</v>
      </c>
      <c r="L164" s="8">
        <f t="shared" si="26"/>
        <v>39950</v>
      </c>
      <c r="M164" s="8">
        <f t="shared" si="27"/>
        <v>38551.75</v>
      </c>
      <c r="N164" s="8">
        <f t="shared" si="28"/>
        <v>1398.25</v>
      </c>
      <c r="O164" s="27">
        <f t="shared" si="29"/>
        <v>3.5000000000000003E-2</v>
      </c>
      <c r="P164" s="4">
        <f t="shared" si="30"/>
        <v>13</v>
      </c>
      <c r="Q164" s="2" t="str">
        <f t="shared" si="24"/>
        <v>Fast</v>
      </c>
      <c r="R164" s="2">
        <f t="shared" si="25"/>
        <v>2017</v>
      </c>
    </row>
    <row r="165" spans="1:18" ht="14.25" customHeight="1" x14ac:dyDescent="0.25">
      <c r="A165" s="6">
        <v>164</v>
      </c>
      <c r="B165" s="5" t="s">
        <v>13</v>
      </c>
      <c r="C165" s="6">
        <v>879</v>
      </c>
      <c r="D165" s="8">
        <v>224</v>
      </c>
      <c r="E165" s="5" t="s">
        <v>22</v>
      </c>
      <c r="F165" s="8">
        <v>187051.2</v>
      </c>
      <c r="G165" s="8"/>
      <c r="H165" s="1">
        <v>42685</v>
      </c>
      <c r="I165" s="1">
        <v>42713</v>
      </c>
      <c r="J165" s="16" t="s">
        <v>42</v>
      </c>
      <c r="K165" s="8">
        <v>2953.44</v>
      </c>
      <c r="L165" s="8">
        <f t="shared" si="26"/>
        <v>196896</v>
      </c>
      <c r="M165" s="8">
        <f t="shared" si="27"/>
        <v>190004.64</v>
      </c>
      <c r="N165" s="8">
        <f t="shared" si="28"/>
        <v>6891.359999999986</v>
      </c>
      <c r="O165" s="27">
        <f t="shared" si="29"/>
        <v>3.4999999999999927E-2</v>
      </c>
      <c r="P165" s="4">
        <f t="shared" si="30"/>
        <v>28</v>
      </c>
      <c r="Q165" s="2" t="str">
        <f t="shared" si="24"/>
        <v>Moderate</v>
      </c>
      <c r="R165" s="2">
        <f t="shared" si="25"/>
        <v>2016</v>
      </c>
    </row>
    <row r="166" spans="1:18" ht="14.25" customHeight="1" x14ac:dyDescent="0.25">
      <c r="A166" s="6">
        <v>165</v>
      </c>
      <c r="B166" s="5" t="s">
        <v>13</v>
      </c>
      <c r="C166" s="6">
        <v>726</v>
      </c>
      <c r="D166" s="8">
        <v>990</v>
      </c>
      <c r="E166" s="5" t="s">
        <v>23</v>
      </c>
      <c r="F166" s="8">
        <v>682803</v>
      </c>
      <c r="G166" s="8"/>
      <c r="H166" s="1">
        <v>42921</v>
      </c>
      <c r="I166" s="1">
        <v>42931</v>
      </c>
      <c r="J166" s="5" t="s">
        <v>12</v>
      </c>
      <c r="K166" s="8">
        <v>10781.1</v>
      </c>
      <c r="L166" s="8">
        <f t="shared" si="26"/>
        <v>718740</v>
      </c>
      <c r="M166" s="8">
        <f t="shared" si="27"/>
        <v>693584.1</v>
      </c>
      <c r="N166" s="8">
        <f t="shared" si="28"/>
        <v>25155.900000000023</v>
      </c>
      <c r="O166" s="27">
        <f t="shared" si="29"/>
        <v>3.5000000000000031E-2</v>
      </c>
      <c r="P166" s="4">
        <f t="shared" si="30"/>
        <v>10</v>
      </c>
      <c r="Q166" s="2" t="str">
        <f t="shared" si="24"/>
        <v>Fast</v>
      </c>
      <c r="R166" s="2">
        <f t="shared" si="25"/>
        <v>2017</v>
      </c>
    </row>
    <row r="167" spans="1:18" ht="14.25" customHeight="1" x14ac:dyDescent="0.25">
      <c r="A167" s="6">
        <v>166</v>
      </c>
      <c r="B167" s="5" t="s">
        <v>11</v>
      </c>
      <c r="C167" s="6">
        <v>538</v>
      </c>
      <c r="D167" s="8">
        <v>23</v>
      </c>
      <c r="E167" s="5" t="s">
        <v>26</v>
      </c>
      <c r="F167" s="8">
        <v>11755.3</v>
      </c>
      <c r="G167" s="36">
        <f>F167/L167</f>
        <v>0.95</v>
      </c>
      <c r="H167" s="1">
        <v>43173</v>
      </c>
      <c r="I167" s="1">
        <v>43186</v>
      </c>
      <c r="J167" s="5" t="s">
        <v>18</v>
      </c>
      <c r="K167" s="8">
        <v>185.60999999999999</v>
      </c>
      <c r="L167" s="8">
        <f t="shared" si="26"/>
        <v>12374</v>
      </c>
      <c r="M167" s="8">
        <f t="shared" si="27"/>
        <v>11940.91</v>
      </c>
      <c r="N167" s="8">
        <f t="shared" si="28"/>
        <v>433.09000000000015</v>
      </c>
      <c r="O167" s="27">
        <f t="shared" si="29"/>
        <v>3.500000000000001E-2</v>
      </c>
      <c r="P167" s="4">
        <f t="shared" si="30"/>
        <v>13</v>
      </c>
      <c r="Q167" s="2" t="str">
        <f t="shared" si="24"/>
        <v>Fast</v>
      </c>
      <c r="R167" s="2">
        <f t="shared" si="25"/>
        <v>2018</v>
      </c>
    </row>
    <row r="168" spans="1:18" ht="14.25" customHeight="1" x14ac:dyDescent="0.25">
      <c r="A168" s="6">
        <v>167</v>
      </c>
      <c r="B168" s="5" t="s">
        <v>13</v>
      </c>
      <c r="C168" s="6">
        <v>768</v>
      </c>
      <c r="D168" s="8">
        <v>980</v>
      </c>
      <c r="E168" s="5" t="s">
        <v>30</v>
      </c>
      <c r="F168" s="8">
        <v>715008</v>
      </c>
      <c r="G168" s="8"/>
      <c r="H168" s="1">
        <v>42552</v>
      </c>
      <c r="I168" s="1">
        <v>42574</v>
      </c>
      <c r="J168" s="5" t="s">
        <v>18</v>
      </c>
      <c r="K168" s="8">
        <v>11289.6</v>
      </c>
      <c r="L168" s="8">
        <f t="shared" si="26"/>
        <v>752640</v>
      </c>
      <c r="M168" s="8">
        <f t="shared" si="27"/>
        <v>726297.59999999998</v>
      </c>
      <c r="N168" s="8">
        <f t="shared" si="28"/>
        <v>26342.400000000023</v>
      </c>
      <c r="O168" s="27">
        <f t="shared" si="29"/>
        <v>3.5000000000000031E-2</v>
      </c>
      <c r="P168" s="4">
        <f t="shared" si="30"/>
        <v>22</v>
      </c>
      <c r="Q168" s="2" t="str">
        <f t="shared" si="24"/>
        <v>Moderate</v>
      </c>
      <c r="R168" s="2">
        <f t="shared" si="25"/>
        <v>2016</v>
      </c>
    </row>
    <row r="169" spans="1:18" ht="14.25" customHeight="1" x14ac:dyDescent="0.25">
      <c r="A169" s="6">
        <v>168</v>
      </c>
      <c r="B169" s="5" t="s">
        <v>11</v>
      </c>
      <c r="C169" s="6">
        <v>710</v>
      </c>
      <c r="D169" s="8">
        <v>53</v>
      </c>
      <c r="E169" s="5" t="s">
        <v>22</v>
      </c>
      <c r="F169" s="8">
        <v>35748.5</v>
      </c>
      <c r="G169" s="36">
        <f t="shared" ref="G169:G171" si="33">F169/L169</f>
        <v>0.95</v>
      </c>
      <c r="H169" s="1">
        <v>43237</v>
      </c>
      <c r="I169" s="1">
        <v>43269</v>
      </c>
      <c r="J169" s="5" t="s">
        <v>15</v>
      </c>
      <c r="K169" s="8">
        <v>564.44999999999993</v>
      </c>
      <c r="L169" s="8">
        <f t="shared" si="26"/>
        <v>37630</v>
      </c>
      <c r="M169" s="8">
        <f t="shared" si="27"/>
        <v>36312.949999999997</v>
      </c>
      <c r="N169" s="8">
        <f t="shared" si="28"/>
        <v>1317.0500000000029</v>
      </c>
      <c r="O169" s="27">
        <f t="shared" si="29"/>
        <v>3.500000000000008E-2</v>
      </c>
      <c r="P169" s="4">
        <f t="shared" si="30"/>
        <v>32</v>
      </c>
      <c r="Q169" s="2" t="str">
        <f t="shared" si="24"/>
        <v>Slow</v>
      </c>
      <c r="R169" s="2">
        <f t="shared" si="25"/>
        <v>2018</v>
      </c>
    </row>
    <row r="170" spans="1:18" ht="14.25" customHeight="1" x14ac:dyDescent="0.25">
      <c r="A170" s="6">
        <v>169</v>
      </c>
      <c r="B170" s="5" t="s">
        <v>11</v>
      </c>
      <c r="C170" s="6">
        <v>766</v>
      </c>
      <c r="D170" s="8">
        <v>45</v>
      </c>
      <c r="E170" s="5" t="s">
        <v>22</v>
      </c>
      <c r="F170" s="8">
        <v>32746.5</v>
      </c>
      <c r="G170" s="36">
        <f t="shared" si="33"/>
        <v>0.95</v>
      </c>
      <c r="H170" s="1">
        <v>43108</v>
      </c>
      <c r="I170" s="1">
        <v>43122</v>
      </c>
      <c r="J170" s="5" t="s">
        <v>32</v>
      </c>
      <c r="K170" s="8">
        <v>517.04999999999995</v>
      </c>
      <c r="L170" s="8">
        <f t="shared" si="26"/>
        <v>34470</v>
      </c>
      <c r="M170" s="8">
        <f t="shared" si="27"/>
        <v>33263.550000000003</v>
      </c>
      <c r="N170" s="8">
        <f t="shared" si="28"/>
        <v>1206.4499999999971</v>
      </c>
      <c r="O170" s="27">
        <f t="shared" si="29"/>
        <v>3.4999999999999913E-2</v>
      </c>
      <c r="P170" s="4">
        <f t="shared" si="30"/>
        <v>14</v>
      </c>
      <c r="Q170" s="2" t="str">
        <f t="shared" si="24"/>
        <v>Fast</v>
      </c>
      <c r="R170" s="2">
        <f t="shared" si="25"/>
        <v>2018</v>
      </c>
    </row>
    <row r="171" spans="1:18" ht="14.25" customHeight="1" x14ac:dyDescent="0.25">
      <c r="A171" s="6">
        <v>170</v>
      </c>
      <c r="B171" s="5" t="s">
        <v>11</v>
      </c>
      <c r="C171" s="6">
        <v>557</v>
      </c>
      <c r="D171" s="8">
        <v>313</v>
      </c>
      <c r="E171" s="5" t="s">
        <v>29</v>
      </c>
      <c r="F171" s="8">
        <v>165623.95000000001</v>
      </c>
      <c r="G171" s="36">
        <f t="shared" si="33"/>
        <v>0.95000000000000007</v>
      </c>
      <c r="H171" s="1">
        <v>42410</v>
      </c>
      <c r="I171" s="1">
        <v>42420</v>
      </c>
      <c r="J171" s="5" t="s">
        <v>12</v>
      </c>
      <c r="K171" s="8">
        <v>2615.1149999999998</v>
      </c>
      <c r="L171" s="8">
        <f t="shared" si="26"/>
        <v>174341</v>
      </c>
      <c r="M171" s="8">
        <f t="shared" si="27"/>
        <v>168239.065</v>
      </c>
      <c r="N171" s="8">
        <f t="shared" si="28"/>
        <v>6101.9349999999977</v>
      </c>
      <c r="O171" s="27">
        <f t="shared" si="29"/>
        <v>3.4999999999999989E-2</v>
      </c>
      <c r="P171" s="4">
        <f t="shared" si="30"/>
        <v>10</v>
      </c>
      <c r="Q171" s="2" t="str">
        <f t="shared" si="24"/>
        <v>Fast</v>
      </c>
      <c r="R171" s="2">
        <f t="shared" si="25"/>
        <v>2016</v>
      </c>
    </row>
    <row r="172" spans="1:18" ht="14.25" customHeight="1" x14ac:dyDescent="0.25">
      <c r="A172" s="6">
        <v>171</v>
      </c>
      <c r="B172" s="5" t="s">
        <v>16</v>
      </c>
      <c r="C172" s="6">
        <v>521</v>
      </c>
      <c r="D172" s="8">
        <v>54</v>
      </c>
      <c r="E172" s="5" t="s">
        <v>25</v>
      </c>
      <c r="F172" s="8">
        <v>26727.3</v>
      </c>
      <c r="G172" s="8"/>
      <c r="H172" s="1">
        <v>43015</v>
      </c>
      <c r="I172" s="1">
        <v>43046</v>
      </c>
      <c r="J172" s="5" t="s">
        <v>18</v>
      </c>
      <c r="K172" s="8">
        <v>422.01</v>
      </c>
      <c r="L172" s="8">
        <f t="shared" si="26"/>
        <v>28134</v>
      </c>
      <c r="M172" s="8">
        <f t="shared" si="27"/>
        <v>27149.309999999998</v>
      </c>
      <c r="N172" s="8">
        <f t="shared" si="28"/>
        <v>984.69000000000233</v>
      </c>
      <c r="O172" s="27">
        <f t="shared" si="29"/>
        <v>3.500000000000008E-2</v>
      </c>
      <c r="P172" s="4">
        <f t="shared" si="30"/>
        <v>31</v>
      </c>
      <c r="Q172" s="2" t="str">
        <f t="shared" si="24"/>
        <v>Slow</v>
      </c>
      <c r="R172" s="2">
        <f t="shared" si="25"/>
        <v>2017</v>
      </c>
    </row>
    <row r="173" spans="1:18" ht="14.25" customHeight="1" x14ac:dyDescent="0.25">
      <c r="A173" s="6">
        <v>172</v>
      </c>
      <c r="B173" s="5" t="s">
        <v>13</v>
      </c>
      <c r="C173" s="6">
        <v>564</v>
      </c>
      <c r="D173" s="8">
        <v>186</v>
      </c>
      <c r="E173" s="5" t="s">
        <v>22</v>
      </c>
      <c r="F173" s="8">
        <v>99658.8</v>
      </c>
      <c r="G173" s="8"/>
      <c r="H173" s="1">
        <v>42827</v>
      </c>
      <c r="I173" s="1">
        <v>42847</v>
      </c>
      <c r="J173" s="5" t="s">
        <v>15</v>
      </c>
      <c r="K173" s="8">
        <v>1573.56</v>
      </c>
      <c r="L173" s="8">
        <f t="shared" si="26"/>
        <v>104904</v>
      </c>
      <c r="M173" s="8">
        <f t="shared" si="27"/>
        <v>101232.36</v>
      </c>
      <c r="N173" s="8">
        <f t="shared" si="28"/>
        <v>3671.6399999999994</v>
      </c>
      <c r="O173" s="27">
        <f t="shared" si="29"/>
        <v>3.4999999999999996E-2</v>
      </c>
      <c r="P173" s="4">
        <f t="shared" si="30"/>
        <v>20</v>
      </c>
      <c r="Q173" s="2" t="str">
        <f t="shared" si="24"/>
        <v>Moderate</v>
      </c>
      <c r="R173" s="2">
        <f t="shared" si="25"/>
        <v>2017</v>
      </c>
    </row>
    <row r="174" spans="1:18" ht="14.25" customHeight="1" x14ac:dyDescent="0.25">
      <c r="A174" s="6">
        <v>173</v>
      </c>
      <c r="B174" s="5" t="s">
        <v>13</v>
      </c>
      <c r="C174" s="6">
        <v>388</v>
      </c>
      <c r="D174" s="8">
        <v>850</v>
      </c>
      <c r="E174" s="5" t="s">
        <v>23</v>
      </c>
      <c r="F174" s="8">
        <v>313310</v>
      </c>
      <c r="G174" s="8"/>
      <c r="H174" s="1">
        <v>43051</v>
      </c>
      <c r="I174" s="1">
        <v>43082</v>
      </c>
      <c r="J174" s="5" t="s">
        <v>19</v>
      </c>
      <c r="K174" s="8">
        <v>4947</v>
      </c>
      <c r="L174" s="8">
        <f t="shared" si="26"/>
        <v>329800</v>
      </c>
      <c r="M174" s="8">
        <f t="shared" si="27"/>
        <v>318257</v>
      </c>
      <c r="N174" s="8">
        <f t="shared" si="28"/>
        <v>11543</v>
      </c>
      <c r="O174" s="27">
        <f t="shared" si="29"/>
        <v>3.5000000000000003E-2</v>
      </c>
      <c r="P174" s="4">
        <f t="shared" si="30"/>
        <v>31</v>
      </c>
      <c r="Q174" s="2" t="str">
        <f t="shared" si="24"/>
        <v>Slow</v>
      </c>
      <c r="R174" s="2">
        <f t="shared" si="25"/>
        <v>2017</v>
      </c>
    </row>
    <row r="175" spans="1:18" ht="14.25" customHeight="1" x14ac:dyDescent="0.25">
      <c r="A175" s="6">
        <v>174</v>
      </c>
      <c r="B175" s="5" t="s">
        <v>11</v>
      </c>
      <c r="C175" s="6">
        <v>911</v>
      </c>
      <c r="D175" s="8">
        <v>149</v>
      </c>
      <c r="E175" s="5" t="s">
        <v>31</v>
      </c>
      <c r="F175" s="8">
        <v>128952.05</v>
      </c>
      <c r="G175" s="36">
        <f>F175/L175</f>
        <v>0.95000000000000007</v>
      </c>
      <c r="H175" s="1">
        <v>43023</v>
      </c>
      <c r="I175" s="1">
        <v>43048</v>
      </c>
      <c r="J175" s="5" t="s">
        <v>32</v>
      </c>
      <c r="K175" s="8">
        <v>2036.085</v>
      </c>
      <c r="L175" s="8">
        <f t="shared" si="26"/>
        <v>135739</v>
      </c>
      <c r="M175" s="8">
        <f t="shared" si="27"/>
        <v>130988.13500000001</v>
      </c>
      <c r="N175" s="8">
        <f t="shared" si="28"/>
        <v>4750.8649999999907</v>
      </c>
      <c r="O175" s="27">
        <f t="shared" si="29"/>
        <v>3.4999999999999934E-2</v>
      </c>
      <c r="P175" s="4">
        <f t="shared" si="30"/>
        <v>25</v>
      </c>
      <c r="Q175" s="2" t="str">
        <f t="shared" si="24"/>
        <v>Moderate</v>
      </c>
      <c r="R175" s="2">
        <f t="shared" si="25"/>
        <v>2017</v>
      </c>
    </row>
    <row r="176" spans="1:18" ht="14.25" customHeight="1" x14ac:dyDescent="0.25">
      <c r="A176" s="6">
        <v>175</v>
      </c>
      <c r="B176" s="5" t="s">
        <v>13</v>
      </c>
      <c r="C176" s="6">
        <v>407</v>
      </c>
      <c r="D176" s="8">
        <v>1071</v>
      </c>
      <c r="E176" s="5" t="s">
        <v>30</v>
      </c>
      <c r="F176" s="8">
        <v>414102.15</v>
      </c>
      <c r="G176" s="8"/>
      <c r="H176" s="1">
        <v>42683</v>
      </c>
      <c r="I176" s="1">
        <v>42716</v>
      </c>
      <c r="J176" s="5" t="s">
        <v>12</v>
      </c>
      <c r="K176" s="8">
        <v>6538.4549999999999</v>
      </c>
      <c r="L176" s="8">
        <f t="shared" si="26"/>
        <v>435897</v>
      </c>
      <c r="M176" s="8">
        <f t="shared" si="27"/>
        <v>420640.60500000004</v>
      </c>
      <c r="N176" s="8">
        <f t="shared" si="28"/>
        <v>15256.39499999996</v>
      </c>
      <c r="O176" s="27">
        <f t="shared" si="29"/>
        <v>3.4999999999999906E-2</v>
      </c>
      <c r="P176" s="4">
        <f t="shared" si="30"/>
        <v>33</v>
      </c>
      <c r="Q176" s="2" t="str">
        <f t="shared" si="24"/>
        <v>Slow</v>
      </c>
      <c r="R176" s="2">
        <f t="shared" si="25"/>
        <v>2016</v>
      </c>
    </row>
    <row r="177" spans="1:18" ht="14.25" customHeight="1" x14ac:dyDescent="0.25">
      <c r="A177" s="6">
        <v>176</v>
      </c>
      <c r="B177" s="5" t="s">
        <v>13</v>
      </c>
      <c r="C177" s="6">
        <v>709</v>
      </c>
      <c r="D177" s="8">
        <v>65</v>
      </c>
      <c r="E177" s="5" t="s">
        <v>31</v>
      </c>
      <c r="F177" s="8">
        <v>43780.75</v>
      </c>
      <c r="G177" s="8"/>
      <c r="H177" s="1">
        <v>42660</v>
      </c>
      <c r="I177" s="1">
        <v>42670</v>
      </c>
      <c r="J177" s="5" t="s">
        <v>28</v>
      </c>
      <c r="K177" s="8">
        <v>691.27499999999998</v>
      </c>
      <c r="L177" s="8">
        <f t="shared" si="26"/>
        <v>46085</v>
      </c>
      <c r="M177" s="8">
        <f t="shared" si="27"/>
        <v>44472.025000000001</v>
      </c>
      <c r="N177" s="8">
        <f t="shared" si="28"/>
        <v>1612.9749999999985</v>
      </c>
      <c r="O177" s="27">
        <f t="shared" si="29"/>
        <v>3.4999999999999969E-2</v>
      </c>
      <c r="P177" s="4">
        <f t="shared" si="30"/>
        <v>10</v>
      </c>
      <c r="Q177" s="2" t="str">
        <f t="shared" si="24"/>
        <v>Fast</v>
      </c>
      <c r="R177" s="2">
        <f t="shared" si="25"/>
        <v>2016</v>
      </c>
    </row>
    <row r="178" spans="1:18" ht="14.25" customHeight="1" x14ac:dyDescent="0.25">
      <c r="A178" s="6">
        <v>177</v>
      </c>
      <c r="B178" s="5" t="s">
        <v>13</v>
      </c>
      <c r="C178" s="6">
        <v>197</v>
      </c>
      <c r="D178" s="8">
        <v>730</v>
      </c>
      <c r="E178" s="5" t="s">
        <v>14</v>
      </c>
      <c r="F178" s="8">
        <v>136619.5</v>
      </c>
      <c r="G178" s="8"/>
      <c r="H178" s="1">
        <v>43136</v>
      </c>
      <c r="I178" s="1">
        <v>43171</v>
      </c>
      <c r="J178" s="16" t="s">
        <v>42</v>
      </c>
      <c r="K178" s="8">
        <v>2157.15</v>
      </c>
      <c r="L178" s="8">
        <f t="shared" si="26"/>
        <v>143810</v>
      </c>
      <c r="M178" s="8">
        <f t="shared" si="27"/>
        <v>138776.65</v>
      </c>
      <c r="N178" s="8">
        <f t="shared" si="28"/>
        <v>5033.3500000000058</v>
      </c>
      <c r="O178" s="27">
        <f t="shared" si="29"/>
        <v>3.5000000000000038E-2</v>
      </c>
      <c r="P178" s="4">
        <f t="shared" si="30"/>
        <v>35</v>
      </c>
      <c r="Q178" s="2" t="str">
        <f t="shared" si="24"/>
        <v>Slow</v>
      </c>
      <c r="R178" s="2">
        <f t="shared" si="25"/>
        <v>2018</v>
      </c>
    </row>
    <row r="179" spans="1:18" ht="14.25" customHeight="1" x14ac:dyDescent="0.25">
      <c r="A179" s="6">
        <v>178</v>
      </c>
      <c r="B179" s="5" t="s">
        <v>13</v>
      </c>
      <c r="C179" s="6">
        <v>329</v>
      </c>
      <c r="D179" s="8">
        <v>44</v>
      </c>
      <c r="E179" s="5" t="s">
        <v>10</v>
      </c>
      <c r="F179" s="8">
        <v>13752.2</v>
      </c>
      <c r="G179" s="8"/>
      <c r="H179" s="1">
        <v>42801</v>
      </c>
      <c r="I179" s="1">
        <v>42813</v>
      </c>
      <c r="J179" s="5" t="s">
        <v>12</v>
      </c>
      <c r="K179" s="8">
        <v>217.14</v>
      </c>
      <c r="L179" s="8">
        <f t="shared" si="26"/>
        <v>14476</v>
      </c>
      <c r="M179" s="8">
        <f t="shared" si="27"/>
        <v>13969.34</v>
      </c>
      <c r="N179" s="8">
        <f t="shared" si="28"/>
        <v>506.65999999999985</v>
      </c>
      <c r="O179" s="27">
        <f t="shared" si="29"/>
        <v>3.4999999999999989E-2</v>
      </c>
      <c r="P179" s="4">
        <f t="shared" si="30"/>
        <v>12</v>
      </c>
      <c r="Q179" s="2" t="str">
        <f t="shared" si="24"/>
        <v>Fast</v>
      </c>
      <c r="R179" s="2">
        <f t="shared" si="25"/>
        <v>2017</v>
      </c>
    </row>
    <row r="180" spans="1:18" ht="14.25" customHeight="1" x14ac:dyDescent="0.25">
      <c r="A180" s="6">
        <v>179</v>
      </c>
      <c r="B180" s="5" t="s">
        <v>13</v>
      </c>
      <c r="C180" s="6">
        <v>318</v>
      </c>
      <c r="D180" s="8">
        <v>997</v>
      </c>
      <c r="E180" s="5" t="s">
        <v>23</v>
      </c>
      <c r="F180" s="8">
        <v>301193.7</v>
      </c>
      <c r="G180" s="8"/>
      <c r="H180" s="1">
        <v>42767</v>
      </c>
      <c r="I180" s="1">
        <v>42790</v>
      </c>
      <c r="J180" s="5" t="s">
        <v>32</v>
      </c>
      <c r="K180" s="8">
        <v>4755.6899999999996</v>
      </c>
      <c r="L180" s="8">
        <f t="shared" si="26"/>
        <v>317046</v>
      </c>
      <c r="M180" s="8">
        <f t="shared" si="27"/>
        <v>305949.39</v>
      </c>
      <c r="N180" s="8">
        <f t="shared" si="28"/>
        <v>11096.609999999986</v>
      </c>
      <c r="O180" s="27">
        <f t="shared" si="29"/>
        <v>3.4999999999999955E-2</v>
      </c>
      <c r="P180" s="4">
        <f t="shared" si="30"/>
        <v>23</v>
      </c>
      <c r="Q180" s="2" t="str">
        <f t="shared" si="24"/>
        <v>Moderate</v>
      </c>
      <c r="R180" s="2">
        <f t="shared" si="25"/>
        <v>2017</v>
      </c>
    </row>
    <row r="181" spans="1:18" ht="14.25" customHeight="1" x14ac:dyDescent="0.25">
      <c r="A181" s="6">
        <v>180</v>
      </c>
      <c r="B181" s="5" t="s">
        <v>16</v>
      </c>
      <c r="C181" s="6">
        <v>668</v>
      </c>
      <c r="D181" s="8">
        <v>56</v>
      </c>
      <c r="E181" s="5" t="s">
        <v>17</v>
      </c>
      <c r="F181" s="8">
        <v>35537.599999999999</v>
      </c>
      <c r="G181" s="8"/>
      <c r="H181" s="1">
        <v>43258</v>
      </c>
      <c r="I181" s="1">
        <v>43285</v>
      </c>
      <c r="J181" s="5" t="s">
        <v>12</v>
      </c>
      <c r="K181" s="8">
        <v>561.12</v>
      </c>
      <c r="L181" s="8">
        <f t="shared" si="26"/>
        <v>37408</v>
      </c>
      <c r="M181" s="8">
        <f t="shared" si="27"/>
        <v>36098.720000000001</v>
      </c>
      <c r="N181" s="8">
        <f t="shared" si="28"/>
        <v>1309.2799999999988</v>
      </c>
      <c r="O181" s="27">
        <f t="shared" si="29"/>
        <v>3.4999999999999969E-2</v>
      </c>
      <c r="P181" s="4">
        <f t="shared" si="30"/>
        <v>27</v>
      </c>
      <c r="Q181" s="2" t="str">
        <f t="shared" si="24"/>
        <v>Moderate</v>
      </c>
      <c r="R181" s="2">
        <f t="shared" si="25"/>
        <v>2018</v>
      </c>
    </row>
    <row r="182" spans="1:18" ht="14.25" customHeight="1" x14ac:dyDescent="0.25">
      <c r="A182" s="6">
        <v>181</v>
      </c>
      <c r="B182" s="5" t="s">
        <v>13</v>
      </c>
      <c r="C182" s="6">
        <v>287</v>
      </c>
      <c r="D182" s="8">
        <v>847</v>
      </c>
      <c r="E182" s="5" t="s">
        <v>23</v>
      </c>
      <c r="F182" s="8">
        <v>230934.55</v>
      </c>
      <c r="G182" s="8"/>
      <c r="H182" s="1">
        <v>43067</v>
      </c>
      <c r="I182" s="1">
        <v>43098</v>
      </c>
      <c r="J182" s="5" t="s">
        <v>19</v>
      </c>
      <c r="K182" s="8">
        <v>3646.335</v>
      </c>
      <c r="L182" s="8">
        <f t="shared" si="26"/>
        <v>243089</v>
      </c>
      <c r="M182" s="8">
        <f t="shared" si="27"/>
        <v>234580.88499999998</v>
      </c>
      <c r="N182" s="8">
        <f t="shared" si="28"/>
        <v>8508.1150000000198</v>
      </c>
      <c r="O182" s="27">
        <f t="shared" si="29"/>
        <v>3.500000000000008E-2</v>
      </c>
      <c r="P182" s="4">
        <f t="shared" si="30"/>
        <v>31</v>
      </c>
      <c r="Q182" s="2" t="str">
        <f t="shared" si="24"/>
        <v>Slow</v>
      </c>
      <c r="R182" s="2">
        <f t="shared" si="25"/>
        <v>2017</v>
      </c>
    </row>
    <row r="183" spans="1:18" ht="14.25" customHeight="1" x14ac:dyDescent="0.25">
      <c r="A183" s="6">
        <v>182</v>
      </c>
      <c r="B183" s="5" t="s">
        <v>13</v>
      </c>
      <c r="C183" s="6">
        <v>706</v>
      </c>
      <c r="D183" s="8">
        <v>193</v>
      </c>
      <c r="E183" s="5" t="s">
        <v>10</v>
      </c>
      <c r="F183" s="8">
        <v>129445.1</v>
      </c>
      <c r="G183" s="8"/>
      <c r="H183" s="1">
        <v>42446</v>
      </c>
      <c r="I183" s="1">
        <v>42469</v>
      </c>
      <c r="J183" s="16" t="s">
        <v>42</v>
      </c>
      <c r="K183" s="8">
        <v>2043.87</v>
      </c>
      <c r="L183" s="8">
        <f t="shared" si="26"/>
        <v>136258</v>
      </c>
      <c r="M183" s="8">
        <f t="shared" si="27"/>
        <v>131488.97</v>
      </c>
      <c r="N183" s="8">
        <f t="shared" si="28"/>
        <v>4769.0299999999988</v>
      </c>
      <c r="O183" s="27">
        <f t="shared" si="29"/>
        <v>3.4999999999999989E-2</v>
      </c>
      <c r="P183" s="4">
        <f t="shared" si="30"/>
        <v>23</v>
      </c>
      <c r="Q183" s="2" t="str">
        <f t="shared" si="24"/>
        <v>Moderate</v>
      </c>
      <c r="R183" s="2">
        <f t="shared" si="25"/>
        <v>2016</v>
      </c>
    </row>
    <row r="184" spans="1:18" ht="14.25" customHeight="1" x14ac:dyDescent="0.25">
      <c r="A184" s="6">
        <v>183</v>
      </c>
      <c r="B184" s="5" t="s">
        <v>16</v>
      </c>
      <c r="C184" s="6">
        <v>367</v>
      </c>
      <c r="D184" s="8">
        <v>52</v>
      </c>
      <c r="E184" s="5" t="s">
        <v>25</v>
      </c>
      <c r="F184" s="8">
        <v>18129.8</v>
      </c>
      <c r="G184" s="8"/>
      <c r="H184" s="1">
        <v>42816</v>
      </c>
      <c r="I184" s="1">
        <v>42830</v>
      </c>
      <c r="J184" s="5" t="s">
        <v>12</v>
      </c>
      <c r="K184" s="8">
        <v>286.26</v>
      </c>
      <c r="L184" s="8">
        <f t="shared" si="26"/>
        <v>19084</v>
      </c>
      <c r="M184" s="8">
        <f t="shared" si="27"/>
        <v>18416.059999999998</v>
      </c>
      <c r="N184" s="8">
        <f t="shared" si="28"/>
        <v>667.94000000000233</v>
      </c>
      <c r="O184" s="27">
        <f t="shared" si="29"/>
        <v>3.5000000000000121E-2</v>
      </c>
      <c r="P184" s="4">
        <f t="shared" si="30"/>
        <v>14</v>
      </c>
      <c r="Q184" s="2" t="str">
        <f t="shared" si="24"/>
        <v>Fast</v>
      </c>
      <c r="R184" s="2">
        <f t="shared" si="25"/>
        <v>2017</v>
      </c>
    </row>
    <row r="185" spans="1:18" ht="14.25" customHeight="1" x14ac:dyDescent="0.25">
      <c r="A185" s="6">
        <v>184</v>
      </c>
      <c r="B185" s="5" t="s">
        <v>13</v>
      </c>
      <c r="C185" s="6">
        <v>124</v>
      </c>
      <c r="D185" s="8">
        <v>65</v>
      </c>
      <c r="E185" s="5" t="s">
        <v>31</v>
      </c>
      <c r="F185" s="8">
        <v>7657</v>
      </c>
      <c r="G185" s="8"/>
      <c r="H185" s="1">
        <v>42998</v>
      </c>
      <c r="I185" s="1">
        <v>43017</v>
      </c>
      <c r="J185" s="5" t="s">
        <v>18</v>
      </c>
      <c r="K185" s="8">
        <v>120.89999999999999</v>
      </c>
      <c r="L185" s="8">
        <f t="shared" si="26"/>
        <v>8060</v>
      </c>
      <c r="M185" s="8">
        <f t="shared" si="27"/>
        <v>7777.9</v>
      </c>
      <c r="N185" s="8">
        <f t="shared" si="28"/>
        <v>282.10000000000036</v>
      </c>
      <c r="O185" s="27">
        <f t="shared" si="29"/>
        <v>3.5000000000000045E-2</v>
      </c>
      <c r="P185" s="4">
        <f t="shared" si="30"/>
        <v>19</v>
      </c>
      <c r="Q185" s="2" t="str">
        <f t="shared" si="24"/>
        <v>Moderate</v>
      </c>
      <c r="R185" s="2">
        <f t="shared" si="25"/>
        <v>2017</v>
      </c>
    </row>
    <row r="186" spans="1:18" ht="14.25" customHeight="1" x14ac:dyDescent="0.25">
      <c r="A186" s="6">
        <v>185</v>
      </c>
      <c r="B186" s="5" t="s">
        <v>11</v>
      </c>
      <c r="C186" s="6">
        <v>711</v>
      </c>
      <c r="D186" s="8">
        <v>278</v>
      </c>
      <c r="E186" s="5" t="s">
        <v>17</v>
      </c>
      <c r="F186" s="8">
        <v>187775.1</v>
      </c>
      <c r="G186" s="36">
        <f t="shared" ref="G186:G187" si="34">F186/L186</f>
        <v>0.95000000000000007</v>
      </c>
      <c r="H186" s="1">
        <v>42452</v>
      </c>
      <c r="I186" s="1">
        <v>42480</v>
      </c>
      <c r="J186" s="5" t="s">
        <v>15</v>
      </c>
      <c r="K186" s="8">
        <v>2964.87</v>
      </c>
      <c r="L186" s="8">
        <f t="shared" si="26"/>
        <v>197658</v>
      </c>
      <c r="M186" s="8">
        <f t="shared" si="27"/>
        <v>190739.97</v>
      </c>
      <c r="N186" s="8">
        <f t="shared" si="28"/>
        <v>6918.0299999999988</v>
      </c>
      <c r="O186" s="27">
        <f t="shared" si="29"/>
        <v>3.4999999999999996E-2</v>
      </c>
      <c r="P186" s="4">
        <f t="shared" si="30"/>
        <v>28</v>
      </c>
      <c r="Q186" s="2" t="str">
        <f t="shared" si="24"/>
        <v>Moderate</v>
      </c>
      <c r="R186" s="2">
        <f t="shared" si="25"/>
        <v>2016</v>
      </c>
    </row>
    <row r="187" spans="1:18" ht="14.25" customHeight="1" x14ac:dyDescent="0.25">
      <c r="A187" s="6">
        <v>186</v>
      </c>
      <c r="B187" s="5" t="s">
        <v>11</v>
      </c>
      <c r="C187" s="6">
        <v>664</v>
      </c>
      <c r="D187" s="8">
        <v>1650</v>
      </c>
      <c r="E187" s="5" t="s">
        <v>10</v>
      </c>
      <c r="F187" s="8">
        <v>1040820</v>
      </c>
      <c r="G187" s="36">
        <f t="shared" si="34"/>
        <v>0.95</v>
      </c>
      <c r="H187" s="1">
        <v>42512</v>
      </c>
      <c r="I187" s="1">
        <v>42528</v>
      </c>
      <c r="J187" s="5" t="s">
        <v>12</v>
      </c>
      <c r="K187" s="8">
        <v>16434</v>
      </c>
      <c r="L187" s="8">
        <f t="shared" si="26"/>
        <v>1095600</v>
      </c>
      <c r="M187" s="8">
        <f t="shared" si="27"/>
        <v>1057254</v>
      </c>
      <c r="N187" s="8">
        <f t="shared" si="28"/>
        <v>38346</v>
      </c>
      <c r="O187" s="27">
        <f t="shared" si="29"/>
        <v>3.5000000000000003E-2</v>
      </c>
      <c r="P187" s="4">
        <f t="shared" si="30"/>
        <v>16</v>
      </c>
      <c r="Q187" s="2" t="str">
        <f t="shared" si="24"/>
        <v>Moderate</v>
      </c>
      <c r="R187" s="2">
        <f t="shared" si="25"/>
        <v>2016</v>
      </c>
    </row>
    <row r="188" spans="1:18" ht="14.25" customHeight="1" x14ac:dyDescent="0.25">
      <c r="A188" s="6">
        <v>187</v>
      </c>
      <c r="B188" s="5" t="s">
        <v>13</v>
      </c>
      <c r="C188" s="6">
        <v>752</v>
      </c>
      <c r="D188" s="8">
        <v>215</v>
      </c>
      <c r="E188" s="5" t="s">
        <v>10</v>
      </c>
      <c r="F188" s="8">
        <v>153596</v>
      </c>
      <c r="G188" s="8"/>
      <c r="H188" s="1">
        <v>42916</v>
      </c>
      <c r="I188" s="1">
        <v>42927</v>
      </c>
      <c r="J188" s="16" t="s">
        <v>42</v>
      </c>
      <c r="K188" s="8">
        <v>2425.1999999999998</v>
      </c>
      <c r="L188" s="8">
        <f t="shared" si="26"/>
        <v>161680</v>
      </c>
      <c r="M188" s="8">
        <f t="shared" si="27"/>
        <v>156021.20000000001</v>
      </c>
      <c r="N188" s="8">
        <f t="shared" si="28"/>
        <v>5658.7999999999884</v>
      </c>
      <c r="O188" s="27">
        <f t="shared" si="29"/>
        <v>3.4999999999999927E-2</v>
      </c>
      <c r="P188" s="4">
        <f t="shared" si="30"/>
        <v>11</v>
      </c>
      <c r="Q188" s="2" t="str">
        <f t="shared" si="24"/>
        <v>Fast</v>
      </c>
      <c r="R188" s="2">
        <f t="shared" si="25"/>
        <v>2017</v>
      </c>
    </row>
    <row r="189" spans="1:18" ht="14.25" customHeight="1" x14ac:dyDescent="0.25">
      <c r="A189" s="6">
        <v>188</v>
      </c>
      <c r="B189" s="5" t="s">
        <v>11</v>
      </c>
      <c r="C189" s="6">
        <v>684</v>
      </c>
      <c r="D189" s="8">
        <v>975</v>
      </c>
      <c r="E189" s="5" t="s">
        <v>10</v>
      </c>
      <c r="F189" s="8">
        <v>633555</v>
      </c>
      <c r="G189" s="36">
        <f>F189/L189</f>
        <v>0.95</v>
      </c>
      <c r="H189" s="1">
        <v>42746</v>
      </c>
      <c r="I189" s="1">
        <v>42766</v>
      </c>
      <c r="J189" s="5" t="s">
        <v>19</v>
      </c>
      <c r="K189" s="8">
        <v>10003.5</v>
      </c>
      <c r="L189" s="8">
        <f t="shared" si="26"/>
        <v>666900</v>
      </c>
      <c r="M189" s="8">
        <f t="shared" si="27"/>
        <v>643558.5</v>
      </c>
      <c r="N189" s="8">
        <f t="shared" si="28"/>
        <v>23341.5</v>
      </c>
      <c r="O189" s="27">
        <f t="shared" si="29"/>
        <v>3.5000000000000003E-2</v>
      </c>
      <c r="P189" s="4">
        <f t="shared" si="30"/>
        <v>20</v>
      </c>
      <c r="Q189" s="2" t="str">
        <f t="shared" si="24"/>
        <v>Moderate</v>
      </c>
      <c r="R189" s="2">
        <f t="shared" si="25"/>
        <v>2017</v>
      </c>
    </row>
    <row r="190" spans="1:18" ht="14.25" customHeight="1" x14ac:dyDescent="0.25">
      <c r="A190" s="6">
        <v>189</v>
      </c>
      <c r="B190" s="5" t="s">
        <v>13</v>
      </c>
      <c r="C190" s="6">
        <v>762</v>
      </c>
      <c r="D190" s="8">
        <v>961</v>
      </c>
      <c r="E190" s="5" t="s">
        <v>20</v>
      </c>
      <c r="F190" s="8">
        <v>695667.9</v>
      </c>
      <c r="G190" s="8"/>
      <c r="H190" s="1">
        <v>43281</v>
      </c>
      <c r="I190" s="1">
        <v>43294</v>
      </c>
      <c r="J190" s="5" t="s">
        <v>18</v>
      </c>
      <c r="K190" s="8">
        <v>10984.23</v>
      </c>
      <c r="L190" s="8">
        <f t="shared" si="26"/>
        <v>732282</v>
      </c>
      <c r="M190" s="8">
        <f t="shared" si="27"/>
        <v>706652.13</v>
      </c>
      <c r="N190" s="8">
        <f t="shared" si="28"/>
        <v>25629.869999999995</v>
      </c>
      <c r="O190" s="27">
        <f t="shared" si="29"/>
        <v>3.4999999999999996E-2</v>
      </c>
      <c r="P190" s="4">
        <f t="shared" si="30"/>
        <v>13</v>
      </c>
      <c r="Q190" s="2" t="str">
        <f t="shared" si="24"/>
        <v>Fast</v>
      </c>
      <c r="R190" s="2">
        <f t="shared" si="25"/>
        <v>2018</v>
      </c>
    </row>
    <row r="191" spans="1:18" ht="14.25" customHeight="1" x14ac:dyDescent="0.25">
      <c r="A191" s="6">
        <v>190</v>
      </c>
      <c r="B191" s="5" t="s">
        <v>13</v>
      </c>
      <c r="C191" s="6">
        <v>107</v>
      </c>
      <c r="D191" s="8">
        <v>641</v>
      </c>
      <c r="E191" s="5" t="s">
        <v>14</v>
      </c>
      <c r="F191" s="8">
        <v>65157.65</v>
      </c>
      <c r="G191" s="8"/>
      <c r="H191" s="1">
        <v>43092</v>
      </c>
      <c r="I191" s="1">
        <v>43110</v>
      </c>
      <c r="J191" s="5" t="s">
        <v>18</v>
      </c>
      <c r="K191" s="8">
        <v>1028.8050000000001</v>
      </c>
      <c r="L191" s="8">
        <f t="shared" si="26"/>
        <v>68587</v>
      </c>
      <c r="M191" s="8">
        <f t="shared" si="27"/>
        <v>66186.455000000002</v>
      </c>
      <c r="N191" s="8">
        <f t="shared" si="28"/>
        <v>2400.5449999999983</v>
      </c>
      <c r="O191" s="27">
        <f t="shared" si="29"/>
        <v>3.4999999999999976E-2</v>
      </c>
      <c r="P191" s="4">
        <f t="shared" si="30"/>
        <v>18</v>
      </c>
      <c r="Q191" s="2" t="str">
        <f t="shared" si="24"/>
        <v>Moderate</v>
      </c>
      <c r="R191" s="2">
        <f t="shared" si="25"/>
        <v>2018</v>
      </c>
    </row>
    <row r="192" spans="1:18" ht="14.25" customHeight="1" x14ac:dyDescent="0.25">
      <c r="A192" s="6">
        <v>191</v>
      </c>
      <c r="B192" s="5" t="s">
        <v>13</v>
      </c>
      <c r="C192" s="6">
        <v>302</v>
      </c>
      <c r="D192" s="8">
        <v>814</v>
      </c>
      <c r="E192" s="5" t="s">
        <v>20</v>
      </c>
      <c r="F192" s="8">
        <v>233536.6</v>
      </c>
      <c r="G192" s="8"/>
      <c r="H192" s="1">
        <v>42870</v>
      </c>
      <c r="I192" s="1">
        <v>42897</v>
      </c>
      <c r="J192" s="5" t="s">
        <v>12</v>
      </c>
      <c r="K192" s="8">
        <v>3687.42</v>
      </c>
      <c r="L192" s="8">
        <f t="shared" si="26"/>
        <v>245828</v>
      </c>
      <c r="M192" s="8">
        <f t="shared" si="27"/>
        <v>237224.02000000002</v>
      </c>
      <c r="N192" s="8">
        <f t="shared" si="28"/>
        <v>8603.9799999999814</v>
      </c>
      <c r="O192" s="27">
        <f t="shared" si="29"/>
        <v>3.4999999999999927E-2</v>
      </c>
      <c r="P192" s="4">
        <f t="shared" si="30"/>
        <v>27</v>
      </c>
      <c r="Q192" s="2" t="str">
        <f t="shared" si="24"/>
        <v>Moderate</v>
      </c>
      <c r="R192" s="2">
        <f t="shared" si="25"/>
        <v>2017</v>
      </c>
    </row>
    <row r="193" spans="1:18" ht="14.25" customHeight="1" x14ac:dyDescent="0.25">
      <c r="A193" s="6">
        <v>192</v>
      </c>
      <c r="B193" s="5" t="s">
        <v>13</v>
      </c>
      <c r="C193" s="6">
        <v>451</v>
      </c>
      <c r="D193" s="8">
        <v>937</v>
      </c>
      <c r="E193" s="5" t="s">
        <v>23</v>
      </c>
      <c r="F193" s="8">
        <v>401457.65</v>
      </c>
      <c r="G193" s="8"/>
      <c r="H193" s="1">
        <v>42493</v>
      </c>
      <c r="I193" s="1">
        <v>42526</v>
      </c>
      <c r="J193" s="5" t="s">
        <v>18</v>
      </c>
      <c r="K193" s="8">
        <v>6338.8049999999994</v>
      </c>
      <c r="L193" s="8">
        <f t="shared" si="26"/>
        <v>422587</v>
      </c>
      <c r="M193" s="8">
        <f t="shared" si="27"/>
        <v>407796.45500000002</v>
      </c>
      <c r="N193" s="8">
        <f t="shared" si="28"/>
        <v>14790.544999999984</v>
      </c>
      <c r="O193" s="27">
        <f t="shared" si="29"/>
        <v>3.4999999999999962E-2</v>
      </c>
      <c r="P193" s="4">
        <f t="shared" si="30"/>
        <v>33</v>
      </c>
      <c r="Q193" s="2" t="str">
        <f t="shared" si="24"/>
        <v>Slow</v>
      </c>
      <c r="R193" s="2">
        <f t="shared" si="25"/>
        <v>2016</v>
      </c>
    </row>
    <row r="194" spans="1:18" ht="14.25" customHeight="1" x14ac:dyDescent="0.25">
      <c r="A194" s="6">
        <v>193</v>
      </c>
      <c r="B194" s="5" t="s">
        <v>13</v>
      </c>
      <c r="C194" s="6">
        <v>792</v>
      </c>
      <c r="D194" s="8">
        <v>198</v>
      </c>
      <c r="E194" s="5" t="s">
        <v>10</v>
      </c>
      <c r="F194" s="8">
        <v>148975.20000000001</v>
      </c>
      <c r="G194" s="8"/>
      <c r="H194" s="1">
        <v>43071</v>
      </c>
      <c r="I194" s="1">
        <v>43100</v>
      </c>
      <c r="J194" s="16" t="s">
        <v>42</v>
      </c>
      <c r="K194" s="8">
        <v>2352.2399999999998</v>
      </c>
      <c r="L194" s="8">
        <f t="shared" si="26"/>
        <v>156816</v>
      </c>
      <c r="M194" s="8">
        <f t="shared" si="27"/>
        <v>151327.44</v>
      </c>
      <c r="N194" s="8">
        <f t="shared" si="28"/>
        <v>5488.5599999999977</v>
      </c>
      <c r="O194" s="27">
        <f t="shared" si="29"/>
        <v>3.4999999999999983E-2</v>
      </c>
      <c r="P194" s="4">
        <f t="shared" si="30"/>
        <v>29</v>
      </c>
      <c r="Q194" s="2" t="str">
        <f t="shared" ref="Q194:Q257" si="35">IF(P194&lt;=15,"Fast",IF(P194&lt;=28,"Moderate","Slow"))</f>
        <v>Slow</v>
      </c>
      <c r="R194" s="2">
        <f t="shared" ref="R194:R257" si="36">YEAR(I194)</f>
        <v>2017</v>
      </c>
    </row>
    <row r="195" spans="1:18" ht="14.25" customHeight="1" x14ac:dyDescent="0.25">
      <c r="A195" s="6">
        <v>194</v>
      </c>
      <c r="B195" s="5" t="s">
        <v>13</v>
      </c>
      <c r="C195" s="6">
        <v>652</v>
      </c>
      <c r="D195" s="8">
        <v>884</v>
      </c>
      <c r="E195" s="5" t="s">
        <v>30</v>
      </c>
      <c r="F195" s="8">
        <v>547549.6</v>
      </c>
      <c r="G195" s="8"/>
      <c r="H195" s="1">
        <v>43055</v>
      </c>
      <c r="I195" s="1">
        <v>43066</v>
      </c>
      <c r="J195" s="5" t="s">
        <v>18</v>
      </c>
      <c r="K195" s="8">
        <v>8645.52</v>
      </c>
      <c r="L195" s="8">
        <f t="shared" ref="L195:L258" si="37">C195*D195</f>
        <v>576368</v>
      </c>
      <c r="M195" s="8">
        <f t="shared" ref="M195:M258" si="38">F195+K195</f>
        <v>556195.12</v>
      </c>
      <c r="N195" s="8">
        <f t="shared" ref="N195:N258" si="39">L195-M195</f>
        <v>20172.880000000005</v>
      </c>
      <c r="O195" s="27">
        <f t="shared" ref="O195:O258" si="40">(L195-M195)/L195</f>
        <v>3.500000000000001E-2</v>
      </c>
      <c r="P195" s="4">
        <f t="shared" ref="P195:P258" si="41">I195-H195</f>
        <v>11</v>
      </c>
      <c r="Q195" s="2" t="str">
        <f t="shared" si="35"/>
        <v>Fast</v>
      </c>
      <c r="R195" s="2">
        <f t="shared" si="36"/>
        <v>2017</v>
      </c>
    </row>
    <row r="196" spans="1:18" ht="14.25" customHeight="1" x14ac:dyDescent="0.25">
      <c r="A196" s="6">
        <v>195</v>
      </c>
      <c r="B196" s="5" t="s">
        <v>11</v>
      </c>
      <c r="C196" s="6">
        <v>607</v>
      </c>
      <c r="D196" s="8">
        <v>982</v>
      </c>
      <c r="E196" s="5" t="s">
        <v>10</v>
      </c>
      <c r="F196" s="8">
        <v>566270.30000000005</v>
      </c>
      <c r="G196" s="36">
        <f>F196/L196</f>
        <v>0.95000000000000007</v>
      </c>
      <c r="H196" s="1">
        <v>43192</v>
      </c>
      <c r="I196" s="1">
        <v>43226</v>
      </c>
      <c r="J196" s="5" t="s">
        <v>32</v>
      </c>
      <c r="K196" s="8">
        <v>8941.1099999999988</v>
      </c>
      <c r="L196" s="8">
        <f t="shared" si="37"/>
        <v>596074</v>
      </c>
      <c r="M196" s="8">
        <f t="shared" si="38"/>
        <v>575211.41</v>
      </c>
      <c r="N196" s="8">
        <f t="shared" si="39"/>
        <v>20862.589999999967</v>
      </c>
      <c r="O196" s="27">
        <f t="shared" si="40"/>
        <v>3.4999999999999948E-2</v>
      </c>
      <c r="P196" s="4">
        <f t="shared" si="41"/>
        <v>34</v>
      </c>
      <c r="Q196" s="2" t="str">
        <f t="shared" si="35"/>
        <v>Slow</v>
      </c>
      <c r="R196" s="2">
        <f t="shared" si="36"/>
        <v>2018</v>
      </c>
    </row>
    <row r="197" spans="1:18" ht="14.25" customHeight="1" x14ac:dyDescent="0.25">
      <c r="A197" s="6">
        <v>196</v>
      </c>
      <c r="B197" s="5" t="s">
        <v>16</v>
      </c>
      <c r="C197" s="6">
        <v>938</v>
      </c>
      <c r="D197" s="8">
        <v>15</v>
      </c>
      <c r="E197" s="5" t="s">
        <v>25</v>
      </c>
      <c r="F197" s="8">
        <v>13366.5</v>
      </c>
      <c r="G197" s="8"/>
      <c r="H197" s="1">
        <v>42940</v>
      </c>
      <c r="I197" s="1">
        <v>42969</v>
      </c>
      <c r="J197" s="5" t="s">
        <v>12</v>
      </c>
      <c r="K197" s="8">
        <v>211.04999999999998</v>
      </c>
      <c r="L197" s="8">
        <f t="shared" si="37"/>
        <v>14070</v>
      </c>
      <c r="M197" s="8">
        <f t="shared" si="38"/>
        <v>13577.55</v>
      </c>
      <c r="N197" s="8">
        <f t="shared" si="39"/>
        <v>492.45000000000073</v>
      </c>
      <c r="O197" s="27">
        <f t="shared" si="40"/>
        <v>3.5000000000000052E-2</v>
      </c>
      <c r="P197" s="4">
        <f t="shared" si="41"/>
        <v>29</v>
      </c>
      <c r="Q197" s="2" t="str">
        <f t="shared" si="35"/>
        <v>Slow</v>
      </c>
      <c r="R197" s="2">
        <f t="shared" si="36"/>
        <v>2017</v>
      </c>
    </row>
    <row r="198" spans="1:18" ht="14.25" customHeight="1" x14ac:dyDescent="0.25">
      <c r="A198" s="6">
        <v>197</v>
      </c>
      <c r="B198" s="5" t="s">
        <v>16</v>
      </c>
      <c r="C198" s="6">
        <v>627</v>
      </c>
      <c r="D198" s="8">
        <v>51</v>
      </c>
      <c r="E198" s="5" t="s">
        <v>17</v>
      </c>
      <c r="F198" s="8">
        <v>30378.15</v>
      </c>
      <c r="G198" s="8"/>
      <c r="H198" s="1">
        <v>42483</v>
      </c>
      <c r="I198" s="1">
        <v>42515</v>
      </c>
      <c r="J198" s="5" t="s">
        <v>32</v>
      </c>
      <c r="K198" s="8">
        <v>479.65499999999997</v>
      </c>
      <c r="L198" s="8">
        <f t="shared" si="37"/>
        <v>31977</v>
      </c>
      <c r="M198" s="8">
        <f t="shared" si="38"/>
        <v>30857.805</v>
      </c>
      <c r="N198" s="8">
        <f t="shared" si="39"/>
        <v>1119.1949999999997</v>
      </c>
      <c r="O198" s="27">
        <f t="shared" si="40"/>
        <v>3.4999999999999989E-2</v>
      </c>
      <c r="P198" s="4">
        <f t="shared" si="41"/>
        <v>32</v>
      </c>
      <c r="Q198" s="2" t="str">
        <f t="shared" si="35"/>
        <v>Slow</v>
      </c>
      <c r="R198" s="2">
        <f t="shared" si="36"/>
        <v>2016</v>
      </c>
    </row>
    <row r="199" spans="1:18" ht="14.25" customHeight="1" x14ac:dyDescent="0.25">
      <c r="A199" s="6">
        <v>198</v>
      </c>
      <c r="B199" s="5" t="s">
        <v>11</v>
      </c>
      <c r="C199" s="6">
        <v>863</v>
      </c>
      <c r="D199" s="8">
        <v>90</v>
      </c>
      <c r="E199" s="5" t="s">
        <v>27</v>
      </c>
      <c r="F199" s="8">
        <v>73786.5</v>
      </c>
      <c r="G199" s="36">
        <f>F199/L199</f>
        <v>0.95</v>
      </c>
      <c r="H199" s="1">
        <v>42522</v>
      </c>
      <c r="I199" s="1">
        <v>42548</v>
      </c>
      <c r="J199" s="5" t="s">
        <v>19</v>
      </c>
      <c r="K199" s="8">
        <v>1165.05</v>
      </c>
      <c r="L199" s="8">
        <f t="shared" si="37"/>
        <v>77670</v>
      </c>
      <c r="M199" s="8">
        <f t="shared" si="38"/>
        <v>74951.55</v>
      </c>
      <c r="N199" s="8">
        <f t="shared" si="39"/>
        <v>2718.4499999999971</v>
      </c>
      <c r="O199" s="27">
        <f t="shared" si="40"/>
        <v>3.4999999999999962E-2</v>
      </c>
      <c r="P199" s="4">
        <f t="shared" si="41"/>
        <v>26</v>
      </c>
      <c r="Q199" s="2" t="str">
        <f t="shared" si="35"/>
        <v>Moderate</v>
      </c>
      <c r="R199" s="2">
        <f t="shared" si="36"/>
        <v>2016</v>
      </c>
    </row>
    <row r="200" spans="1:18" ht="14.25" customHeight="1" x14ac:dyDescent="0.25">
      <c r="A200" s="6">
        <v>199</v>
      </c>
      <c r="B200" s="5" t="s">
        <v>13</v>
      </c>
      <c r="C200" s="6">
        <v>284</v>
      </c>
      <c r="D200" s="8">
        <v>1269</v>
      </c>
      <c r="E200" s="5" t="s">
        <v>22</v>
      </c>
      <c r="F200" s="8">
        <v>342376.2</v>
      </c>
      <c r="G200" s="8"/>
      <c r="H200" s="1">
        <v>42882</v>
      </c>
      <c r="I200" s="1">
        <v>42914</v>
      </c>
      <c r="J200" s="5" t="s">
        <v>32</v>
      </c>
      <c r="K200" s="8">
        <v>5405.94</v>
      </c>
      <c r="L200" s="8">
        <f t="shared" si="37"/>
        <v>360396</v>
      </c>
      <c r="M200" s="8">
        <f t="shared" si="38"/>
        <v>347782.14</v>
      </c>
      <c r="N200" s="8">
        <f t="shared" si="39"/>
        <v>12613.859999999986</v>
      </c>
      <c r="O200" s="27">
        <f t="shared" si="40"/>
        <v>3.4999999999999962E-2</v>
      </c>
      <c r="P200" s="4">
        <f t="shared" si="41"/>
        <v>32</v>
      </c>
      <c r="Q200" s="2" t="str">
        <f t="shared" si="35"/>
        <v>Slow</v>
      </c>
      <c r="R200" s="2">
        <f t="shared" si="36"/>
        <v>2017</v>
      </c>
    </row>
    <row r="201" spans="1:18" ht="14.25" customHeight="1" x14ac:dyDescent="0.25">
      <c r="A201" s="6">
        <v>200</v>
      </c>
      <c r="B201" s="5" t="s">
        <v>11</v>
      </c>
      <c r="C201" s="6">
        <v>893</v>
      </c>
      <c r="D201" s="8">
        <v>123</v>
      </c>
      <c r="E201" s="5" t="s">
        <v>31</v>
      </c>
      <c r="F201" s="8">
        <v>104347.05</v>
      </c>
      <c r="G201" s="36">
        <f t="shared" ref="G201:G202" si="42">F201/L201</f>
        <v>0.95000000000000007</v>
      </c>
      <c r="H201" s="1">
        <v>42686</v>
      </c>
      <c r="I201" s="1">
        <v>42712</v>
      </c>
      <c r="J201" s="5" t="s">
        <v>12</v>
      </c>
      <c r="K201" s="8">
        <v>1647.585</v>
      </c>
      <c r="L201" s="8">
        <f t="shared" si="37"/>
        <v>109839</v>
      </c>
      <c r="M201" s="8">
        <f t="shared" si="38"/>
        <v>105994.63500000001</v>
      </c>
      <c r="N201" s="8">
        <f t="shared" si="39"/>
        <v>3844.3649999999907</v>
      </c>
      <c r="O201" s="27">
        <f t="shared" si="40"/>
        <v>3.4999999999999913E-2</v>
      </c>
      <c r="P201" s="4">
        <f t="shared" si="41"/>
        <v>26</v>
      </c>
      <c r="Q201" s="2" t="str">
        <f t="shared" si="35"/>
        <v>Moderate</v>
      </c>
      <c r="R201" s="2">
        <f t="shared" si="36"/>
        <v>2016</v>
      </c>
    </row>
    <row r="202" spans="1:18" ht="14.25" customHeight="1" x14ac:dyDescent="0.25">
      <c r="A202" s="6">
        <v>201</v>
      </c>
      <c r="B202" s="5" t="s">
        <v>11</v>
      </c>
      <c r="C202" s="6">
        <v>500</v>
      </c>
      <c r="D202" s="8">
        <v>997</v>
      </c>
      <c r="E202" s="5" t="s">
        <v>10</v>
      </c>
      <c r="F202" s="8">
        <v>473575</v>
      </c>
      <c r="G202" s="36">
        <f t="shared" si="42"/>
        <v>0.95</v>
      </c>
      <c r="H202" s="1">
        <v>43165</v>
      </c>
      <c r="I202" s="1">
        <v>43189</v>
      </c>
      <c r="J202" s="16" t="s">
        <v>42</v>
      </c>
      <c r="K202" s="8">
        <v>7477.5</v>
      </c>
      <c r="L202" s="8">
        <f t="shared" si="37"/>
        <v>498500</v>
      </c>
      <c r="M202" s="8">
        <f t="shared" si="38"/>
        <v>481052.5</v>
      </c>
      <c r="N202" s="8">
        <f t="shared" si="39"/>
        <v>17447.5</v>
      </c>
      <c r="O202" s="27">
        <f t="shared" si="40"/>
        <v>3.5000000000000003E-2</v>
      </c>
      <c r="P202" s="4">
        <f t="shared" si="41"/>
        <v>24</v>
      </c>
      <c r="Q202" s="2" t="str">
        <f t="shared" si="35"/>
        <v>Moderate</v>
      </c>
      <c r="R202" s="2">
        <f t="shared" si="36"/>
        <v>2018</v>
      </c>
    </row>
    <row r="203" spans="1:18" ht="14.25" customHeight="1" x14ac:dyDescent="0.25">
      <c r="A203" s="6">
        <v>202</v>
      </c>
      <c r="B203" s="5" t="s">
        <v>13</v>
      </c>
      <c r="C203" s="6">
        <v>84</v>
      </c>
      <c r="D203" s="8">
        <v>960</v>
      </c>
      <c r="E203" s="5" t="s">
        <v>23</v>
      </c>
      <c r="F203" s="8">
        <v>76608</v>
      </c>
      <c r="G203" s="8"/>
      <c r="H203" s="1">
        <v>43171</v>
      </c>
      <c r="I203" s="1">
        <v>43192</v>
      </c>
      <c r="J203" s="5" t="s">
        <v>12</v>
      </c>
      <c r="K203" s="8">
        <v>1209.5999999999999</v>
      </c>
      <c r="L203" s="8">
        <f t="shared" si="37"/>
        <v>80640</v>
      </c>
      <c r="M203" s="8">
        <f t="shared" si="38"/>
        <v>77817.600000000006</v>
      </c>
      <c r="N203" s="8">
        <f t="shared" si="39"/>
        <v>2822.3999999999942</v>
      </c>
      <c r="O203" s="27">
        <f t="shared" si="40"/>
        <v>3.4999999999999927E-2</v>
      </c>
      <c r="P203" s="4">
        <f t="shared" si="41"/>
        <v>21</v>
      </c>
      <c r="Q203" s="2" t="str">
        <f t="shared" si="35"/>
        <v>Moderate</v>
      </c>
      <c r="R203" s="2">
        <f t="shared" si="36"/>
        <v>2018</v>
      </c>
    </row>
    <row r="204" spans="1:18" ht="14.25" customHeight="1" x14ac:dyDescent="0.25">
      <c r="A204" s="6">
        <v>203</v>
      </c>
      <c r="B204" s="5" t="s">
        <v>13</v>
      </c>
      <c r="C204" s="6">
        <v>610</v>
      </c>
      <c r="D204" s="8">
        <v>215</v>
      </c>
      <c r="E204" s="5" t="s">
        <v>10</v>
      </c>
      <c r="F204" s="8">
        <v>124592.5</v>
      </c>
      <c r="G204" s="8"/>
      <c r="H204" s="1">
        <v>42719</v>
      </c>
      <c r="I204" s="1">
        <v>42746</v>
      </c>
      <c r="J204" s="5" t="s">
        <v>18</v>
      </c>
      <c r="K204" s="8">
        <v>1967.25</v>
      </c>
      <c r="L204" s="8">
        <f t="shared" si="37"/>
        <v>131150</v>
      </c>
      <c r="M204" s="8">
        <f t="shared" si="38"/>
        <v>126559.75</v>
      </c>
      <c r="N204" s="8">
        <f t="shared" si="39"/>
        <v>4590.25</v>
      </c>
      <c r="O204" s="27">
        <f t="shared" si="40"/>
        <v>3.5000000000000003E-2</v>
      </c>
      <c r="P204" s="4">
        <f t="shared" si="41"/>
        <v>27</v>
      </c>
      <c r="Q204" s="2" t="str">
        <f t="shared" si="35"/>
        <v>Moderate</v>
      </c>
      <c r="R204" s="2">
        <f t="shared" si="36"/>
        <v>2017</v>
      </c>
    </row>
    <row r="205" spans="1:18" ht="14.25" customHeight="1" x14ac:dyDescent="0.25">
      <c r="A205" s="6">
        <v>204</v>
      </c>
      <c r="B205" s="5" t="s">
        <v>13</v>
      </c>
      <c r="C205" s="6">
        <v>512</v>
      </c>
      <c r="D205" s="8">
        <v>641</v>
      </c>
      <c r="E205" s="5" t="s">
        <v>14</v>
      </c>
      <c r="F205" s="8">
        <v>311782.40000000002</v>
      </c>
      <c r="G205" s="8"/>
      <c r="H205" s="1">
        <v>42885</v>
      </c>
      <c r="I205" s="1">
        <v>42900</v>
      </c>
      <c r="J205" s="5" t="s">
        <v>19</v>
      </c>
      <c r="K205" s="8">
        <v>4922.88</v>
      </c>
      <c r="L205" s="8">
        <f t="shared" si="37"/>
        <v>328192</v>
      </c>
      <c r="M205" s="8">
        <f t="shared" si="38"/>
        <v>316705.28000000003</v>
      </c>
      <c r="N205" s="8">
        <f t="shared" si="39"/>
        <v>11486.719999999972</v>
      </c>
      <c r="O205" s="27">
        <f t="shared" si="40"/>
        <v>3.4999999999999913E-2</v>
      </c>
      <c r="P205" s="4">
        <f t="shared" si="41"/>
        <v>15</v>
      </c>
      <c r="Q205" s="2" t="str">
        <f t="shared" si="35"/>
        <v>Fast</v>
      </c>
      <c r="R205" s="2">
        <f t="shared" si="36"/>
        <v>2017</v>
      </c>
    </row>
    <row r="206" spans="1:18" ht="14.25" customHeight="1" x14ac:dyDescent="0.25">
      <c r="A206" s="6">
        <v>205</v>
      </c>
      <c r="B206" s="5" t="s">
        <v>13</v>
      </c>
      <c r="C206" s="6">
        <v>281</v>
      </c>
      <c r="D206" s="8">
        <v>940</v>
      </c>
      <c r="E206" s="5" t="s">
        <v>20</v>
      </c>
      <c r="F206" s="8">
        <v>250933</v>
      </c>
      <c r="G206" s="8"/>
      <c r="H206" s="1">
        <v>43124</v>
      </c>
      <c r="I206" s="1">
        <v>43143</v>
      </c>
      <c r="J206" s="5" t="s">
        <v>32</v>
      </c>
      <c r="K206" s="8">
        <v>3962.1</v>
      </c>
      <c r="L206" s="8">
        <f t="shared" si="37"/>
        <v>264140</v>
      </c>
      <c r="M206" s="8">
        <f t="shared" si="38"/>
        <v>254895.1</v>
      </c>
      <c r="N206" s="8">
        <f t="shared" si="39"/>
        <v>9244.8999999999942</v>
      </c>
      <c r="O206" s="27">
        <f t="shared" si="40"/>
        <v>3.4999999999999976E-2</v>
      </c>
      <c r="P206" s="4">
        <f t="shared" si="41"/>
        <v>19</v>
      </c>
      <c r="Q206" s="2" t="str">
        <f t="shared" si="35"/>
        <v>Moderate</v>
      </c>
      <c r="R206" s="2">
        <f t="shared" si="36"/>
        <v>2018</v>
      </c>
    </row>
    <row r="207" spans="1:18" ht="14.25" customHeight="1" x14ac:dyDescent="0.25">
      <c r="A207" s="6">
        <v>206</v>
      </c>
      <c r="B207" s="5" t="s">
        <v>13</v>
      </c>
      <c r="C207" s="6">
        <v>586</v>
      </c>
      <c r="D207" s="8">
        <v>54</v>
      </c>
      <c r="E207" s="5" t="s">
        <v>10</v>
      </c>
      <c r="F207" s="8">
        <v>30061.8</v>
      </c>
      <c r="G207" s="8"/>
      <c r="H207" s="1">
        <v>42603</v>
      </c>
      <c r="I207" s="1">
        <v>42632</v>
      </c>
      <c r="J207" s="5" t="s">
        <v>12</v>
      </c>
      <c r="K207" s="8">
        <v>474.65999999999997</v>
      </c>
      <c r="L207" s="8">
        <f t="shared" si="37"/>
        <v>31644</v>
      </c>
      <c r="M207" s="8">
        <f t="shared" si="38"/>
        <v>30536.46</v>
      </c>
      <c r="N207" s="8">
        <f t="shared" si="39"/>
        <v>1107.5400000000009</v>
      </c>
      <c r="O207" s="27">
        <f t="shared" si="40"/>
        <v>3.5000000000000024E-2</v>
      </c>
      <c r="P207" s="4">
        <f t="shared" si="41"/>
        <v>29</v>
      </c>
      <c r="Q207" s="2" t="str">
        <f t="shared" si="35"/>
        <v>Slow</v>
      </c>
      <c r="R207" s="2">
        <f t="shared" si="36"/>
        <v>2016</v>
      </c>
    </row>
    <row r="208" spans="1:18" ht="14.25" customHeight="1" x14ac:dyDescent="0.25">
      <c r="A208" s="6">
        <v>207</v>
      </c>
      <c r="B208" s="5" t="s">
        <v>13</v>
      </c>
      <c r="C208" s="6">
        <v>820</v>
      </c>
      <c r="D208" s="8">
        <v>193</v>
      </c>
      <c r="E208" s="5" t="s">
        <v>10</v>
      </c>
      <c r="F208" s="8">
        <v>150347</v>
      </c>
      <c r="G208" s="8"/>
      <c r="H208" s="1">
        <v>43055</v>
      </c>
      <c r="I208" s="1">
        <v>43086</v>
      </c>
      <c r="J208" s="5" t="s">
        <v>12</v>
      </c>
      <c r="K208" s="8">
        <v>2373.9</v>
      </c>
      <c r="L208" s="8">
        <f t="shared" si="37"/>
        <v>158260</v>
      </c>
      <c r="M208" s="8">
        <f t="shared" si="38"/>
        <v>152720.9</v>
      </c>
      <c r="N208" s="8">
        <f t="shared" si="39"/>
        <v>5539.1000000000058</v>
      </c>
      <c r="O208" s="27">
        <f t="shared" si="40"/>
        <v>3.5000000000000038E-2</v>
      </c>
      <c r="P208" s="4">
        <f t="shared" si="41"/>
        <v>31</v>
      </c>
      <c r="Q208" s="2" t="str">
        <f t="shared" si="35"/>
        <v>Slow</v>
      </c>
      <c r="R208" s="2">
        <f t="shared" si="36"/>
        <v>2017</v>
      </c>
    </row>
    <row r="209" spans="1:18" ht="14.25" customHeight="1" x14ac:dyDescent="0.25">
      <c r="A209" s="6">
        <v>208</v>
      </c>
      <c r="B209" s="5" t="s">
        <v>11</v>
      </c>
      <c r="C209" s="6">
        <v>945</v>
      </c>
      <c r="D209" s="8">
        <v>994</v>
      </c>
      <c r="E209" s="5" t="s">
        <v>10</v>
      </c>
      <c r="F209" s="8">
        <v>892363.5</v>
      </c>
      <c r="G209" s="36">
        <f t="shared" ref="G209:G212" si="43">F209/L209</f>
        <v>0.95</v>
      </c>
      <c r="H209" s="1">
        <v>43054</v>
      </c>
      <c r="I209" s="1">
        <v>43083</v>
      </c>
      <c r="J209" s="5" t="s">
        <v>28</v>
      </c>
      <c r="K209" s="8">
        <v>14089.949999999999</v>
      </c>
      <c r="L209" s="8">
        <f t="shared" si="37"/>
        <v>939330</v>
      </c>
      <c r="M209" s="8">
        <f t="shared" si="38"/>
        <v>906453.45</v>
      </c>
      <c r="N209" s="8">
        <f t="shared" si="39"/>
        <v>32876.550000000047</v>
      </c>
      <c r="O209" s="27">
        <f t="shared" si="40"/>
        <v>3.5000000000000052E-2</v>
      </c>
      <c r="P209" s="4">
        <f t="shared" si="41"/>
        <v>29</v>
      </c>
      <c r="Q209" s="2" t="str">
        <f t="shared" si="35"/>
        <v>Slow</v>
      </c>
      <c r="R209" s="2">
        <f t="shared" si="36"/>
        <v>2017</v>
      </c>
    </row>
    <row r="210" spans="1:18" ht="14.25" customHeight="1" x14ac:dyDescent="0.25">
      <c r="A210" s="6">
        <v>209</v>
      </c>
      <c r="B210" s="5" t="s">
        <v>11</v>
      </c>
      <c r="C210" s="6">
        <v>863</v>
      </c>
      <c r="D210" s="8">
        <v>265</v>
      </c>
      <c r="E210" s="5" t="s">
        <v>29</v>
      </c>
      <c r="F210" s="8">
        <v>217260.25</v>
      </c>
      <c r="G210" s="36">
        <f t="shared" si="43"/>
        <v>0.95</v>
      </c>
      <c r="H210" s="1">
        <v>42512</v>
      </c>
      <c r="I210" s="1">
        <v>42524</v>
      </c>
      <c r="J210" s="5" t="s">
        <v>28</v>
      </c>
      <c r="K210" s="8">
        <v>3430.4249999999997</v>
      </c>
      <c r="L210" s="8">
        <f t="shared" si="37"/>
        <v>228695</v>
      </c>
      <c r="M210" s="8">
        <f t="shared" si="38"/>
        <v>220690.67499999999</v>
      </c>
      <c r="N210" s="8">
        <f t="shared" si="39"/>
        <v>8004.3250000000116</v>
      </c>
      <c r="O210" s="27">
        <f t="shared" si="40"/>
        <v>3.5000000000000052E-2</v>
      </c>
      <c r="P210" s="4">
        <f t="shared" si="41"/>
        <v>12</v>
      </c>
      <c r="Q210" s="2" t="str">
        <f t="shared" si="35"/>
        <v>Fast</v>
      </c>
      <c r="R210" s="2">
        <f t="shared" si="36"/>
        <v>2016</v>
      </c>
    </row>
    <row r="211" spans="1:18" ht="14.25" customHeight="1" x14ac:dyDescent="0.25">
      <c r="A211" s="6">
        <v>210</v>
      </c>
      <c r="B211" s="5" t="s">
        <v>11</v>
      </c>
      <c r="C211" s="6">
        <v>362</v>
      </c>
      <c r="D211" s="8">
        <v>271</v>
      </c>
      <c r="E211" s="5" t="s">
        <v>17</v>
      </c>
      <c r="F211" s="8">
        <v>93196.9</v>
      </c>
      <c r="G211" s="36">
        <f t="shared" si="43"/>
        <v>0.95</v>
      </c>
      <c r="H211" s="1">
        <v>42871</v>
      </c>
      <c r="I211" s="1">
        <v>42891</v>
      </c>
      <c r="J211" s="5" t="s">
        <v>28</v>
      </c>
      <c r="K211" s="8">
        <v>1471.53</v>
      </c>
      <c r="L211" s="8">
        <f t="shared" si="37"/>
        <v>98102</v>
      </c>
      <c r="M211" s="8">
        <f t="shared" si="38"/>
        <v>94668.43</v>
      </c>
      <c r="N211" s="8">
        <f t="shared" si="39"/>
        <v>3433.570000000007</v>
      </c>
      <c r="O211" s="27">
        <f t="shared" si="40"/>
        <v>3.5000000000000073E-2</v>
      </c>
      <c r="P211" s="4">
        <f t="shared" si="41"/>
        <v>20</v>
      </c>
      <c r="Q211" s="2" t="str">
        <f t="shared" si="35"/>
        <v>Moderate</v>
      </c>
      <c r="R211" s="2">
        <f t="shared" si="36"/>
        <v>2017</v>
      </c>
    </row>
    <row r="212" spans="1:18" ht="14.25" customHeight="1" x14ac:dyDescent="0.25">
      <c r="A212" s="6">
        <v>211</v>
      </c>
      <c r="B212" s="5" t="s">
        <v>11</v>
      </c>
      <c r="C212" s="6">
        <v>403</v>
      </c>
      <c r="D212" s="8">
        <v>54</v>
      </c>
      <c r="E212" s="5" t="s">
        <v>22</v>
      </c>
      <c r="F212" s="8">
        <v>20673.900000000001</v>
      </c>
      <c r="G212" s="36">
        <f t="shared" si="43"/>
        <v>0.95000000000000007</v>
      </c>
      <c r="H212" s="1">
        <v>43099</v>
      </c>
      <c r="I212" s="1">
        <v>43132</v>
      </c>
      <c r="J212" s="5" t="s">
        <v>21</v>
      </c>
      <c r="K212" s="8">
        <v>326.43</v>
      </c>
      <c r="L212" s="8">
        <f t="shared" si="37"/>
        <v>21762</v>
      </c>
      <c r="M212" s="8">
        <f t="shared" si="38"/>
        <v>21000.33</v>
      </c>
      <c r="N212" s="8">
        <f t="shared" si="39"/>
        <v>761.66999999999825</v>
      </c>
      <c r="O212" s="27">
        <f t="shared" si="40"/>
        <v>3.499999999999992E-2</v>
      </c>
      <c r="P212" s="4">
        <f t="shared" si="41"/>
        <v>33</v>
      </c>
      <c r="Q212" s="2" t="str">
        <f t="shared" si="35"/>
        <v>Slow</v>
      </c>
      <c r="R212" s="2">
        <f t="shared" si="36"/>
        <v>2018</v>
      </c>
    </row>
    <row r="213" spans="1:18" ht="14.25" customHeight="1" x14ac:dyDescent="0.25">
      <c r="A213" s="6">
        <v>212</v>
      </c>
      <c r="B213" s="5" t="s">
        <v>13</v>
      </c>
      <c r="C213" s="6">
        <v>579</v>
      </c>
      <c r="D213" s="8">
        <v>886</v>
      </c>
      <c r="E213" s="5" t="s">
        <v>23</v>
      </c>
      <c r="F213" s="8">
        <v>487344.3</v>
      </c>
      <c r="G213" s="8"/>
      <c r="H213" s="1">
        <v>42968</v>
      </c>
      <c r="I213" s="1">
        <v>42998</v>
      </c>
      <c r="J213" s="5" t="s">
        <v>19</v>
      </c>
      <c r="K213" s="8">
        <v>7694.91</v>
      </c>
      <c r="L213" s="8">
        <f t="shared" si="37"/>
        <v>512994</v>
      </c>
      <c r="M213" s="8">
        <f t="shared" si="38"/>
        <v>495039.20999999996</v>
      </c>
      <c r="N213" s="8">
        <f t="shared" si="39"/>
        <v>17954.790000000037</v>
      </c>
      <c r="O213" s="27">
        <f t="shared" si="40"/>
        <v>3.5000000000000073E-2</v>
      </c>
      <c r="P213" s="4">
        <f t="shared" si="41"/>
        <v>30</v>
      </c>
      <c r="Q213" s="2" t="str">
        <f t="shared" si="35"/>
        <v>Slow</v>
      </c>
      <c r="R213" s="2">
        <f t="shared" si="36"/>
        <v>2017</v>
      </c>
    </row>
    <row r="214" spans="1:18" ht="14.25" customHeight="1" x14ac:dyDescent="0.25">
      <c r="A214" s="6">
        <v>213</v>
      </c>
      <c r="B214" s="5" t="s">
        <v>13</v>
      </c>
      <c r="C214" s="6">
        <v>440</v>
      </c>
      <c r="D214" s="8">
        <v>794</v>
      </c>
      <c r="E214" s="5" t="s">
        <v>20</v>
      </c>
      <c r="F214" s="8">
        <v>331892</v>
      </c>
      <c r="G214" s="8"/>
      <c r="H214" s="1">
        <v>42413</v>
      </c>
      <c r="I214" s="1">
        <v>42436</v>
      </c>
      <c r="J214" s="5" t="s">
        <v>12</v>
      </c>
      <c r="K214" s="8">
        <v>5240.3999999999996</v>
      </c>
      <c r="L214" s="8">
        <f t="shared" si="37"/>
        <v>349360</v>
      </c>
      <c r="M214" s="8">
        <f t="shared" si="38"/>
        <v>337132.4</v>
      </c>
      <c r="N214" s="8">
        <f t="shared" si="39"/>
        <v>12227.599999999977</v>
      </c>
      <c r="O214" s="27">
        <f t="shared" si="40"/>
        <v>3.4999999999999934E-2</v>
      </c>
      <c r="P214" s="4">
        <f t="shared" si="41"/>
        <v>23</v>
      </c>
      <c r="Q214" s="2" t="str">
        <f t="shared" si="35"/>
        <v>Moderate</v>
      </c>
      <c r="R214" s="2">
        <f t="shared" si="36"/>
        <v>2016</v>
      </c>
    </row>
    <row r="215" spans="1:18" ht="14.25" customHeight="1" x14ac:dyDescent="0.25">
      <c r="A215" s="6">
        <v>214</v>
      </c>
      <c r="B215" s="5" t="s">
        <v>13</v>
      </c>
      <c r="C215" s="6">
        <v>342</v>
      </c>
      <c r="D215" s="8">
        <v>701</v>
      </c>
      <c r="E215" s="5" t="s">
        <v>14</v>
      </c>
      <c r="F215" s="8">
        <v>227754.9</v>
      </c>
      <c r="G215" s="8"/>
      <c r="H215" s="1">
        <v>42903</v>
      </c>
      <c r="I215" s="1">
        <v>42929</v>
      </c>
      <c r="J215" s="5" t="s">
        <v>12</v>
      </c>
      <c r="K215" s="8">
        <v>3596.1299999999997</v>
      </c>
      <c r="L215" s="8">
        <f t="shared" si="37"/>
        <v>239742</v>
      </c>
      <c r="M215" s="8">
        <f t="shared" si="38"/>
        <v>231351.03</v>
      </c>
      <c r="N215" s="8">
        <f t="shared" si="39"/>
        <v>8390.9700000000012</v>
      </c>
      <c r="O215" s="27">
        <f t="shared" si="40"/>
        <v>3.5000000000000003E-2</v>
      </c>
      <c r="P215" s="4">
        <f t="shared" si="41"/>
        <v>26</v>
      </c>
      <c r="Q215" s="2" t="str">
        <f t="shared" si="35"/>
        <v>Moderate</v>
      </c>
      <c r="R215" s="2">
        <f t="shared" si="36"/>
        <v>2017</v>
      </c>
    </row>
    <row r="216" spans="1:18" ht="14.25" customHeight="1" x14ac:dyDescent="0.25">
      <c r="A216" s="6">
        <v>215</v>
      </c>
      <c r="B216" s="5" t="s">
        <v>16</v>
      </c>
      <c r="C216" s="6">
        <v>344</v>
      </c>
      <c r="D216" s="8">
        <v>16</v>
      </c>
      <c r="E216" s="5" t="s">
        <v>25</v>
      </c>
      <c r="F216" s="8">
        <v>5228.8</v>
      </c>
      <c r="G216" s="8"/>
      <c r="H216" s="1">
        <v>42652</v>
      </c>
      <c r="I216" s="1">
        <v>42687</v>
      </c>
      <c r="J216" s="5" t="s">
        <v>24</v>
      </c>
      <c r="K216" s="8">
        <v>82.56</v>
      </c>
      <c r="L216" s="8">
        <f t="shared" si="37"/>
        <v>5504</v>
      </c>
      <c r="M216" s="8">
        <f t="shared" si="38"/>
        <v>5311.3600000000006</v>
      </c>
      <c r="N216" s="8">
        <f t="shared" si="39"/>
        <v>192.63999999999942</v>
      </c>
      <c r="O216" s="27">
        <f t="shared" si="40"/>
        <v>3.4999999999999892E-2</v>
      </c>
      <c r="P216" s="4">
        <f t="shared" si="41"/>
        <v>35</v>
      </c>
      <c r="Q216" s="2" t="str">
        <f t="shared" si="35"/>
        <v>Slow</v>
      </c>
      <c r="R216" s="2">
        <f t="shared" si="36"/>
        <v>2016</v>
      </c>
    </row>
    <row r="217" spans="1:18" ht="14.25" customHeight="1" x14ac:dyDescent="0.25">
      <c r="A217" s="6">
        <v>216</v>
      </c>
      <c r="B217" s="5" t="s">
        <v>11</v>
      </c>
      <c r="C217" s="6">
        <v>335</v>
      </c>
      <c r="D217" s="8">
        <v>269</v>
      </c>
      <c r="E217" s="5" t="s">
        <v>17</v>
      </c>
      <c r="F217" s="8">
        <v>85609.25</v>
      </c>
      <c r="G217" s="36">
        <f>F217/L217</f>
        <v>0.95</v>
      </c>
      <c r="H217" s="1">
        <v>42856</v>
      </c>
      <c r="I217" s="1">
        <v>42888</v>
      </c>
      <c r="J217" s="5" t="s">
        <v>12</v>
      </c>
      <c r="K217" s="8">
        <v>1351.7249999999999</v>
      </c>
      <c r="L217" s="8">
        <f t="shared" si="37"/>
        <v>90115</v>
      </c>
      <c r="M217" s="8">
        <f t="shared" si="38"/>
        <v>86960.975000000006</v>
      </c>
      <c r="N217" s="8">
        <f t="shared" si="39"/>
        <v>3154.0249999999942</v>
      </c>
      <c r="O217" s="27">
        <f t="shared" si="40"/>
        <v>3.4999999999999934E-2</v>
      </c>
      <c r="P217" s="4">
        <f t="shared" si="41"/>
        <v>32</v>
      </c>
      <c r="Q217" s="2" t="str">
        <f t="shared" si="35"/>
        <v>Slow</v>
      </c>
      <c r="R217" s="2">
        <f t="shared" si="36"/>
        <v>2017</v>
      </c>
    </row>
    <row r="218" spans="1:18" ht="14.25" customHeight="1" x14ac:dyDescent="0.25">
      <c r="A218" s="6">
        <v>217</v>
      </c>
      <c r="B218" s="5" t="s">
        <v>13</v>
      </c>
      <c r="C218" s="6">
        <v>436</v>
      </c>
      <c r="D218" s="8">
        <v>212</v>
      </c>
      <c r="E218" s="5" t="s">
        <v>22</v>
      </c>
      <c r="F218" s="8">
        <v>87810.4</v>
      </c>
      <c r="G218" s="8"/>
      <c r="H218" s="1">
        <v>43145</v>
      </c>
      <c r="I218" s="1">
        <v>43171</v>
      </c>
      <c r="J218" s="5" t="s">
        <v>21</v>
      </c>
      <c r="K218" s="8">
        <v>1386.48</v>
      </c>
      <c r="L218" s="8">
        <f t="shared" si="37"/>
        <v>92432</v>
      </c>
      <c r="M218" s="8">
        <f t="shared" si="38"/>
        <v>89196.87999999999</v>
      </c>
      <c r="N218" s="8">
        <f t="shared" si="39"/>
        <v>3235.1200000000099</v>
      </c>
      <c r="O218" s="27">
        <f t="shared" si="40"/>
        <v>3.5000000000000107E-2</v>
      </c>
      <c r="P218" s="4">
        <f t="shared" si="41"/>
        <v>26</v>
      </c>
      <c r="Q218" s="2" t="str">
        <f t="shared" si="35"/>
        <v>Moderate</v>
      </c>
      <c r="R218" s="2">
        <f t="shared" si="36"/>
        <v>2018</v>
      </c>
    </row>
    <row r="219" spans="1:18" ht="14.25" customHeight="1" x14ac:dyDescent="0.25">
      <c r="A219" s="6">
        <v>218</v>
      </c>
      <c r="B219" s="5" t="s">
        <v>13</v>
      </c>
      <c r="C219" s="6">
        <v>555</v>
      </c>
      <c r="D219" s="8">
        <v>1063</v>
      </c>
      <c r="E219" s="5" t="s">
        <v>30</v>
      </c>
      <c r="F219" s="8">
        <v>560466.75</v>
      </c>
      <c r="G219" s="8"/>
      <c r="H219" s="1">
        <v>43209</v>
      </c>
      <c r="I219" s="1">
        <v>43241</v>
      </c>
      <c r="J219" s="5" t="s">
        <v>32</v>
      </c>
      <c r="K219" s="8">
        <v>8849.4750000000004</v>
      </c>
      <c r="L219" s="8">
        <f t="shared" si="37"/>
        <v>589965</v>
      </c>
      <c r="M219" s="8">
        <f t="shared" si="38"/>
        <v>569316.22499999998</v>
      </c>
      <c r="N219" s="8">
        <f t="shared" si="39"/>
        <v>20648.775000000023</v>
      </c>
      <c r="O219" s="27">
        <f t="shared" si="40"/>
        <v>3.5000000000000038E-2</v>
      </c>
      <c r="P219" s="4">
        <f t="shared" si="41"/>
        <v>32</v>
      </c>
      <c r="Q219" s="2" t="str">
        <f t="shared" si="35"/>
        <v>Slow</v>
      </c>
      <c r="R219" s="2">
        <f t="shared" si="36"/>
        <v>2018</v>
      </c>
    </row>
    <row r="220" spans="1:18" ht="14.25" customHeight="1" x14ac:dyDescent="0.25">
      <c r="A220" s="6">
        <v>219</v>
      </c>
      <c r="B220" s="5" t="s">
        <v>13</v>
      </c>
      <c r="C220" s="6">
        <v>76</v>
      </c>
      <c r="D220" s="8">
        <v>194</v>
      </c>
      <c r="E220" s="5" t="s">
        <v>22</v>
      </c>
      <c r="F220" s="8">
        <v>14006.8</v>
      </c>
      <c r="G220" s="8"/>
      <c r="H220" s="1">
        <v>42530</v>
      </c>
      <c r="I220" s="1">
        <v>42562</v>
      </c>
      <c r="J220" s="5" t="s">
        <v>19</v>
      </c>
      <c r="K220" s="8">
        <v>221.16</v>
      </c>
      <c r="L220" s="8">
        <f t="shared" si="37"/>
        <v>14744</v>
      </c>
      <c r="M220" s="8">
        <f t="shared" si="38"/>
        <v>14227.96</v>
      </c>
      <c r="N220" s="8">
        <f t="shared" si="39"/>
        <v>516.04000000000087</v>
      </c>
      <c r="O220" s="27">
        <f t="shared" si="40"/>
        <v>3.5000000000000059E-2</v>
      </c>
      <c r="P220" s="4">
        <f t="shared" si="41"/>
        <v>32</v>
      </c>
      <c r="Q220" s="2" t="str">
        <f t="shared" si="35"/>
        <v>Slow</v>
      </c>
      <c r="R220" s="2">
        <f t="shared" si="36"/>
        <v>2016</v>
      </c>
    </row>
    <row r="221" spans="1:18" ht="14.25" customHeight="1" x14ac:dyDescent="0.25">
      <c r="A221" s="6">
        <v>220</v>
      </c>
      <c r="B221" s="5" t="s">
        <v>13</v>
      </c>
      <c r="C221" s="6">
        <v>929</v>
      </c>
      <c r="D221" s="8">
        <v>191</v>
      </c>
      <c r="E221" s="5" t="s">
        <v>10</v>
      </c>
      <c r="F221" s="8">
        <v>168567.05</v>
      </c>
      <c r="G221" s="8"/>
      <c r="H221" s="1">
        <v>43193</v>
      </c>
      <c r="I221" s="1">
        <v>43205</v>
      </c>
      <c r="J221" s="5" t="s">
        <v>12</v>
      </c>
      <c r="K221" s="8">
        <v>2661.585</v>
      </c>
      <c r="L221" s="8">
        <f t="shared" si="37"/>
        <v>177439</v>
      </c>
      <c r="M221" s="8">
        <f t="shared" si="38"/>
        <v>171228.63499999998</v>
      </c>
      <c r="N221" s="8">
        <f t="shared" si="39"/>
        <v>6210.3650000000198</v>
      </c>
      <c r="O221" s="27">
        <f t="shared" si="40"/>
        <v>3.5000000000000114E-2</v>
      </c>
      <c r="P221" s="4">
        <f t="shared" si="41"/>
        <v>12</v>
      </c>
      <c r="Q221" s="2" t="str">
        <f t="shared" si="35"/>
        <v>Fast</v>
      </c>
      <c r="R221" s="2">
        <f t="shared" si="36"/>
        <v>2018</v>
      </c>
    </row>
    <row r="222" spans="1:18" ht="14.25" customHeight="1" x14ac:dyDescent="0.25">
      <c r="A222" s="6">
        <v>221</v>
      </c>
      <c r="B222" s="5" t="s">
        <v>11</v>
      </c>
      <c r="C222" s="6">
        <v>943</v>
      </c>
      <c r="D222" s="8">
        <v>313</v>
      </c>
      <c r="E222" s="5" t="s">
        <v>29</v>
      </c>
      <c r="F222" s="8">
        <v>280401.05</v>
      </c>
      <c r="G222" s="36">
        <f>F222/L222</f>
        <v>0.95</v>
      </c>
      <c r="H222" s="1">
        <v>43110</v>
      </c>
      <c r="I222" s="1">
        <v>43121</v>
      </c>
      <c r="J222" s="5" t="s">
        <v>24</v>
      </c>
      <c r="K222" s="8">
        <v>4427.3850000000002</v>
      </c>
      <c r="L222" s="8">
        <f t="shared" si="37"/>
        <v>295159</v>
      </c>
      <c r="M222" s="8">
        <f t="shared" si="38"/>
        <v>284828.435</v>
      </c>
      <c r="N222" s="8">
        <f t="shared" si="39"/>
        <v>10330.565000000002</v>
      </c>
      <c r="O222" s="27">
        <f t="shared" si="40"/>
        <v>3.500000000000001E-2</v>
      </c>
      <c r="P222" s="4">
        <f t="shared" si="41"/>
        <v>11</v>
      </c>
      <c r="Q222" s="2" t="str">
        <f t="shared" si="35"/>
        <v>Fast</v>
      </c>
      <c r="R222" s="2">
        <f t="shared" si="36"/>
        <v>2018</v>
      </c>
    </row>
    <row r="223" spans="1:18" ht="14.25" customHeight="1" x14ac:dyDescent="0.25">
      <c r="A223" s="6">
        <v>222</v>
      </c>
      <c r="B223" s="5" t="s">
        <v>13</v>
      </c>
      <c r="C223" s="6">
        <v>929</v>
      </c>
      <c r="D223" s="8">
        <v>56</v>
      </c>
      <c r="E223" s="5" t="s">
        <v>10</v>
      </c>
      <c r="F223" s="8">
        <v>49422.8</v>
      </c>
      <c r="G223" s="8"/>
      <c r="H223" s="1">
        <v>43204</v>
      </c>
      <c r="I223" s="1">
        <v>43220</v>
      </c>
      <c r="J223" s="5" t="s">
        <v>19</v>
      </c>
      <c r="K223" s="8">
        <v>780.36</v>
      </c>
      <c r="L223" s="8">
        <f t="shared" si="37"/>
        <v>52024</v>
      </c>
      <c r="M223" s="8">
        <f t="shared" si="38"/>
        <v>50203.16</v>
      </c>
      <c r="N223" s="8">
        <f t="shared" si="39"/>
        <v>1820.8399999999965</v>
      </c>
      <c r="O223" s="27">
        <f t="shared" si="40"/>
        <v>3.4999999999999934E-2</v>
      </c>
      <c r="P223" s="4">
        <f t="shared" si="41"/>
        <v>16</v>
      </c>
      <c r="Q223" s="2" t="str">
        <f t="shared" si="35"/>
        <v>Moderate</v>
      </c>
      <c r="R223" s="2">
        <f t="shared" si="36"/>
        <v>2018</v>
      </c>
    </row>
    <row r="224" spans="1:18" ht="14.25" customHeight="1" x14ac:dyDescent="0.25">
      <c r="A224" s="6">
        <v>223</v>
      </c>
      <c r="B224" s="5" t="s">
        <v>16</v>
      </c>
      <c r="C224" s="6">
        <v>328</v>
      </c>
      <c r="D224" s="8">
        <v>14</v>
      </c>
      <c r="E224" s="5" t="s">
        <v>25</v>
      </c>
      <c r="F224" s="8">
        <v>4362.3999999999996</v>
      </c>
      <c r="G224" s="8"/>
      <c r="H224" s="1">
        <v>43095</v>
      </c>
      <c r="I224" s="1">
        <v>43109</v>
      </c>
      <c r="J224" s="5" t="s">
        <v>19</v>
      </c>
      <c r="K224" s="8">
        <v>68.88</v>
      </c>
      <c r="L224" s="8">
        <f t="shared" si="37"/>
        <v>4592</v>
      </c>
      <c r="M224" s="8">
        <f t="shared" si="38"/>
        <v>4431.28</v>
      </c>
      <c r="N224" s="8">
        <f t="shared" si="39"/>
        <v>160.72000000000025</v>
      </c>
      <c r="O224" s="27">
        <f t="shared" si="40"/>
        <v>3.5000000000000059E-2</v>
      </c>
      <c r="P224" s="4">
        <f t="shared" si="41"/>
        <v>14</v>
      </c>
      <c r="Q224" s="2" t="str">
        <f t="shared" si="35"/>
        <v>Fast</v>
      </c>
      <c r="R224" s="2">
        <f t="shared" si="36"/>
        <v>2018</v>
      </c>
    </row>
    <row r="225" spans="1:18" ht="14.25" customHeight="1" x14ac:dyDescent="0.25">
      <c r="A225" s="6">
        <v>224</v>
      </c>
      <c r="B225" s="5" t="s">
        <v>11</v>
      </c>
      <c r="C225" s="6">
        <v>386</v>
      </c>
      <c r="D225" s="8">
        <v>1514</v>
      </c>
      <c r="E225" s="5" t="s">
        <v>10</v>
      </c>
      <c r="F225" s="8">
        <v>555183.80000000005</v>
      </c>
      <c r="G225" s="36">
        <f>F225/L225</f>
        <v>0.95000000000000007</v>
      </c>
      <c r="H225" s="1">
        <v>42876</v>
      </c>
      <c r="I225" s="1">
        <v>42894</v>
      </c>
      <c r="J225" s="5" t="s">
        <v>32</v>
      </c>
      <c r="K225" s="8">
        <v>8766.06</v>
      </c>
      <c r="L225" s="8">
        <f t="shared" si="37"/>
        <v>584404</v>
      </c>
      <c r="M225" s="8">
        <f t="shared" si="38"/>
        <v>563949.8600000001</v>
      </c>
      <c r="N225" s="8">
        <f t="shared" si="39"/>
        <v>20454.139999999898</v>
      </c>
      <c r="O225" s="27">
        <f t="shared" si="40"/>
        <v>3.4999999999999823E-2</v>
      </c>
      <c r="P225" s="4">
        <f t="shared" si="41"/>
        <v>18</v>
      </c>
      <c r="Q225" s="2" t="str">
        <f t="shared" si="35"/>
        <v>Moderate</v>
      </c>
      <c r="R225" s="2">
        <f t="shared" si="36"/>
        <v>2017</v>
      </c>
    </row>
    <row r="226" spans="1:18" ht="14.25" customHeight="1" x14ac:dyDescent="0.25">
      <c r="A226" s="6">
        <v>225</v>
      </c>
      <c r="B226" s="5" t="s">
        <v>13</v>
      </c>
      <c r="C226" s="6">
        <v>314</v>
      </c>
      <c r="D226" s="8">
        <v>203</v>
      </c>
      <c r="E226" s="5" t="s">
        <v>22</v>
      </c>
      <c r="F226" s="8">
        <v>60554.9</v>
      </c>
      <c r="G226" s="8"/>
      <c r="H226" s="1">
        <v>42833</v>
      </c>
      <c r="I226" s="1">
        <v>42865</v>
      </c>
      <c r="J226" s="5" t="s">
        <v>32</v>
      </c>
      <c r="K226" s="8">
        <v>956.13</v>
      </c>
      <c r="L226" s="8">
        <f t="shared" si="37"/>
        <v>63742</v>
      </c>
      <c r="M226" s="8">
        <f t="shared" si="38"/>
        <v>61511.03</v>
      </c>
      <c r="N226" s="8">
        <f t="shared" si="39"/>
        <v>2230.9700000000012</v>
      </c>
      <c r="O226" s="27">
        <f t="shared" si="40"/>
        <v>3.5000000000000017E-2</v>
      </c>
      <c r="P226" s="4">
        <f t="shared" si="41"/>
        <v>32</v>
      </c>
      <c r="Q226" s="2" t="str">
        <f t="shared" si="35"/>
        <v>Slow</v>
      </c>
      <c r="R226" s="2">
        <f t="shared" si="36"/>
        <v>2017</v>
      </c>
    </row>
    <row r="227" spans="1:18" ht="14.25" customHeight="1" x14ac:dyDescent="0.25">
      <c r="A227" s="6">
        <v>226</v>
      </c>
      <c r="B227" s="5" t="s">
        <v>16</v>
      </c>
      <c r="C227" s="6">
        <v>334</v>
      </c>
      <c r="D227" s="8">
        <v>14</v>
      </c>
      <c r="E227" s="5" t="s">
        <v>25</v>
      </c>
      <c r="F227" s="8">
        <v>4442.2</v>
      </c>
      <c r="G227" s="8"/>
      <c r="H227" s="1">
        <v>43209</v>
      </c>
      <c r="I227" s="1">
        <v>43230</v>
      </c>
      <c r="J227" s="16" t="s">
        <v>42</v>
      </c>
      <c r="K227" s="8">
        <v>70.14</v>
      </c>
      <c r="L227" s="8">
        <f t="shared" si="37"/>
        <v>4676</v>
      </c>
      <c r="M227" s="8">
        <f t="shared" si="38"/>
        <v>4512.34</v>
      </c>
      <c r="N227" s="8">
        <f t="shared" si="39"/>
        <v>163.65999999999985</v>
      </c>
      <c r="O227" s="27">
        <f t="shared" si="40"/>
        <v>3.4999999999999969E-2</v>
      </c>
      <c r="P227" s="4">
        <f t="shared" si="41"/>
        <v>21</v>
      </c>
      <c r="Q227" s="2" t="str">
        <f t="shared" si="35"/>
        <v>Moderate</v>
      </c>
      <c r="R227" s="2">
        <f t="shared" si="36"/>
        <v>2018</v>
      </c>
    </row>
    <row r="228" spans="1:18" ht="14.25" customHeight="1" x14ac:dyDescent="0.25">
      <c r="A228" s="6">
        <v>227</v>
      </c>
      <c r="B228" s="5" t="s">
        <v>13</v>
      </c>
      <c r="C228" s="6">
        <v>715</v>
      </c>
      <c r="D228" s="8">
        <v>875</v>
      </c>
      <c r="E228" s="5" t="s">
        <v>30</v>
      </c>
      <c r="F228" s="8">
        <v>594343.75</v>
      </c>
      <c r="G228" s="8"/>
      <c r="H228" s="1">
        <v>43244</v>
      </c>
      <c r="I228" s="1">
        <v>43263</v>
      </c>
      <c r="J228" s="5" t="s">
        <v>18</v>
      </c>
      <c r="K228" s="8">
        <v>9384.375</v>
      </c>
      <c r="L228" s="8">
        <f t="shared" si="37"/>
        <v>625625</v>
      </c>
      <c r="M228" s="8">
        <f t="shared" si="38"/>
        <v>603728.125</v>
      </c>
      <c r="N228" s="8">
        <f t="shared" si="39"/>
        <v>21896.875</v>
      </c>
      <c r="O228" s="27">
        <f t="shared" si="40"/>
        <v>3.5000000000000003E-2</v>
      </c>
      <c r="P228" s="4">
        <f t="shared" si="41"/>
        <v>19</v>
      </c>
      <c r="Q228" s="2" t="str">
        <f t="shared" si="35"/>
        <v>Moderate</v>
      </c>
      <c r="R228" s="2">
        <f t="shared" si="36"/>
        <v>2018</v>
      </c>
    </row>
    <row r="229" spans="1:18" ht="14.25" customHeight="1" x14ac:dyDescent="0.25">
      <c r="A229" s="6">
        <v>228</v>
      </c>
      <c r="B229" s="5" t="s">
        <v>13</v>
      </c>
      <c r="C229" s="6">
        <v>673</v>
      </c>
      <c r="D229" s="8">
        <v>1380</v>
      </c>
      <c r="E229" s="5" t="s">
        <v>22</v>
      </c>
      <c r="F229" s="8">
        <v>882303</v>
      </c>
      <c r="G229" s="8"/>
      <c r="H229" s="1">
        <v>42627</v>
      </c>
      <c r="I229" s="1">
        <v>42662</v>
      </c>
      <c r="J229" s="5" t="s">
        <v>19</v>
      </c>
      <c r="K229" s="8">
        <v>13931.1</v>
      </c>
      <c r="L229" s="8">
        <f t="shared" si="37"/>
        <v>928740</v>
      </c>
      <c r="M229" s="8">
        <f t="shared" si="38"/>
        <v>896234.1</v>
      </c>
      <c r="N229" s="8">
        <f t="shared" si="39"/>
        <v>32505.900000000023</v>
      </c>
      <c r="O229" s="27">
        <f t="shared" si="40"/>
        <v>3.5000000000000024E-2</v>
      </c>
      <c r="P229" s="4">
        <f t="shared" si="41"/>
        <v>35</v>
      </c>
      <c r="Q229" s="2" t="str">
        <f t="shared" si="35"/>
        <v>Slow</v>
      </c>
      <c r="R229" s="2">
        <f t="shared" si="36"/>
        <v>2016</v>
      </c>
    </row>
    <row r="230" spans="1:18" ht="14.25" customHeight="1" x14ac:dyDescent="0.25">
      <c r="A230" s="6">
        <v>229</v>
      </c>
      <c r="B230" s="5" t="s">
        <v>11</v>
      </c>
      <c r="C230" s="6">
        <v>332</v>
      </c>
      <c r="D230" s="8">
        <v>26</v>
      </c>
      <c r="E230" s="5" t="s">
        <v>26</v>
      </c>
      <c r="F230" s="8">
        <v>8200.4</v>
      </c>
      <c r="G230" s="36">
        <f t="shared" ref="G230:G231" si="44">F230/L230</f>
        <v>0.95</v>
      </c>
      <c r="H230" s="1">
        <v>43029</v>
      </c>
      <c r="I230" s="1">
        <v>43039</v>
      </c>
      <c r="J230" s="5" t="s">
        <v>18</v>
      </c>
      <c r="K230" s="8">
        <v>129.47999999999999</v>
      </c>
      <c r="L230" s="8">
        <f t="shared" si="37"/>
        <v>8632</v>
      </c>
      <c r="M230" s="8">
        <f t="shared" si="38"/>
        <v>8329.8799999999992</v>
      </c>
      <c r="N230" s="8">
        <f t="shared" si="39"/>
        <v>302.1200000000008</v>
      </c>
      <c r="O230" s="27">
        <f t="shared" si="40"/>
        <v>3.5000000000000094E-2</v>
      </c>
      <c r="P230" s="4">
        <f t="shared" si="41"/>
        <v>10</v>
      </c>
      <c r="Q230" s="2" t="str">
        <f t="shared" si="35"/>
        <v>Fast</v>
      </c>
      <c r="R230" s="2">
        <f t="shared" si="36"/>
        <v>2017</v>
      </c>
    </row>
    <row r="231" spans="1:18" ht="14.25" customHeight="1" x14ac:dyDescent="0.25">
      <c r="A231" s="6">
        <v>230</v>
      </c>
      <c r="B231" s="5" t="s">
        <v>11</v>
      </c>
      <c r="C231" s="6">
        <v>496</v>
      </c>
      <c r="D231" s="8">
        <v>876</v>
      </c>
      <c r="E231" s="5" t="s">
        <v>10</v>
      </c>
      <c r="F231" s="8">
        <v>412771.2</v>
      </c>
      <c r="G231" s="36">
        <f t="shared" si="44"/>
        <v>0.95000000000000007</v>
      </c>
      <c r="H231" s="1">
        <v>42519</v>
      </c>
      <c r="I231" s="1">
        <v>42551</v>
      </c>
      <c r="J231" s="5" t="s">
        <v>32</v>
      </c>
      <c r="K231" s="8">
        <v>6517.44</v>
      </c>
      <c r="L231" s="8">
        <f t="shared" si="37"/>
        <v>434496</v>
      </c>
      <c r="M231" s="8">
        <f t="shared" si="38"/>
        <v>419288.64</v>
      </c>
      <c r="N231" s="8">
        <f t="shared" si="39"/>
        <v>15207.359999999986</v>
      </c>
      <c r="O231" s="27">
        <f t="shared" si="40"/>
        <v>3.4999999999999969E-2</v>
      </c>
      <c r="P231" s="4">
        <f t="shared" si="41"/>
        <v>32</v>
      </c>
      <c r="Q231" s="2" t="str">
        <f t="shared" si="35"/>
        <v>Slow</v>
      </c>
      <c r="R231" s="2">
        <f t="shared" si="36"/>
        <v>2016</v>
      </c>
    </row>
    <row r="232" spans="1:18" ht="14.25" customHeight="1" x14ac:dyDescent="0.25">
      <c r="A232" s="6">
        <v>231</v>
      </c>
      <c r="B232" s="5" t="s">
        <v>13</v>
      </c>
      <c r="C232" s="6">
        <v>118</v>
      </c>
      <c r="D232" s="8">
        <v>861</v>
      </c>
      <c r="E232" s="5" t="s">
        <v>23</v>
      </c>
      <c r="F232" s="8">
        <v>96518.1</v>
      </c>
      <c r="G232" s="8"/>
      <c r="H232" s="1">
        <v>42673</v>
      </c>
      <c r="I232" s="1">
        <v>42694</v>
      </c>
      <c r="J232" s="5" t="s">
        <v>24</v>
      </c>
      <c r="K232" s="8">
        <v>1523.97</v>
      </c>
      <c r="L232" s="8">
        <f t="shared" si="37"/>
        <v>101598</v>
      </c>
      <c r="M232" s="8">
        <f t="shared" si="38"/>
        <v>98042.07</v>
      </c>
      <c r="N232" s="8">
        <f t="shared" si="39"/>
        <v>3555.929999999993</v>
      </c>
      <c r="O232" s="27">
        <f t="shared" si="40"/>
        <v>3.4999999999999934E-2</v>
      </c>
      <c r="P232" s="4">
        <f t="shared" si="41"/>
        <v>21</v>
      </c>
      <c r="Q232" s="2" t="str">
        <f t="shared" si="35"/>
        <v>Moderate</v>
      </c>
      <c r="R232" s="2">
        <f t="shared" si="36"/>
        <v>2016</v>
      </c>
    </row>
    <row r="233" spans="1:18" ht="14.25" customHeight="1" x14ac:dyDescent="0.25">
      <c r="A233" s="6">
        <v>232</v>
      </c>
      <c r="B233" s="5" t="s">
        <v>16</v>
      </c>
      <c r="C233" s="6">
        <v>974</v>
      </c>
      <c r="D233" s="8">
        <v>53</v>
      </c>
      <c r="E233" s="5" t="s">
        <v>25</v>
      </c>
      <c r="F233" s="8">
        <v>49040.9</v>
      </c>
      <c r="G233" s="8"/>
      <c r="H233" s="1">
        <v>42653</v>
      </c>
      <c r="I233" s="1">
        <v>42672</v>
      </c>
      <c r="J233" s="5" t="s">
        <v>12</v>
      </c>
      <c r="K233" s="8">
        <v>774.32999999999993</v>
      </c>
      <c r="L233" s="8">
        <f t="shared" si="37"/>
        <v>51622</v>
      </c>
      <c r="M233" s="8">
        <f t="shared" si="38"/>
        <v>49815.23</v>
      </c>
      <c r="N233" s="8">
        <f t="shared" si="39"/>
        <v>1806.7699999999968</v>
      </c>
      <c r="O233" s="27">
        <f t="shared" si="40"/>
        <v>3.4999999999999941E-2</v>
      </c>
      <c r="P233" s="4">
        <f t="shared" si="41"/>
        <v>19</v>
      </c>
      <c r="Q233" s="2" t="str">
        <f t="shared" si="35"/>
        <v>Moderate</v>
      </c>
      <c r="R233" s="2">
        <f t="shared" si="36"/>
        <v>2016</v>
      </c>
    </row>
    <row r="234" spans="1:18" ht="14.25" customHeight="1" x14ac:dyDescent="0.25">
      <c r="A234" s="6">
        <v>233</v>
      </c>
      <c r="B234" s="5" t="s">
        <v>13</v>
      </c>
      <c r="C234" s="6">
        <v>592</v>
      </c>
      <c r="D234" s="8">
        <v>857</v>
      </c>
      <c r="E234" s="5" t="s">
        <v>23</v>
      </c>
      <c r="F234" s="8">
        <v>481976.8</v>
      </c>
      <c r="G234" s="8"/>
      <c r="H234" s="1">
        <v>43235</v>
      </c>
      <c r="I234" s="1">
        <v>43258</v>
      </c>
      <c r="J234" s="16" t="s">
        <v>42</v>
      </c>
      <c r="K234" s="8">
        <v>7610.16</v>
      </c>
      <c r="L234" s="8">
        <f t="shared" si="37"/>
        <v>507344</v>
      </c>
      <c r="M234" s="8">
        <f t="shared" si="38"/>
        <v>489586.95999999996</v>
      </c>
      <c r="N234" s="8">
        <f t="shared" si="39"/>
        <v>17757.040000000037</v>
      </c>
      <c r="O234" s="27">
        <f t="shared" si="40"/>
        <v>3.5000000000000073E-2</v>
      </c>
      <c r="P234" s="4">
        <f t="shared" si="41"/>
        <v>23</v>
      </c>
      <c r="Q234" s="2" t="str">
        <f t="shared" si="35"/>
        <v>Moderate</v>
      </c>
      <c r="R234" s="2">
        <f t="shared" si="36"/>
        <v>2018</v>
      </c>
    </row>
    <row r="235" spans="1:18" ht="14.25" customHeight="1" x14ac:dyDescent="0.25">
      <c r="A235" s="6">
        <v>234</v>
      </c>
      <c r="B235" s="5" t="s">
        <v>11</v>
      </c>
      <c r="C235" s="6">
        <v>415</v>
      </c>
      <c r="D235" s="8">
        <v>979</v>
      </c>
      <c r="E235" s="5" t="s">
        <v>10</v>
      </c>
      <c r="F235" s="8">
        <v>385970.75</v>
      </c>
      <c r="G235" s="36">
        <f>F235/L235</f>
        <v>0.95</v>
      </c>
      <c r="H235" s="1">
        <v>43254</v>
      </c>
      <c r="I235" s="1">
        <v>43279</v>
      </c>
      <c r="J235" s="5" t="s">
        <v>15</v>
      </c>
      <c r="K235" s="8">
        <v>6094.2749999999996</v>
      </c>
      <c r="L235" s="8">
        <f t="shared" si="37"/>
        <v>406285</v>
      </c>
      <c r="M235" s="8">
        <f t="shared" si="38"/>
        <v>392065.02500000002</v>
      </c>
      <c r="N235" s="8">
        <f t="shared" si="39"/>
        <v>14219.974999999977</v>
      </c>
      <c r="O235" s="27">
        <f t="shared" si="40"/>
        <v>3.4999999999999941E-2</v>
      </c>
      <c r="P235" s="4">
        <f t="shared" si="41"/>
        <v>25</v>
      </c>
      <c r="Q235" s="2" t="str">
        <f t="shared" si="35"/>
        <v>Moderate</v>
      </c>
      <c r="R235" s="2">
        <f t="shared" si="36"/>
        <v>2018</v>
      </c>
    </row>
    <row r="236" spans="1:18" ht="14.25" customHeight="1" x14ac:dyDescent="0.25">
      <c r="A236" s="6">
        <v>235</v>
      </c>
      <c r="B236" s="5" t="s">
        <v>13</v>
      </c>
      <c r="C236" s="6">
        <v>752</v>
      </c>
      <c r="D236" s="8">
        <v>49</v>
      </c>
      <c r="E236" s="5" t="s">
        <v>10</v>
      </c>
      <c r="F236" s="8">
        <v>35005.599999999999</v>
      </c>
      <c r="G236" s="8"/>
      <c r="H236" s="1">
        <v>42971</v>
      </c>
      <c r="I236" s="1">
        <v>42989</v>
      </c>
      <c r="J236" s="5" t="s">
        <v>18</v>
      </c>
      <c r="K236" s="8">
        <v>552.72</v>
      </c>
      <c r="L236" s="8">
        <f t="shared" si="37"/>
        <v>36848</v>
      </c>
      <c r="M236" s="8">
        <f t="shared" si="38"/>
        <v>35558.32</v>
      </c>
      <c r="N236" s="8">
        <f t="shared" si="39"/>
        <v>1289.6800000000003</v>
      </c>
      <c r="O236" s="27">
        <f t="shared" si="40"/>
        <v>3.500000000000001E-2</v>
      </c>
      <c r="P236" s="4">
        <f t="shared" si="41"/>
        <v>18</v>
      </c>
      <c r="Q236" s="2" t="str">
        <f t="shared" si="35"/>
        <v>Moderate</v>
      </c>
      <c r="R236" s="2">
        <f t="shared" si="36"/>
        <v>2017</v>
      </c>
    </row>
    <row r="237" spans="1:18" ht="14.25" customHeight="1" x14ac:dyDescent="0.25">
      <c r="A237" s="6">
        <v>236</v>
      </c>
      <c r="B237" s="5" t="s">
        <v>11</v>
      </c>
      <c r="C237" s="6">
        <v>205</v>
      </c>
      <c r="D237" s="8">
        <v>1201</v>
      </c>
      <c r="E237" s="5" t="s">
        <v>31</v>
      </c>
      <c r="F237" s="8">
        <v>233894.75</v>
      </c>
      <c r="G237" s="36">
        <f>F237/L237</f>
        <v>0.95</v>
      </c>
      <c r="H237" s="1">
        <v>42923</v>
      </c>
      <c r="I237" s="1">
        <v>42935</v>
      </c>
      <c r="J237" s="5" t="s">
        <v>15</v>
      </c>
      <c r="K237" s="8">
        <v>3693.0749999999998</v>
      </c>
      <c r="L237" s="8">
        <f t="shared" si="37"/>
        <v>246205</v>
      </c>
      <c r="M237" s="8">
        <f t="shared" si="38"/>
        <v>237587.82500000001</v>
      </c>
      <c r="N237" s="8">
        <f t="shared" si="39"/>
        <v>8617.1749999999884</v>
      </c>
      <c r="O237" s="27">
        <f t="shared" si="40"/>
        <v>3.4999999999999955E-2</v>
      </c>
      <c r="P237" s="4">
        <f t="shared" si="41"/>
        <v>12</v>
      </c>
      <c r="Q237" s="2" t="str">
        <f t="shared" si="35"/>
        <v>Fast</v>
      </c>
      <c r="R237" s="2">
        <f t="shared" si="36"/>
        <v>2017</v>
      </c>
    </row>
    <row r="238" spans="1:18" ht="14.25" customHeight="1" x14ac:dyDescent="0.25">
      <c r="A238" s="6">
        <v>237</v>
      </c>
      <c r="B238" s="5" t="s">
        <v>13</v>
      </c>
      <c r="C238" s="6">
        <v>805</v>
      </c>
      <c r="D238" s="8">
        <v>132</v>
      </c>
      <c r="E238" s="5" t="s">
        <v>10</v>
      </c>
      <c r="F238" s="8">
        <v>100947</v>
      </c>
      <c r="G238" s="8"/>
      <c r="H238" s="1">
        <v>42573</v>
      </c>
      <c r="I238" s="1">
        <v>42588</v>
      </c>
      <c r="J238" s="5" t="s">
        <v>19</v>
      </c>
      <c r="K238" s="8">
        <v>1593.8999999999999</v>
      </c>
      <c r="L238" s="8">
        <f t="shared" si="37"/>
        <v>106260</v>
      </c>
      <c r="M238" s="8">
        <f t="shared" si="38"/>
        <v>102540.9</v>
      </c>
      <c r="N238" s="8">
        <f t="shared" si="39"/>
        <v>3719.1000000000058</v>
      </c>
      <c r="O238" s="27">
        <f t="shared" si="40"/>
        <v>3.5000000000000052E-2</v>
      </c>
      <c r="P238" s="4">
        <f t="shared" si="41"/>
        <v>15</v>
      </c>
      <c r="Q238" s="2" t="str">
        <f t="shared" si="35"/>
        <v>Fast</v>
      </c>
      <c r="R238" s="2">
        <f t="shared" si="36"/>
        <v>2016</v>
      </c>
    </row>
    <row r="239" spans="1:18" ht="14.25" customHeight="1" x14ac:dyDescent="0.25">
      <c r="A239" s="6">
        <v>238</v>
      </c>
      <c r="B239" s="5" t="s">
        <v>11</v>
      </c>
      <c r="C239" s="6">
        <v>97</v>
      </c>
      <c r="D239" s="8">
        <v>277</v>
      </c>
      <c r="E239" s="5" t="s">
        <v>29</v>
      </c>
      <c r="F239" s="8">
        <v>25525.55</v>
      </c>
      <c r="G239" s="36">
        <f t="shared" ref="G239:G240" si="45">F239/L239</f>
        <v>0.95</v>
      </c>
      <c r="H239" s="1">
        <v>42411</v>
      </c>
      <c r="I239" s="1">
        <v>42426</v>
      </c>
      <c r="J239" s="5" t="s">
        <v>28</v>
      </c>
      <c r="K239" s="8">
        <v>403.03499999999997</v>
      </c>
      <c r="L239" s="8">
        <f t="shared" si="37"/>
        <v>26869</v>
      </c>
      <c r="M239" s="8">
        <f t="shared" si="38"/>
        <v>25928.584999999999</v>
      </c>
      <c r="N239" s="8">
        <f t="shared" si="39"/>
        <v>940.41500000000087</v>
      </c>
      <c r="O239" s="27">
        <f t="shared" si="40"/>
        <v>3.5000000000000031E-2</v>
      </c>
      <c r="P239" s="4">
        <f t="shared" si="41"/>
        <v>15</v>
      </c>
      <c r="Q239" s="2" t="str">
        <f t="shared" si="35"/>
        <v>Fast</v>
      </c>
      <c r="R239" s="2">
        <f t="shared" si="36"/>
        <v>2016</v>
      </c>
    </row>
    <row r="240" spans="1:18" ht="14.25" customHeight="1" x14ac:dyDescent="0.25">
      <c r="A240" s="6">
        <v>239</v>
      </c>
      <c r="B240" s="5" t="s">
        <v>11</v>
      </c>
      <c r="C240" s="6">
        <v>732</v>
      </c>
      <c r="D240" s="8">
        <v>276</v>
      </c>
      <c r="E240" s="5" t="s">
        <v>29</v>
      </c>
      <c r="F240" s="8">
        <v>191930.4</v>
      </c>
      <c r="G240" s="36">
        <f t="shared" si="45"/>
        <v>0.95</v>
      </c>
      <c r="H240" s="1">
        <v>42964</v>
      </c>
      <c r="I240" s="1">
        <v>42993</v>
      </c>
      <c r="J240" s="5" t="s">
        <v>12</v>
      </c>
      <c r="K240" s="8">
        <v>3030.48</v>
      </c>
      <c r="L240" s="8">
        <f t="shared" si="37"/>
        <v>202032</v>
      </c>
      <c r="M240" s="8">
        <f t="shared" si="38"/>
        <v>194960.88</v>
      </c>
      <c r="N240" s="8">
        <f t="shared" si="39"/>
        <v>7071.1199999999953</v>
      </c>
      <c r="O240" s="27">
        <f t="shared" si="40"/>
        <v>3.4999999999999976E-2</v>
      </c>
      <c r="P240" s="4">
        <f t="shared" si="41"/>
        <v>29</v>
      </c>
      <c r="Q240" s="2" t="str">
        <f t="shared" si="35"/>
        <v>Slow</v>
      </c>
      <c r="R240" s="2">
        <f t="shared" si="36"/>
        <v>2017</v>
      </c>
    </row>
    <row r="241" spans="1:18" ht="14.25" customHeight="1" x14ac:dyDescent="0.25">
      <c r="A241" s="6">
        <v>240</v>
      </c>
      <c r="B241" s="5" t="s">
        <v>16</v>
      </c>
      <c r="C241" s="6">
        <v>229</v>
      </c>
      <c r="D241" s="8">
        <v>31</v>
      </c>
      <c r="E241" s="5" t="s">
        <v>17</v>
      </c>
      <c r="F241" s="8">
        <v>6744.05</v>
      </c>
      <c r="G241" s="8"/>
      <c r="H241" s="1">
        <v>42373</v>
      </c>
      <c r="I241" s="1">
        <v>42400</v>
      </c>
      <c r="J241" s="16" t="s">
        <v>42</v>
      </c>
      <c r="K241" s="8">
        <v>106.485</v>
      </c>
      <c r="L241" s="8">
        <f t="shared" si="37"/>
        <v>7099</v>
      </c>
      <c r="M241" s="8">
        <f t="shared" si="38"/>
        <v>6850.5349999999999</v>
      </c>
      <c r="N241" s="8">
        <f t="shared" si="39"/>
        <v>248.46500000000015</v>
      </c>
      <c r="O241" s="27">
        <f t="shared" si="40"/>
        <v>3.5000000000000017E-2</v>
      </c>
      <c r="P241" s="4">
        <f t="shared" si="41"/>
        <v>27</v>
      </c>
      <c r="Q241" s="2" t="str">
        <f t="shared" si="35"/>
        <v>Moderate</v>
      </c>
      <c r="R241" s="2">
        <f t="shared" si="36"/>
        <v>2016</v>
      </c>
    </row>
    <row r="242" spans="1:18" ht="14.25" customHeight="1" x14ac:dyDescent="0.25">
      <c r="A242" s="6">
        <v>241</v>
      </c>
      <c r="B242" s="5" t="s">
        <v>11</v>
      </c>
      <c r="C242" s="6">
        <v>597</v>
      </c>
      <c r="D242" s="8">
        <v>280</v>
      </c>
      <c r="E242" s="5" t="s">
        <v>29</v>
      </c>
      <c r="F242" s="8">
        <v>158802</v>
      </c>
      <c r="G242" s="36">
        <f>F242/L242</f>
        <v>0.95</v>
      </c>
      <c r="H242" s="1">
        <v>42987</v>
      </c>
      <c r="I242" s="1">
        <v>43016</v>
      </c>
      <c r="J242" s="16" t="s">
        <v>42</v>
      </c>
      <c r="K242" s="8">
        <v>2507.4</v>
      </c>
      <c r="L242" s="8">
        <f t="shared" si="37"/>
        <v>167160</v>
      </c>
      <c r="M242" s="8">
        <f t="shared" si="38"/>
        <v>161309.4</v>
      </c>
      <c r="N242" s="8">
        <f t="shared" si="39"/>
        <v>5850.6000000000058</v>
      </c>
      <c r="O242" s="27">
        <f t="shared" si="40"/>
        <v>3.5000000000000038E-2</v>
      </c>
      <c r="P242" s="4">
        <f t="shared" si="41"/>
        <v>29</v>
      </c>
      <c r="Q242" s="2" t="str">
        <f t="shared" si="35"/>
        <v>Slow</v>
      </c>
      <c r="R242" s="2">
        <f t="shared" si="36"/>
        <v>2017</v>
      </c>
    </row>
    <row r="243" spans="1:18" ht="14.25" customHeight="1" x14ac:dyDescent="0.25">
      <c r="A243" s="6">
        <v>242</v>
      </c>
      <c r="B243" s="5" t="s">
        <v>13</v>
      </c>
      <c r="C243" s="6">
        <v>823</v>
      </c>
      <c r="D243" s="8">
        <v>1008</v>
      </c>
      <c r="E243" s="5" t="s">
        <v>30</v>
      </c>
      <c r="F243" s="8">
        <v>788104.8</v>
      </c>
      <c r="G243" s="8"/>
      <c r="H243" s="1">
        <v>42457</v>
      </c>
      <c r="I243" s="1">
        <v>42469</v>
      </c>
      <c r="J243" s="5" t="s">
        <v>21</v>
      </c>
      <c r="K243" s="8">
        <v>12443.76</v>
      </c>
      <c r="L243" s="8">
        <f t="shared" si="37"/>
        <v>829584</v>
      </c>
      <c r="M243" s="8">
        <f t="shared" si="38"/>
        <v>800548.56</v>
      </c>
      <c r="N243" s="8">
        <f t="shared" si="39"/>
        <v>29035.439999999944</v>
      </c>
      <c r="O243" s="27">
        <f t="shared" si="40"/>
        <v>3.4999999999999934E-2</v>
      </c>
      <c r="P243" s="4">
        <f t="shared" si="41"/>
        <v>12</v>
      </c>
      <c r="Q243" s="2" t="str">
        <f t="shared" si="35"/>
        <v>Fast</v>
      </c>
      <c r="R243" s="2">
        <f t="shared" si="36"/>
        <v>2016</v>
      </c>
    </row>
    <row r="244" spans="1:18" ht="14.25" customHeight="1" x14ac:dyDescent="0.25">
      <c r="A244" s="6">
        <v>243</v>
      </c>
      <c r="B244" s="5" t="s">
        <v>11</v>
      </c>
      <c r="C244" s="6">
        <v>935</v>
      </c>
      <c r="D244" s="8">
        <v>295</v>
      </c>
      <c r="E244" s="5" t="s">
        <v>29</v>
      </c>
      <c r="F244" s="8">
        <v>262033.75</v>
      </c>
      <c r="G244" s="36">
        <f t="shared" ref="G244:G246" si="46">F244/L244</f>
        <v>0.95</v>
      </c>
      <c r="H244" s="1">
        <v>42827</v>
      </c>
      <c r="I244" s="1">
        <v>42857</v>
      </c>
      <c r="J244" s="5" t="s">
        <v>32</v>
      </c>
      <c r="K244" s="8">
        <v>4137.375</v>
      </c>
      <c r="L244" s="8">
        <f t="shared" si="37"/>
        <v>275825</v>
      </c>
      <c r="M244" s="8">
        <f t="shared" si="38"/>
        <v>266171.125</v>
      </c>
      <c r="N244" s="8">
        <f t="shared" si="39"/>
        <v>9653.875</v>
      </c>
      <c r="O244" s="27">
        <f t="shared" si="40"/>
        <v>3.5000000000000003E-2</v>
      </c>
      <c r="P244" s="4">
        <f t="shared" si="41"/>
        <v>30</v>
      </c>
      <c r="Q244" s="2" t="str">
        <f t="shared" si="35"/>
        <v>Slow</v>
      </c>
      <c r="R244" s="2">
        <f t="shared" si="36"/>
        <v>2017</v>
      </c>
    </row>
    <row r="245" spans="1:18" ht="14.25" customHeight="1" x14ac:dyDescent="0.25">
      <c r="A245" s="6">
        <v>244</v>
      </c>
      <c r="B245" s="5" t="s">
        <v>11</v>
      </c>
      <c r="C245" s="6">
        <v>333</v>
      </c>
      <c r="D245" s="8">
        <v>972</v>
      </c>
      <c r="E245" s="5" t="s">
        <v>10</v>
      </c>
      <c r="F245" s="8">
        <v>307492.2</v>
      </c>
      <c r="G245" s="36">
        <f t="shared" si="46"/>
        <v>0.95000000000000007</v>
      </c>
      <c r="H245" s="1">
        <v>42579</v>
      </c>
      <c r="I245" s="1">
        <v>42603</v>
      </c>
      <c r="J245" s="5" t="s">
        <v>21</v>
      </c>
      <c r="K245" s="8">
        <v>4855.1399999999994</v>
      </c>
      <c r="L245" s="8">
        <f t="shared" si="37"/>
        <v>323676</v>
      </c>
      <c r="M245" s="8">
        <f t="shared" si="38"/>
        <v>312347.34000000003</v>
      </c>
      <c r="N245" s="8">
        <f t="shared" si="39"/>
        <v>11328.659999999974</v>
      </c>
      <c r="O245" s="27">
        <f t="shared" si="40"/>
        <v>3.499999999999992E-2</v>
      </c>
      <c r="P245" s="4">
        <f t="shared" si="41"/>
        <v>24</v>
      </c>
      <c r="Q245" s="2" t="str">
        <f t="shared" si="35"/>
        <v>Moderate</v>
      </c>
      <c r="R245" s="2">
        <f t="shared" si="36"/>
        <v>2016</v>
      </c>
    </row>
    <row r="246" spans="1:18" ht="14.25" customHeight="1" x14ac:dyDescent="0.25">
      <c r="A246" s="6">
        <v>245</v>
      </c>
      <c r="B246" s="5" t="s">
        <v>11</v>
      </c>
      <c r="C246" s="6">
        <v>89</v>
      </c>
      <c r="D246" s="8">
        <v>278</v>
      </c>
      <c r="E246" s="5" t="s">
        <v>17</v>
      </c>
      <c r="F246" s="8">
        <v>23504.9</v>
      </c>
      <c r="G246" s="36">
        <f t="shared" si="46"/>
        <v>0.95000000000000007</v>
      </c>
      <c r="H246" s="1">
        <v>42421</v>
      </c>
      <c r="I246" s="1">
        <v>42440</v>
      </c>
      <c r="J246" s="5" t="s">
        <v>18</v>
      </c>
      <c r="K246" s="8">
        <v>371.13</v>
      </c>
      <c r="L246" s="8">
        <f t="shared" si="37"/>
        <v>24742</v>
      </c>
      <c r="M246" s="8">
        <f t="shared" si="38"/>
        <v>23876.030000000002</v>
      </c>
      <c r="N246" s="8">
        <f t="shared" si="39"/>
        <v>865.96999999999753</v>
      </c>
      <c r="O246" s="27">
        <f t="shared" si="40"/>
        <v>3.4999999999999899E-2</v>
      </c>
      <c r="P246" s="4">
        <f t="shared" si="41"/>
        <v>19</v>
      </c>
      <c r="Q246" s="2" t="str">
        <f t="shared" si="35"/>
        <v>Moderate</v>
      </c>
      <c r="R246" s="2">
        <f t="shared" si="36"/>
        <v>2016</v>
      </c>
    </row>
    <row r="247" spans="1:18" ht="14.25" customHeight="1" x14ac:dyDescent="0.25">
      <c r="A247" s="6">
        <v>246</v>
      </c>
      <c r="B247" s="5" t="s">
        <v>13</v>
      </c>
      <c r="C247" s="6">
        <v>526</v>
      </c>
      <c r="D247" s="8">
        <v>923</v>
      </c>
      <c r="E247" s="5" t="s">
        <v>23</v>
      </c>
      <c r="F247" s="8">
        <v>461223.1</v>
      </c>
      <c r="G247" s="8"/>
      <c r="H247" s="1">
        <v>42596</v>
      </c>
      <c r="I247" s="1">
        <v>42610</v>
      </c>
      <c r="J247" s="5" t="s">
        <v>15</v>
      </c>
      <c r="K247" s="8">
        <v>7282.4699999999993</v>
      </c>
      <c r="L247" s="8">
        <f t="shared" si="37"/>
        <v>485498</v>
      </c>
      <c r="M247" s="8">
        <f t="shared" si="38"/>
        <v>468505.56999999995</v>
      </c>
      <c r="N247" s="8">
        <f t="shared" si="39"/>
        <v>16992.430000000051</v>
      </c>
      <c r="O247" s="27">
        <f t="shared" si="40"/>
        <v>3.5000000000000107E-2</v>
      </c>
      <c r="P247" s="4">
        <f t="shared" si="41"/>
        <v>14</v>
      </c>
      <c r="Q247" s="2" t="str">
        <f t="shared" si="35"/>
        <v>Fast</v>
      </c>
      <c r="R247" s="2">
        <f t="shared" si="36"/>
        <v>2016</v>
      </c>
    </row>
    <row r="248" spans="1:18" ht="14.25" customHeight="1" x14ac:dyDescent="0.25">
      <c r="A248" s="6">
        <v>247</v>
      </c>
      <c r="B248" s="5" t="s">
        <v>13</v>
      </c>
      <c r="C248" s="6">
        <v>201</v>
      </c>
      <c r="D248" s="8">
        <v>939</v>
      </c>
      <c r="E248" s="5" t="s">
        <v>23</v>
      </c>
      <c r="F248" s="8">
        <v>179302.05</v>
      </c>
      <c r="G248" s="8"/>
      <c r="H248" s="1">
        <v>42956</v>
      </c>
      <c r="I248" s="1">
        <v>42991</v>
      </c>
      <c r="J248" s="5" t="s">
        <v>19</v>
      </c>
      <c r="K248" s="8">
        <v>2831.085</v>
      </c>
      <c r="L248" s="8">
        <f t="shared" si="37"/>
        <v>188739</v>
      </c>
      <c r="M248" s="8">
        <f t="shared" si="38"/>
        <v>182133.13499999998</v>
      </c>
      <c r="N248" s="8">
        <f t="shared" si="39"/>
        <v>6605.8650000000198</v>
      </c>
      <c r="O248" s="27">
        <f t="shared" si="40"/>
        <v>3.5000000000000107E-2</v>
      </c>
      <c r="P248" s="4">
        <f t="shared" si="41"/>
        <v>35</v>
      </c>
      <c r="Q248" s="2" t="str">
        <f t="shared" si="35"/>
        <v>Slow</v>
      </c>
      <c r="R248" s="2">
        <f t="shared" si="36"/>
        <v>2017</v>
      </c>
    </row>
    <row r="249" spans="1:18" ht="14.25" customHeight="1" x14ac:dyDescent="0.25">
      <c r="A249" s="6">
        <v>248</v>
      </c>
      <c r="B249" s="5" t="s">
        <v>16</v>
      </c>
      <c r="C249" s="6">
        <v>359</v>
      </c>
      <c r="D249" s="8">
        <v>16</v>
      </c>
      <c r="E249" s="5" t="s">
        <v>25</v>
      </c>
      <c r="F249" s="8">
        <v>5456.8</v>
      </c>
      <c r="G249" s="8"/>
      <c r="H249" s="1">
        <v>42728</v>
      </c>
      <c r="I249" s="1">
        <v>42753</v>
      </c>
      <c r="J249" s="5" t="s">
        <v>12</v>
      </c>
      <c r="K249" s="8">
        <v>86.16</v>
      </c>
      <c r="L249" s="8">
        <f t="shared" si="37"/>
        <v>5744</v>
      </c>
      <c r="M249" s="8">
        <f t="shared" si="38"/>
        <v>5542.96</v>
      </c>
      <c r="N249" s="8">
        <f t="shared" si="39"/>
        <v>201.03999999999996</v>
      </c>
      <c r="O249" s="27">
        <f t="shared" si="40"/>
        <v>3.4999999999999996E-2</v>
      </c>
      <c r="P249" s="4">
        <f t="shared" si="41"/>
        <v>25</v>
      </c>
      <c r="Q249" s="2" t="str">
        <f t="shared" si="35"/>
        <v>Moderate</v>
      </c>
      <c r="R249" s="2">
        <f t="shared" si="36"/>
        <v>2017</v>
      </c>
    </row>
    <row r="250" spans="1:18" ht="14.25" customHeight="1" x14ac:dyDescent="0.25">
      <c r="A250" s="6">
        <v>249</v>
      </c>
      <c r="B250" s="5" t="s">
        <v>13</v>
      </c>
      <c r="C250" s="6">
        <v>595</v>
      </c>
      <c r="D250" s="8">
        <v>197</v>
      </c>
      <c r="E250" s="5" t="s">
        <v>10</v>
      </c>
      <c r="F250" s="8">
        <v>111354.25</v>
      </c>
      <c r="G250" s="8"/>
      <c r="H250" s="1">
        <v>42915</v>
      </c>
      <c r="I250" s="1">
        <v>42928</v>
      </c>
      <c r="J250" s="5" t="s">
        <v>32</v>
      </c>
      <c r="K250" s="8">
        <v>1758.2249999999999</v>
      </c>
      <c r="L250" s="8">
        <f t="shared" si="37"/>
        <v>117215</v>
      </c>
      <c r="M250" s="8">
        <f t="shared" si="38"/>
        <v>113112.47500000001</v>
      </c>
      <c r="N250" s="8">
        <f t="shared" si="39"/>
        <v>4102.5249999999942</v>
      </c>
      <c r="O250" s="27">
        <f t="shared" si="40"/>
        <v>3.4999999999999948E-2</v>
      </c>
      <c r="P250" s="4">
        <f t="shared" si="41"/>
        <v>13</v>
      </c>
      <c r="Q250" s="2" t="str">
        <f t="shared" si="35"/>
        <v>Fast</v>
      </c>
      <c r="R250" s="2">
        <f t="shared" si="36"/>
        <v>2017</v>
      </c>
    </row>
    <row r="251" spans="1:18" ht="14.25" customHeight="1" x14ac:dyDescent="0.25">
      <c r="A251" s="6">
        <v>250</v>
      </c>
      <c r="B251" s="5" t="s">
        <v>13</v>
      </c>
      <c r="C251" s="6">
        <v>857</v>
      </c>
      <c r="D251" s="8">
        <v>195</v>
      </c>
      <c r="E251" s="5" t="s">
        <v>10</v>
      </c>
      <c r="F251" s="8">
        <v>158759.25</v>
      </c>
      <c r="G251" s="8"/>
      <c r="H251" s="1">
        <v>42445</v>
      </c>
      <c r="I251" s="1">
        <v>42461</v>
      </c>
      <c r="J251" s="5" t="s">
        <v>28</v>
      </c>
      <c r="K251" s="8">
        <v>2506.7249999999999</v>
      </c>
      <c r="L251" s="8">
        <f t="shared" si="37"/>
        <v>167115</v>
      </c>
      <c r="M251" s="8">
        <f t="shared" si="38"/>
        <v>161265.97500000001</v>
      </c>
      <c r="N251" s="8">
        <f t="shared" si="39"/>
        <v>5849.0249999999942</v>
      </c>
      <c r="O251" s="27">
        <f t="shared" si="40"/>
        <v>3.4999999999999969E-2</v>
      </c>
      <c r="P251" s="4">
        <f t="shared" si="41"/>
        <v>16</v>
      </c>
      <c r="Q251" s="2" t="str">
        <f t="shared" si="35"/>
        <v>Moderate</v>
      </c>
      <c r="R251" s="2">
        <f t="shared" si="36"/>
        <v>2016</v>
      </c>
    </row>
    <row r="252" spans="1:18" ht="14.25" customHeight="1" x14ac:dyDescent="0.25">
      <c r="A252" s="6">
        <v>251</v>
      </c>
      <c r="B252" s="5" t="s">
        <v>11</v>
      </c>
      <c r="C252" s="6">
        <v>941</v>
      </c>
      <c r="D252" s="8">
        <v>924</v>
      </c>
      <c r="E252" s="5" t="s">
        <v>10</v>
      </c>
      <c r="F252" s="8">
        <v>826009.8</v>
      </c>
      <c r="G252" s="36">
        <f>F252/L252</f>
        <v>0.95000000000000007</v>
      </c>
      <c r="H252" s="1">
        <v>42613</v>
      </c>
      <c r="I252" s="1">
        <v>42631</v>
      </c>
      <c r="J252" s="5" t="s">
        <v>15</v>
      </c>
      <c r="K252" s="8">
        <v>13042.26</v>
      </c>
      <c r="L252" s="8">
        <f t="shared" si="37"/>
        <v>869484</v>
      </c>
      <c r="M252" s="8">
        <f t="shared" si="38"/>
        <v>839052.06</v>
      </c>
      <c r="N252" s="8">
        <f t="shared" si="39"/>
        <v>30431.939999999944</v>
      </c>
      <c r="O252" s="27">
        <f t="shared" si="40"/>
        <v>3.4999999999999934E-2</v>
      </c>
      <c r="P252" s="4">
        <f t="shared" si="41"/>
        <v>18</v>
      </c>
      <c r="Q252" s="2" t="str">
        <f t="shared" si="35"/>
        <v>Moderate</v>
      </c>
      <c r="R252" s="2">
        <f t="shared" si="36"/>
        <v>2016</v>
      </c>
    </row>
    <row r="253" spans="1:18" ht="14.25" customHeight="1" x14ac:dyDescent="0.25">
      <c r="A253" s="6">
        <v>252</v>
      </c>
      <c r="B253" s="5" t="s">
        <v>13</v>
      </c>
      <c r="C253" s="6">
        <v>239</v>
      </c>
      <c r="D253" s="8">
        <v>221</v>
      </c>
      <c r="E253" s="5" t="s">
        <v>10</v>
      </c>
      <c r="F253" s="8">
        <v>50178.05</v>
      </c>
      <c r="G253" s="8"/>
      <c r="H253" s="1">
        <v>42622</v>
      </c>
      <c r="I253" s="1">
        <v>42646</v>
      </c>
      <c r="J253" s="5" t="s">
        <v>18</v>
      </c>
      <c r="K253" s="8">
        <v>792.28499999999997</v>
      </c>
      <c r="L253" s="8">
        <f t="shared" si="37"/>
        <v>52819</v>
      </c>
      <c r="M253" s="8">
        <f t="shared" si="38"/>
        <v>50970.335000000006</v>
      </c>
      <c r="N253" s="8">
        <f t="shared" si="39"/>
        <v>1848.6649999999936</v>
      </c>
      <c r="O253" s="27">
        <f t="shared" si="40"/>
        <v>3.4999999999999878E-2</v>
      </c>
      <c r="P253" s="4">
        <f t="shared" si="41"/>
        <v>24</v>
      </c>
      <c r="Q253" s="2" t="str">
        <f t="shared" si="35"/>
        <v>Moderate</v>
      </c>
      <c r="R253" s="2">
        <f t="shared" si="36"/>
        <v>2016</v>
      </c>
    </row>
    <row r="254" spans="1:18" ht="14.25" customHeight="1" x14ac:dyDescent="0.25">
      <c r="A254" s="6">
        <v>253</v>
      </c>
      <c r="B254" s="5" t="s">
        <v>16</v>
      </c>
      <c r="C254" s="6">
        <v>518</v>
      </c>
      <c r="D254" s="8">
        <v>16</v>
      </c>
      <c r="E254" s="5" t="s">
        <v>25</v>
      </c>
      <c r="F254" s="8">
        <v>7873.6</v>
      </c>
      <c r="G254" s="8"/>
      <c r="H254" s="1">
        <v>42640</v>
      </c>
      <c r="I254" s="1">
        <v>42654</v>
      </c>
      <c r="J254" s="5" t="s">
        <v>18</v>
      </c>
      <c r="K254" s="8">
        <v>124.32</v>
      </c>
      <c r="L254" s="8">
        <f t="shared" si="37"/>
        <v>8288</v>
      </c>
      <c r="M254" s="8">
        <f t="shared" si="38"/>
        <v>7997.92</v>
      </c>
      <c r="N254" s="8">
        <f t="shared" si="39"/>
        <v>290.07999999999993</v>
      </c>
      <c r="O254" s="27">
        <f t="shared" si="40"/>
        <v>3.4999999999999989E-2</v>
      </c>
      <c r="P254" s="4">
        <f t="shared" si="41"/>
        <v>14</v>
      </c>
      <c r="Q254" s="2" t="str">
        <f t="shared" si="35"/>
        <v>Fast</v>
      </c>
      <c r="R254" s="2">
        <f t="shared" si="36"/>
        <v>2016</v>
      </c>
    </row>
    <row r="255" spans="1:18" ht="14.25" customHeight="1" x14ac:dyDescent="0.25">
      <c r="A255" s="6">
        <v>254</v>
      </c>
      <c r="B255" s="5" t="s">
        <v>11</v>
      </c>
      <c r="C255" s="6">
        <v>165</v>
      </c>
      <c r="D255" s="8">
        <v>25</v>
      </c>
      <c r="E255" s="5" t="s">
        <v>26</v>
      </c>
      <c r="F255" s="8">
        <v>3918.75</v>
      </c>
      <c r="G255" s="36">
        <f>F255/L255</f>
        <v>0.95</v>
      </c>
      <c r="H255" s="1">
        <v>43006</v>
      </c>
      <c r="I255" s="1">
        <v>43017</v>
      </c>
      <c r="J255" s="5" t="s">
        <v>28</v>
      </c>
      <c r="K255" s="8">
        <v>61.875</v>
      </c>
      <c r="L255" s="8">
        <f t="shared" si="37"/>
        <v>4125</v>
      </c>
      <c r="M255" s="8">
        <f t="shared" si="38"/>
        <v>3980.625</v>
      </c>
      <c r="N255" s="8">
        <f t="shared" si="39"/>
        <v>144.375</v>
      </c>
      <c r="O255" s="27">
        <f t="shared" si="40"/>
        <v>3.5000000000000003E-2</v>
      </c>
      <c r="P255" s="4">
        <f t="shared" si="41"/>
        <v>11</v>
      </c>
      <c r="Q255" s="2" t="str">
        <f t="shared" si="35"/>
        <v>Fast</v>
      </c>
      <c r="R255" s="2">
        <f t="shared" si="36"/>
        <v>2017</v>
      </c>
    </row>
    <row r="256" spans="1:18" ht="14.25" customHeight="1" x14ac:dyDescent="0.25">
      <c r="A256" s="6">
        <v>255</v>
      </c>
      <c r="B256" s="5" t="s">
        <v>13</v>
      </c>
      <c r="C256" s="6">
        <v>192</v>
      </c>
      <c r="D256" s="8">
        <v>196</v>
      </c>
      <c r="E256" s="5" t="s">
        <v>10</v>
      </c>
      <c r="F256" s="8">
        <v>35750.400000000001</v>
      </c>
      <c r="G256" s="8"/>
      <c r="H256" s="1">
        <v>42907</v>
      </c>
      <c r="I256" s="1">
        <v>42918</v>
      </c>
      <c r="J256" s="5" t="s">
        <v>12</v>
      </c>
      <c r="K256" s="8">
        <v>564.48</v>
      </c>
      <c r="L256" s="8">
        <f t="shared" si="37"/>
        <v>37632</v>
      </c>
      <c r="M256" s="8">
        <f t="shared" si="38"/>
        <v>36314.880000000005</v>
      </c>
      <c r="N256" s="8">
        <f t="shared" si="39"/>
        <v>1317.1199999999953</v>
      </c>
      <c r="O256" s="27">
        <f t="shared" si="40"/>
        <v>3.4999999999999878E-2</v>
      </c>
      <c r="P256" s="4">
        <f t="shared" si="41"/>
        <v>11</v>
      </c>
      <c r="Q256" s="2" t="str">
        <f t="shared" si="35"/>
        <v>Fast</v>
      </c>
      <c r="R256" s="2">
        <f t="shared" si="36"/>
        <v>2017</v>
      </c>
    </row>
    <row r="257" spans="1:18" ht="14.25" customHeight="1" x14ac:dyDescent="0.25">
      <c r="A257" s="6">
        <v>256</v>
      </c>
      <c r="B257" s="5" t="s">
        <v>13</v>
      </c>
      <c r="C257" s="6">
        <v>846</v>
      </c>
      <c r="D257" s="8">
        <v>178</v>
      </c>
      <c r="E257" s="5" t="s">
        <v>22</v>
      </c>
      <c r="F257" s="8">
        <v>143058.6</v>
      </c>
      <c r="G257" s="8"/>
      <c r="H257" s="1">
        <v>42398</v>
      </c>
      <c r="I257" s="1">
        <v>42417</v>
      </c>
      <c r="J257" s="5" t="s">
        <v>12</v>
      </c>
      <c r="K257" s="8">
        <v>2258.8199999999997</v>
      </c>
      <c r="L257" s="8">
        <f t="shared" si="37"/>
        <v>150588</v>
      </c>
      <c r="M257" s="8">
        <f t="shared" si="38"/>
        <v>145317.42000000001</v>
      </c>
      <c r="N257" s="8">
        <f t="shared" si="39"/>
        <v>5270.5799999999872</v>
      </c>
      <c r="O257" s="27">
        <f t="shared" si="40"/>
        <v>3.4999999999999913E-2</v>
      </c>
      <c r="P257" s="4">
        <f t="shared" si="41"/>
        <v>19</v>
      </c>
      <c r="Q257" s="2" t="str">
        <f t="shared" si="35"/>
        <v>Moderate</v>
      </c>
      <c r="R257" s="2">
        <f t="shared" si="36"/>
        <v>2016</v>
      </c>
    </row>
    <row r="258" spans="1:18" ht="14.25" customHeight="1" x14ac:dyDescent="0.25">
      <c r="A258" s="6">
        <v>257</v>
      </c>
      <c r="B258" s="5" t="s">
        <v>13</v>
      </c>
      <c r="C258" s="6">
        <v>281</v>
      </c>
      <c r="D258" s="8">
        <v>48</v>
      </c>
      <c r="E258" s="5" t="s">
        <v>10</v>
      </c>
      <c r="F258" s="8">
        <v>12813.6</v>
      </c>
      <c r="G258" s="8"/>
      <c r="H258" s="1">
        <v>43007</v>
      </c>
      <c r="I258" s="1">
        <v>43032</v>
      </c>
      <c r="J258" s="5" t="s">
        <v>18</v>
      </c>
      <c r="K258" s="8">
        <v>202.32</v>
      </c>
      <c r="L258" s="8">
        <f t="shared" si="37"/>
        <v>13488</v>
      </c>
      <c r="M258" s="8">
        <f t="shared" si="38"/>
        <v>13015.92</v>
      </c>
      <c r="N258" s="8">
        <f t="shared" si="39"/>
        <v>472.07999999999993</v>
      </c>
      <c r="O258" s="27">
        <f t="shared" si="40"/>
        <v>3.4999999999999996E-2</v>
      </c>
      <c r="P258" s="4">
        <f t="shared" si="41"/>
        <v>25</v>
      </c>
      <c r="Q258" s="2" t="str">
        <f t="shared" ref="Q258:Q321" si="47">IF(P258&lt;=15,"Fast",IF(P258&lt;=28,"Moderate","Slow"))</f>
        <v>Moderate</v>
      </c>
      <c r="R258" s="2">
        <f t="shared" ref="R258:R321" si="48">YEAR(I258)</f>
        <v>2017</v>
      </c>
    </row>
    <row r="259" spans="1:18" ht="14.25" customHeight="1" x14ac:dyDescent="0.25">
      <c r="A259" s="6">
        <v>258</v>
      </c>
      <c r="B259" s="5" t="s">
        <v>13</v>
      </c>
      <c r="C259" s="6">
        <v>768</v>
      </c>
      <c r="D259" s="8">
        <v>216</v>
      </c>
      <c r="E259" s="5" t="s">
        <v>22</v>
      </c>
      <c r="F259" s="8">
        <v>157593.60000000001</v>
      </c>
      <c r="G259" s="8"/>
      <c r="H259" s="1">
        <v>42879</v>
      </c>
      <c r="I259" s="1">
        <v>42901</v>
      </c>
      <c r="J259" s="16" t="s">
        <v>42</v>
      </c>
      <c r="K259" s="8">
        <v>2488.3199999999997</v>
      </c>
      <c r="L259" s="8">
        <f t="shared" ref="L259:L322" si="49">C259*D259</f>
        <v>165888</v>
      </c>
      <c r="M259" s="8">
        <f t="shared" ref="M259:M322" si="50">F259+K259</f>
        <v>160081.92000000001</v>
      </c>
      <c r="N259" s="8">
        <f t="shared" ref="N259:N322" si="51">L259-M259</f>
        <v>5806.0799999999872</v>
      </c>
      <c r="O259" s="27">
        <f t="shared" ref="O259:O322" si="52">(L259-M259)/L259</f>
        <v>3.499999999999992E-2</v>
      </c>
      <c r="P259" s="4">
        <f t="shared" ref="P259:P322" si="53">I259-H259</f>
        <v>22</v>
      </c>
      <c r="Q259" s="2" t="str">
        <f t="shared" si="47"/>
        <v>Moderate</v>
      </c>
      <c r="R259" s="2">
        <f t="shared" si="48"/>
        <v>2017</v>
      </c>
    </row>
    <row r="260" spans="1:18" ht="14.25" customHeight="1" x14ac:dyDescent="0.25">
      <c r="A260" s="6">
        <v>259</v>
      </c>
      <c r="B260" s="5" t="s">
        <v>11</v>
      </c>
      <c r="C260" s="6">
        <v>131</v>
      </c>
      <c r="D260" s="8">
        <v>264</v>
      </c>
      <c r="E260" s="5" t="s">
        <v>29</v>
      </c>
      <c r="F260" s="8">
        <v>32854.800000000003</v>
      </c>
      <c r="G260" s="36">
        <f t="shared" ref="G260:G262" si="54">F260/L260</f>
        <v>0.95000000000000007</v>
      </c>
      <c r="H260" s="1">
        <v>42977</v>
      </c>
      <c r="I260" s="1">
        <v>43001</v>
      </c>
      <c r="J260" s="16" t="s">
        <v>42</v>
      </c>
      <c r="K260" s="8">
        <v>518.76</v>
      </c>
      <c r="L260" s="8">
        <f t="shared" si="49"/>
        <v>34584</v>
      </c>
      <c r="M260" s="8">
        <f t="shared" si="50"/>
        <v>33373.560000000005</v>
      </c>
      <c r="N260" s="8">
        <f t="shared" si="51"/>
        <v>1210.4399999999951</v>
      </c>
      <c r="O260" s="27">
        <f t="shared" si="52"/>
        <v>3.4999999999999858E-2</v>
      </c>
      <c r="P260" s="4">
        <f t="shared" si="53"/>
        <v>24</v>
      </c>
      <c r="Q260" s="2" t="str">
        <f t="shared" si="47"/>
        <v>Moderate</v>
      </c>
      <c r="R260" s="2">
        <f t="shared" si="48"/>
        <v>2017</v>
      </c>
    </row>
    <row r="261" spans="1:18" ht="14.25" customHeight="1" x14ac:dyDescent="0.25">
      <c r="A261" s="6">
        <v>260</v>
      </c>
      <c r="B261" s="5" t="s">
        <v>11</v>
      </c>
      <c r="C261" s="6">
        <v>495</v>
      </c>
      <c r="D261" s="8">
        <v>1380</v>
      </c>
      <c r="E261" s="5" t="s">
        <v>10</v>
      </c>
      <c r="F261" s="8">
        <v>648945</v>
      </c>
      <c r="G261" s="36">
        <f t="shared" si="54"/>
        <v>0.95</v>
      </c>
      <c r="H261" s="1">
        <v>42397</v>
      </c>
      <c r="I261" s="1">
        <v>42423</v>
      </c>
      <c r="J261" s="5" t="s">
        <v>24</v>
      </c>
      <c r="K261" s="8">
        <v>10246.5</v>
      </c>
      <c r="L261" s="8">
        <f t="shared" si="49"/>
        <v>683100</v>
      </c>
      <c r="M261" s="8">
        <f t="shared" si="50"/>
        <v>659191.5</v>
      </c>
      <c r="N261" s="8">
        <f t="shared" si="51"/>
        <v>23908.5</v>
      </c>
      <c r="O261" s="27">
        <f t="shared" si="52"/>
        <v>3.5000000000000003E-2</v>
      </c>
      <c r="P261" s="4">
        <f t="shared" si="53"/>
        <v>26</v>
      </c>
      <c r="Q261" s="2" t="str">
        <f t="shared" si="47"/>
        <v>Moderate</v>
      </c>
      <c r="R261" s="2">
        <f t="shared" si="48"/>
        <v>2016</v>
      </c>
    </row>
    <row r="262" spans="1:18" ht="14.25" customHeight="1" x14ac:dyDescent="0.25">
      <c r="A262" s="6">
        <v>261</v>
      </c>
      <c r="B262" s="5" t="s">
        <v>11</v>
      </c>
      <c r="C262" s="6">
        <v>257</v>
      </c>
      <c r="D262" s="8">
        <v>55</v>
      </c>
      <c r="E262" s="5" t="s">
        <v>22</v>
      </c>
      <c r="F262" s="8">
        <v>13428.25</v>
      </c>
      <c r="G262" s="36">
        <f t="shared" si="54"/>
        <v>0.95</v>
      </c>
      <c r="H262" s="1">
        <v>42576</v>
      </c>
      <c r="I262" s="1">
        <v>42599</v>
      </c>
      <c r="J262" s="5" t="s">
        <v>12</v>
      </c>
      <c r="K262" s="8">
        <v>212.02500000000001</v>
      </c>
      <c r="L262" s="8">
        <f t="shared" si="49"/>
        <v>14135</v>
      </c>
      <c r="M262" s="8">
        <f t="shared" si="50"/>
        <v>13640.275</v>
      </c>
      <c r="N262" s="8">
        <f t="shared" si="51"/>
        <v>494.72500000000036</v>
      </c>
      <c r="O262" s="27">
        <f t="shared" si="52"/>
        <v>3.5000000000000024E-2</v>
      </c>
      <c r="P262" s="4">
        <f t="shared" si="53"/>
        <v>23</v>
      </c>
      <c r="Q262" s="2" t="str">
        <f t="shared" si="47"/>
        <v>Moderate</v>
      </c>
      <c r="R262" s="2">
        <f t="shared" si="48"/>
        <v>2016</v>
      </c>
    </row>
    <row r="263" spans="1:18" ht="14.25" customHeight="1" x14ac:dyDescent="0.25">
      <c r="A263" s="6">
        <v>262</v>
      </c>
      <c r="B263" s="5" t="s">
        <v>16</v>
      </c>
      <c r="C263" s="6">
        <v>337</v>
      </c>
      <c r="D263" s="8">
        <v>60</v>
      </c>
      <c r="E263" s="5" t="s">
        <v>25</v>
      </c>
      <c r="F263" s="8">
        <v>19209</v>
      </c>
      <c r="G263" s="8"/>
      <c r="H263" s="1">
        <v>42445</v>
      </c>
      <c r="I263" s="1">
        <v>42465</v>
      </c>
      <c r="J263" s="5" t="s">
        <v>18</v>
      </c>
      <c r="K263" s="8">
        <v>303.3</v>
      </c>
      <c r="L263" s="8">
        <f t="shared" si="49"/>
        <v>20220</v>
      </c>
      <c r="M263" s="8">
        <f t="shared" si="50"/>
        <v>19512.3</v>
      </c>
      <c r="N263" s="8">
        <f t="shared" si="51"/>
        <v>707.70000000000073</v>
      </c>
      <c r="O263" s="27">
        <f t="shared" si="52"/>
        <v>3.5000000000000038E-2</v>
      </c>
      <c r="P263" s="4">
        <f t="shared" si="53"/>
        <v>20</v>
      </c>
      <c r="Q263" s="2" t="str">
        <f t="shared" si="47"/>
        <v>Moderate</v>
      </c>
      <c r="R263" s="2">
        <f t="shared" si="48"/>
        <v>2016</v>
      </c>
    </row>
    <row r="264" spans="1:18" ht="14.25" customHeight="1" x14ac:dyDescent="0.25">
      <c r="A264" s="6">
        <v>263</v>
      </c>
      <c r="B264" s="5" t="s">
        <v>13</v>
      </c>
      <c r="C264" s="6">
        <v>847</v>
      </c>
      <c r="D264" s="8">
        <v>1296</v>
      </c>
      <c r="E264" s="5" t="s">
        <v>22</v>
      </c>
      <c r="F264" s="8">
        <v>1042826.4</v>
      </c>
      <c r="G264" s="8"/>
      <c r="H264" s="1">
        <v>42624</v>
      </c>
      <c r="I264" s="1">
        <v>42645</v>
      </c>
      <c r="J264" s="16" t="s">
        <v>42</v>
      </c>
      <c r="K264" s="8">
        <v>16465.68</v>
      </c>
      <c r="L264" s="8">
        <f t="shared" si="49"/>
        <v>1097712</v>
      </c>
      <c r="M264" s="8">
        <f t="shared" si="50"/>
        <v>1059292.08</v>
      </c>
      <c r="N264" s="8">
        <f t="shared" si="51"/>
        <v>38419.919999999925</v>
      </c>
      <c r="O264" s="27">
        <f t="shared" si="52"/>
        <v>3.4999999999999934E-2</v>
      </c>
      <c r="P264" s="4">
        <f t="shared" si="53"/>
        <v>21</v>
      </c>
      <c r="Q264" s="2" t="str">
        <f t="shared" si="47"/>
        <v>Moderate</v>
      </c>
      <c r="R264" s="2">
        <f t="shared" si="48"/>
        <v>2016</v>
      </c>
    </row>
    <row r="265" spans="1:18" ht="14.25" customHeight="1" x14ac:dyDescent="0.25">
      <c r="A265" s="6">
        <v>264</v>
      </c>
      <c r="B265" s="5" t="s">
        <v>11</v>
      </c>
      <c r="C265" s="6">
        <v>83</v>
      </c>
      <c r="D265" s="8">
        <v>90</v>
      </c>
      <c r="E265" s="5" t="s">
        <v>27</v>
      </c>
      <c r="F265" s="8">
        <v>7096.5</v>
      </c>
      <c r="G265" s="36">
        <f t="shared" ref="G265:G266" si="55">F265/L265</f>
        <v>0.95</v>
      </c>
      <c r="H265" s="1">
        <v>43196</v>
      </c>
      <c r="I265" s="1">
        <v>43210</v>
      </c>
      <c r="J265" s="16" t="s">
        <v>42</v>
      </c>
      <c r="K265" s="8">
        <v>112.05</v>
      </c>
      <c r="L265" s="8">
        <f t="shared" si="49"/>
        <v>7470</v>
      </c>
      <c r="M265" s="8">
        <f t="shared" si="50"/>
        <v>7208.55</v>
      </c>
      <c r="N265" s="8">
        <f t="shared" si="51"/>
        <v>261.44999999999982</v>
      </c>
      <c r="O265" s="27">
        <f t="shared" si="52"/>
        <v>3.4999999999999976E-2</v>
      </c>
      <c r="P265" s="4">
        <f t="shared" si="53"/>
        <v>14</v>
      </c>
      <c r="Q265" s="2" t="str">
        <f t="shared" si="47"/>
        <v>Fast</v>
      </c>
      <c r="R265" s="2">
        <f t="shared" si="48"/>
        <v>2018</v>
      </c>
    </row>
    <row r="266" spans="1:18" ht="14.25" customHeight="1" x14ac:dyDescent="0.25">
      <c r="A266" s="6">
        <v>265</v>
      </c>
      <c r="B266" s="5" t="s">
        <v>11</v>
      </c>
      <c r="C266" s="6">
        <v>436</v>
      </c>
      <c r="D266" s="8">
        <v>28</v>
      </c>
      <c r="E266" s="5" t="s">
        <v>26</v>
      </c>
      <c r="F266" s="8">
        <v>11597.6</v>
      </c>
      <c r="G266" s="36">
        <f t="shared" si="55"/>
        <v>0.95000000000000007</v>
      </c>
      <c r="H266" s="1">
        <v>42376</v>
      </c>
      <c r="I266" s="1">
        <v>42387</v>
      </c>
      <c r="J266" s="5" t="s">
        <v>12</v>
      </c>
      <c r="K266" s="8">
        <v>183.12</v>
      </c>
      <c r="L266" s="8">
        <f t="shared" si="49"/>
        <v>12208</v>
      </c>
      <c r="M266" s="8">
        <f t="shared" si="50"/>
        <v>11780.720000000001</v>
      </c>
      <c r="N266" s="8">
        <f t="shared" si="51"/>
        <v>427.27999999999884</v>
      </c>
      <c r="O266" s="27">
        <f t="shared" si="52"/>
        <v>3.4999999999999906E-2</v>
      </c>
      <c r="P266" s="4">
        <f t="shared" si="53"/>
        <v>11</v>
      </c>
      <c r="Q266" s="2" t="str">
        <f t="shared" si="47"/>
        <v>Fast</v>
      </c>
      <c r="R266" s="2">
        <f t="shared" si="48"/>
        <v>2016</v>
      </c>
    </row>
    <row r="267" spans="1:18" ht="14.25" customHeight="1" x14ac:dyDescent="0.25">
      <c r="A267" s="6">
        <v>266</v>
      </c>
      <c r="B267" s="5" t="s">
        <v>13</v>
      </c>
      <c r="C267" s="6">
        <v>635</v>
      </c>
      <c r="D267" s="8">
        <v>1453</v>
      </c>
      <c r="E267" s="5" t="s">
        <v>22</v>
      </c>
      <c r="F267" s="8">
        <v>876522.25</v>
      </c>
      <c r="G267" s="8"/>
      <c r="H267" s="1">
        <v>43146</v>
      </c>
      <c r="I267" s="1">
        <v>43168</v>
      </c>
      <c r="J267" s="5" t="s">
        <v>12</v>
      </c>
      <c r="K267" s="8">
        <v>13839.824999999999</v>
      </c>
      <c r="L267" s="8">
        <f t="shared" si="49"/>
        <v>922655</v>
      </c>
      <c r="M267" s="8">
        <f t="shared" si="50"/>
        <v>890362.07499999995</v>
      </c>
      <c r="N267" s="8">
        <f t="shared" si="51"/>
        <v>32292.925000000047</v>
      </c>
      <c r="O267" s="27">
        <f t="shared" si="52"/>
        <v>3.5000000000000052E-2</v>
      </c>
      <c r="P267" s="4">
        <f t="shared" si="53"/>
        <v>22</v>
      </c>
      <c r="Q267" s="2" t="str">
        <f t="shared" si="47"/>
        <v>Moderate</v>
      </c>
      <c r="R267" s="2">
        <f t="shared" si="48"/>
        <v>2018</v>
      </c>
    </row>
    <row r="268" spans="1:18" ht="14.25" customHeight="1" x14ac:dyDescent="0.25">
      <c r="A268" s="6">
        <v>267</v>
      </c>
      <c r="B268" s="5" t="s">
        <v>11</v>
      </c>
      <c r="C268" s="6">
        <v>471</v>
      </c>
      <c r="D268" s="8">
        <v>126</v>
      </c>
      <c r="E268" s="5" t="s">
        <v>17</v>
      </c>
      <c r="F268" s="8">
        <v>56378.7</v>
      </c>
      <c r="G268" s="36">
        <f t="shared" ref="G268:G271" si="56">F268/L268</f>
        <v>0.95</v>
      </c>
      <c r="H268" s="1">
        <v>42448</v>
      </c>
      <c r="I268" s="1">
        <v>42460</v>
      </c>
      <c r="J268" s="5" t="s">
        <v>12</v>
      </c>
      <c r="K268" s="8">
        <v>890.18999999999994</v>
      </c>
      <c r="L268" s="8">
        <f t="shared" si="49"/>
        <v>59346</v>
      </c>
      <c r="M268" s="8">
        <f t="shared" si="50"/>
        <v>57268.89</v>
      </c>
      <c r="N268" s="8">
        <f t="shared" si="51"/>
        <v>2077.1100000000006</v>
      </c>
      <c r="O268" s="27">
        <f t="shared" si="52"/>
        <v>3.500000000000001E-2</v>
      </c>
      <c r="P268" s="4">
        <f t="shared" si="53"/>
        <v>12</v>
      </c>
      <c r="Q268" s="2" t="str">
        <f t="shared" si="47"/>
        <v>Fast</v>
      </c>
      <c r="R268" s="2">
        <f t="shared" si="48"/>
        <v>2016</v>
      </c>
    </row>
    <row r="269" spans="1:18" ht="14.25" customHeight="1" x14ac:dyDescent="0.25">
      <c r="A269" s="6">
        <v>268</v>
      </c>
      <c r="B269" s="5" t="s">
        <v>11</v>
      </c>
      <c r="C269" s="6">
        <v>272</v>
      </c>
      <c r="D269" s="8">
        <v>22</v>
      </c>
      <c r="E269" s="5" t="s">
        <v>26</v>
      </c>
      <c r="F269" s="8">
        <v>5684.8</v>
      </c>
      <c r="G269" s="36">
        <f t="shared" si="56"/>
        <v>0.95000000000000007</v>
      </c>
      <c r="H269" s="1">
        <v>42581</v>
      </c>
      <c r="I269" s="1">
        <v>42600</v>
      </c>
      <c r="J269" s="16" t="s">
        <v>42</v>
      </c>
      <c r="K269" s="8">
        <v>89.759999999999991</v>
      </c>
      <c r="L269" s="8">
        <f t="shared" si="49"/>
        <v>5984</v>
      </c>
      <c r="M269" s="8">
        <f t="shared" si="50"/>
        <v>5774.56</v>
      </c>
      <c r="N269" s="8">
        <f t="shared" si="51"/>
        <v>209.4399999999996</v>
      </c>
      <c r="O269" s="27">
        <f t="shared" si="52"/>
        <v>3.4999999999999934E-2</v>
      </c>
      <c r="P269" s="4">
        <f t="shared" si="53"/>
        <v>19</v>
      </c>
      <c r="Q269" s="2" t="str">
        <f t="shared" si="47"/>
        <v>Moderate</v>
      </c>
      <c r="R269" s="2">
        <f t="shared" si="48"/>
        <v>2016</v>
      </c>
    </row>
    <row r="270" spans="1:18" ht="14.25" customHeight="1" x14ac:dyDescent="0.25">
      <c r="A270" s="6">
        <v>269</v>
      </c>
      <c r="B270" s="5" t="s">
        <v>11</v>
      </c>
      <c r="C270" s="6">
        <v>903</v>
      </c>
      <c r="D270" s="8">
        <v>1012</v>
      </c>
      <c r="E270" s="5" t="s">
        <v>10</v>
      </c>
      <c r="F270" s="8">
        <v>868144.2</v>
      </c>
      <c r="G270" s="36">
        <f t="shared" si="56"/>
        <v>0.95</v>
      </c>
      <c r="H270" s="1">
        <v>42511</v>
      </c>
      <c r="I270" s="1">
        <v>42538</v>
      </c>
      <c r="J270" s="5" t="s">
        <v>21</v>
      </c>
      <c r="K270" s="8">
        <v>13707.539999999999</v>
      </c>
      <c r="L270" s="8">
        <f t="shared" si="49"/>
        <v>913836</v>
      </c>
      <c r="M270" s="8">
        <f t="shared" si="50"/>
        <v>881851.74</v>
      </c>
      <c r="N270" s="8">
        <f t="shared" si="51"/>
        <v>31984.260000000009</v>
      </c>
      <c r="O270" s="27">
        <f t="shared" si="52"/>
        <v>3.500000000000001E-2</v>
      </c>
      <c r="P270" s="4">
        <f t="shared" si="53"/>
        <v>27</v>
      </c>
      <c r="Q270" s="2" t="str">
        <f t="shared" si="47"/>
        <v>Moderate</v>
      </c>
      <c r="R270" s="2">
        <f t="shared" si="48"/>
        <v>2016</v>
      </c>
    </row>
    <row r="271" spans="1:18" ht="14.25" customHeight="1" x14ac:dyDescent="0.25">
      <c r="A271" s="6">
        <v>270</v>
      </c>
      <c r="B271" s="5" t="s">
        <v>11</v>
      </c>
      <c r="C271" s="6">
        <v>651</v>
      </c>
      <c r="D271" s="8">
        <v>26</v>
      </c>
      <c r="E271" s="5" t="s">
        <v>26</v>
      </c>
      <c r="F271" s="8">
        <v>16079.7</v>
      </c>
      <c r="G271" s="36">
        <f t="shared" si="56"/>
        <v>0.95000000000000007</v>
      </c>
      <c r="H271" s="1">
        <v>42428</v>
      </c>
      <c r="I271" s="1">
        <v>42443</v>
      </c>
      <c r="J271" s="5" t="s">
        <v>12</v>
      </c>
      <c r="K271" s="8">
        <v>253.89</v>
      </c>
      <c r="L271" s="8">
        <f t="shared" si="49"/>
        <v>16926</v>
      </c>
      <c r="M271" s="8">
        <f t="shared" si="50"/>
        <v>16333.59</v>
      </c>
      <c r="N271" s="8">
        <f t="shared" si="51"/>
        <v>592.40999999999985</v>
      </c>
      <c r="O271" s="27">
        <f t="shared" si="52"/>
        <v>3.4999999999999989E-2</v>
      </c>
      <c r="P271" s="4">
        <f t="shared" si="53"/>
        <v>15</v>
      </c>
      <c r="Q271" s="2" t="str">
        <f t="shared" si="47"/>
        <v>Fast</v>
      </c>
      <c r="R271" s="2">
        <f t="shared" si="48"/>
        <v>2016</v>
      </c>
    </row>
    <row r="272" spans="1:18" ht="14.25" customHeight="1" x14ac:dyDescent="0.25">
      <c r="A272" s="6">
        <v>271</v>
      </c>
      <c r="B272" s="5" t="s">
        <v>13</v>
      </c>
      <c r="C272" s="6">
        <v>234</v>
      </c>
      <c r="D272" s="8">
        <v>1005</v>
      </c>
      <c r="E272" s="5" t="s">
        <v>20</v>
      </c>
      <c r="F272" s="8">
        <v>223411.5</v>
      </c>
      <c r="G272" s="8"/>
      <c r="H272" s="1">
        <v>43055</v>
      </c>
      <c r="I272" s="1">
        <v>43082</v>
      </c>
      <c r="J272" s="5" t="s">
        <v>12</v>
      </c>
      <c r="K272" s="8">
        <v>3527.5499999999997</v>
      </c>
      <c r="L272" s="8">
        <f t="shared" si="49"/>
        <v>235170</v>
      </c>
      <c r="M272" s="8">
        <f t="shared" si="50"/>
        <v>226939.05</v>
      </c>
      <c r="N272" s="8">
        <f t="shared" si="51"/>
        <v>8230.9500000000116</v>
      </c>
      <c r="O272" s="27">
        <f t="shared" si="52"/>
        <v>3.5000000000000052E-2</v>
      </c>
      <c r="P272" s="4">
        <f t="shared" si="53"/>
        <v>27</v>
      </c>
      <c r="Q272" s="2" t="str">
        <f t="shared" si="47"/>
        <v>Moderate</v>
      </c>
      <c r="R272" s="2">
        <f t="shared" si="48"/>
        <v>2017</v>
      </c>
    </row>
    <row r="273" spans="1:18" ht="14.25" customHeight="1" x14ac:dyDescent="0.25">
      <c r="A273" s="6">
        <v>272</v>
      </c>
      <c r="B273" s="5" t="s">
        <v>13</v>
      </c>
      <c r="C273" s="6">
        <v>524</v>
      </c>
      <c r="D273" s="8">
        <v>613</v>
      </c>
      <c r="E273" s="5" t="s">
        <v>14</v>
      </c>
      <c r="F273" s="8">
        <v>305151.40000000002</v>
      </c>
      <c r="G273" s="8"/>
      <c r="H273" s="1">
        <v>42574</v>
      </c>
      <c r="I273" s="1">
        <v>42608</v>
      </c>
      <c r="J273" s="5" t="s">
        <v>12</v>
      </c>
      <c r="K273" s="8">
        <v>4818.1799999999994</v>
      </c>
      <c r="L273" s="8">
        <f t="shared" si="49"/>
        <v>321212</v>
      </c>
      <c r="M273" s="8">
        <f t="shared" si="50"/>
        <v>309969.58</v>
      </c>
      <c r="N273" s="8">
        <f t="shared" si="51"/>
        <v>11242.419999999984</v>
      </c>
      <c r="O273" s="27">
        <f t="shared" si="52"/>
        <v>3.4999999999999948E-2</v>
      </c>
      <c r="P273" s="4">
        <f t="shared" si="53"/>
        <v>34</v>
      </c>
      <c r="Q273" s="2" t="str">
        <f t="shared" si="47"/>
        <v>Slow</v>
      </c>
      <c r="R273" s="2">
        <f t="shared" si="48"/>
        <v>2016</v>
      </c>
    </row>
    <row r="274" spans="1:18" ht="14.25" customHeight="1" x14ac:dyDescent="0.25">
      <c r="A274" s="6">
        <v>273</v>
      </c>
      <c r="B274" s="5" t="s">
        <v>13</v>
      </c>
      <c r="C274" s="6">
        <v>447</v>
      </c>
      <c r="D274" s="8">
        <v>203</v>
      </c>
      <c r="E274" s="5" t="s">
        <v>10</v>
      </c>
      <c r="F274" s="8">
        <v>86203.95</v>
      </c>
      <c r="G274" s="8"/>
      <c r="H274" s="1">
        <v>42504</v>
      </c>
      <c r="I274" s="1">
        <v>42527</v>
      </c>
      <c r="J274" s="5" t="s">
        <v>12</v>
      </c>
      <c r="K274" s="8">
        <v>1361.115</v>
      </c>
      <c r="L274" s="8">
        <f t="shared" si="49"/>
        <v>90741</v>
      </c>
      <c r="M274" s="8">
        <f t="shared" si="50"/>
        <v>87565.065000000002</v>
      </c>
      <c r="N274" s="8">
        <f t="shared" si="51"/>
        <v>3175.9349999999977</v>
      </c>
      <c r="O274" s="27">
        <f t="shared" si="52"/>
        <v>3.4999999999999976E-2</v>
      </c>
      <c r="P274" s="4">
        <f t="shared" si="53"/>
        <v>23</v>
      </c>
      <c r="Q274" s="2" t="str">
        <f t="shared" si="47"/>
        <v>Moderate</v>
      </c>
      <c r="R274" s="2">
        <f t="shared" si="48"/>
        <v>2016</v>
      </c>
    </row>
    <row r="275" spans="1:18" ht="14.25" customHeight="1" x14ac:dyDescent="0.25">
      <c r="A275" s="6">
        <v>274</v>
      </c>
      <c r="B275" s="5" t="s">
        <v>13</v>
      </c>
      <c r="C275" s="6">
        <v>768</v>
      </c>
      <c r="D275" s="8">
        <v>939</v>
      </c>
      <c r="E275" s="5" t="s">
        <v>23</v>
      </c>
      <c r="F275" s="8">
        <v>685094.40000000002</v>
      </c>
      <c r="G275" s="8"/>
      <c r="H275" s="1">
        <v>42790</v>
      </c>
      <c r="I275" s="1">
        <v>42809</v>
      </c>
      <c r="J275" s="5" t="s">
        <v>12</v>
      </c>
      <c r="K275" s="8">
        <v>10817.279999999999</v>
      </c>
      <c r="L275" s="8">
        <f t="shared" si="49"/>
        <v>721152</v>
      </c>
      <c r="M275" s="8">
        <f t="shared" si="50"/>
        <v>695911.68</v>
      </c>
      <c r="N275" s="8">
        <f t="shared" si="51"/>
        <v>25240.319999999949</v>
      </c>
      <c r="O275" s="27">
        <f t="shared" si="52"/>
        <v>3.4999999999999927E-2</v>
      </c>
      <c r="P275" s="4">
        <f t="shared" si="53"/>
        <v>19</v>
      </c>
      <c r="Q275" s="2" t="str">
        <f t="shared" si="47"/>
        <v>Moderate</v>
      </c>
      <c r="R275" s="2">
        <f t="shared" si="48"/>
        <v>2017</v>
      </c>
    </row>
    <row r="276" spans="1:18" ht="14.25" customHeight="1" x14ac:dyDescent="0.25">
      <c r="A276" s="6">
        <v>275</v>
      </c>
      <c r="B276" s="5" t="s">
        <v>11</v>
      </c>
      <c r="C276" s="6">
        <v>722</v>
      </c>
      <c r="D276" s="8">
        <v>1294</v>
      </c>
      <c r="E276" s="5" t="s">
        <v>31</v>
      </c>
      <c r="F276" s="8">
        <v>887554.6</v>
      </c>
      <c r="G276" s="36">
        <f>F276/L276</f>
        <v>0.95</v>
      </c>
      <c r="H276" s="1">
        <v>42385</v>
      </c>
      <c r="I276" s="1">
        <v>42407</v>
      </c>
      <c r="J276" s="5" t="s">
        <v>19</v>
      </c>
      <c r="K276" s="8">
        <v>14014.019999999999</v>
      </c>
      <c r="L276" s="8">
        <f t="shared" si="49"/>
        <v>934268</v>
      </c>
      <c r="M276" s="8">
        <f t="shared" si="50"/>
        <v>901568.62</v>
      </c>
      <c r="N276" s="8">
        <f t="shared" si="51"/>
        <v>32699.380000000005</v>
      </c>
      <c r="O276" s="27">
        <f t="shared" si="52"/>
        <v>3.5000000000000003E-2</v>
      </c>
      <c r="P276" s="4">
        <f t="shared" si="53"/>
        <v>22</v>
      </c>
      <c r="Q276" s="2" t="str">
        <f t="shared" si="47"/>
        <v>Moderate</v>
      </c>
      <c r="R276" s="2">
        <f t="shared" si="48"/>
        <v>2016</v>
      </c>
    </row>
    <row r="277" spans="1:18" ht="14.25" customHeight="1" x14ac:dyDescent="0.25">
      <c r="A277" s="6">
        <v>276</v>
      </c>
      <c r="B277" s="5" t="s">
        <v>13</v>
      </c>
      <c r="C277" s="6">
        <v>891</v>
      </c>
      <c r="D277" s="8">
        <v>865</v>
      </c>
      <c r="E277" s="5" t="s">
        <v>20</v>
      </c>
      <c r="F277" s="8">
        <v>732179.25</v>
      </c>
      <c r="G277" s="8"/>
      <c r="H277" s="1">
        <v>42581</v>
      </c>
      <c r="I277" s="1">
        <v>42613</v>
      </c>
      <c r="J277" s="5" t="s">
        <v>19</v>
      </c>
      <c r="K277" s="8">
        <v>11560.725</v>
      </c>
      <c r="L277" s="8">
        <f t="shared" si="49"/>
        <v>770715</v>
      </c>
      <c r="M277" s="8">
        <f t="shared" si="50"/>
        <v>743739.97499999998</v>
      </c>
      <c r="N277" s="8">
        <f t="shared" si="51"/>
        <v>26975.025000000023</v>
      </c>
      <c r="O277" s="27">
        <f t="shared" si="52"/>
        <v>3.5000000000000031E-2</v>
      </c>
      <c r="P277" s="4">
        <f t="shared" si="53"/>
        <v>32</v>
      </c>
      <c r="Q277" s="2" t="str">
        <f t="shared" si="47"/>
        <v>Slow</v>
      </c>
      <c r="R277" s="2">
        <f t="shared" si="48"/>
        <v>2016</v>
      </c>
    </row>
    <row r="278" spans="1:18" ht="14.25" customHeight="1" x14ac:dyDescent="0.25">
      <c r="A278" s="6">
        <v>277</v>
      </c>
      <c r="B278" s="5" t="s">
        <v>11</v>
      </c>
      <c r="C278" s="6">
        <v>976</v>
      </c>
      <c r="D278" s="8">
        <v>957</v>
      </c>
      <c r="E278" s="5" t="s">
        <v>10</v>
      </c>
      <c r="F278" s="8">
        <v>887330.4</v>
      </c>
      <c r="G278" s="36">
        <f>F278/L278</f>
        <v>0.95000000000000007</v>
      </c>
      <c r="H278" s="1">
        <v>42848</v>
      </c>
      <c r="I278" s="1">
        <v>42862</v>
      </c>
      <c r="J278" s="5" t="s">
        <v>32</v>
      </c>
      <c r="K278" s="8">
        <v>14010.48</v>
      </c>
      <c r="L278" s="8">
        <f t="shared" si="49"/>
        <v>934032</v>
      </c>
      <c r="M278" s="8">
        <f t="shared" si="50"/>
        <v>901340.88</v>
      </c>
      <c r="N278" s="8">
        <f t="shared" si="51"/>
        <v>32691.119999999995</v>
      </c>
      <c r="O278" s="27">
        <f t="shared" si="52"/>
        <v>3.4999999999999996E-2</v>
      </c>
      <c r="P278" s="4">
        <f t="shared" si="53"/>
        <v>14</v>
      </c>
      <c r="Q278" s="2" t="str">
        <f t="shared" si="47"/>
        <v>Fast</v>
      </c>
      <c r="R278" s="2">
        <f t="shared" si="48"/>
        <v>2017</v>
      </c>
    </row>
    <row r="279" spans="1:18" ht="14.25" customHeight="1" x14ac:dyDescent="0.25">
      <c r="A279" s="6">
        <v>278</v>
      </c>
      <c r="B279" s="5" t="s">
        <v>13</v>
      </c>
      <c r="C279" s="6">
        <v>238</v>
      </c>
      <c r="D279" s="8">
        <v>214</v>
      </c>
      <c r="E279" s="5" t="s">
        <v>10</v>
      </c>
      <c r="F279" s="8">
        <v>48385.4</v>
      </c>
      <c r="G279" s="8"/>
      <c r="H279" s="1">
        <v>42995</v>
      </c>
      <c r="I279" s="1">
        <v>43026</v>
      </c>
      <c r="J279" s="5" t="s">
        <v>32</v>
      </c>
      <c r="K279" s="8">
        <v>763.98</v>
      </c>
      <c r="L279" s="8">
        <f t="shared" si="49"/>
        <v>50932</v>
      </c>
      <c r="M279" s="8">
        <f t="shared" si="50"/>
        <v>49149.380000000005</v>
      </c>
      <c r="N279" s="8">
        <f t="shared" si="51"/>
        <v>1782.6199999999953</v>
      </c>
      <c r="O279" s="27">
        <f t="shared" si="52"/>
        <v>3.4999999999999906E-2</v>
      </c>
      <c r="P279" s="4">
        <f t="shared" si="53"/>
        <v>31</v>
      </c>
      <c r="Q279" s="2" t="str">
        <f t="shared" si="47"/>
        <v>Slow</v>
      </c>
      <c r="R279" s="2">
        <f t="shared" si="48"/>
        <v>2017</v>
      </c>
    </row>
    <row r="280" spans="1:18" ht="14.25" customHeight="1" x14ac:dyDescent="0.25">
      <c r="A280" s="6">
        <v>279</v>
      </c>
      <c r="B280" s="5" t="s">
        <v>13</v>
      </c>
      <c r="C280" s="6">
        <v>537</v>
      </c>
      <c r="D280" s="8">
        <v>196</v>
      </c>
      <c r="E280" s="5" t="s">
        <v>10</v>
      </c>
      <c r="F280" s="8">
        <v>99989.4</v>
      </c>
      <c r="G280" s="8"/>
      <c r="H280" s="1">
        <v>42954</v>
      </c>
      <c r="I280" s="1">
        <v>42966</v>
      </c>
      <c r="J280" s="5" t="s">
        <v>19</v>
      </c>
      <c r="K280" s="8">
        <v>1578.78</v>
      </c>
      <c r="L280" s="8">
        <f t="shared" si="49"/>
        <v>105252</v>
      </c>
      <c r="M280" s="8">
        <f t="shared" si="50"/>
        <v>101568.18</v>
      </c>
      <c r="N280" s="8">
        <f t="shared" si="51"/>
        <v>3683.820000000007</v>
      </c>
      <c r="O280" s="27">
        <f t="shared" si="52"/>
        <v>3.5000000000000066E-2</v>
      </c>
      <c r="P280" s="4">
        <f t="shared" si="53"/>
        <v>12</v>
      </c>
      <c r="Q280" s="2" t="str">
        <f t="shared" si="47"/>
        <v>Fast</v>
      </c>
      <c r="R280" s="2">
        <f t="shared" si="48"/>
        <v>2017</v>
      </c>
    </row>
    <row r="281" spans="1:18" ht="14.25" customHeight="1" x14ac:dyDescent="0.25">
      <c r="A281" s="6">
        <v>280</v>
      </c>
      <c r="B281" s="5" t="s">
        <v>16</v>
      </c>
      <c r="C281" s="6">
        <v>180</v>
      </c>
      <c r="D281" s="8">
        <v>52</v>
      </c>
      <c r="E281" s="5" t="s">
        <v>17</v>
      </c>
      <c r="F281" s="8">
        <v>8892</v>
      </c>
      <c r="G281" s="8"/>
      <c r="H281" s="1">
        <v>42939</v>
      </c>
      <c r="I281" s="1">
        <v>42974</v>
      </c>
      <c r="J281" s="5" t="s">
        <v>19</v>
      </c>
      <c r="K281" s="8">
        <v>140.4</v>
      </c>
      <c r="L281" s="8">
        <f t="shared" si="49"/>
        <v>9360</v>
      </c>
      <c r="M281" s="8">
        <f t="shared" si="50"/>
        <v>9032.4</v>
      </c>
      <c r="N281" s="8">
        <f t="shared" si="51"/>
        <v>327.60000000000036</v>
      </c>
      <c r="O281" s="27">
        <f t="shared" si="52"/>
        <v>3.5000000000000038E-2</v>
      </c>
      <c r="P281" s="4">
        <f t="shared" si="53"/>
        <v>35</v>
      </c>
      <c r="Q281" s="2" t="str">
        <f t="shared" si="47"/>
        <v>Slow</v>
      </c>
      <c r="R281" s="2">
        <f t="shared" si="48"/>
        <v>2017</v>
      </c>
    </row>
    <row r="282" spans="1:18" ht="14.25" customHeight="1" x14ac:dyDescent="0.25">
      <c r="A282" s="6">
        <v>281</v>
      </c>
      <c r="B282" s="5" t="s">
        <v>13</v>
      </c>
      <c r="C282" s="6">
        <v>674</v>
      </c>
      <c r="D282" s="8">
        <v>205</v>
      </c>
      <c r="E282" s="5" t="s">
        <v>22</v>
      </c>
      <c r="F282" s="8">
        <v>131261.5</v>
      </c>
      <c r="G282" s="8"/>
      <c r="H282" s="1">
        <v>42858</v>
      </c>
      <c r="I282" s="1">
        <v>42871</v>
      </c>
      <c r="J282" s="5" t="s">
        <v>19</v>
      </c>
      <c r="K282" s="8">
        <v>2072.5499999999997</v>
      </c>
      <c r="L282" s="8">
        <f t="shared" si="49"/>
        <v>138170</v>
      </c>
      <c r="M282" s="8">
        <f t="shared" si="50"/>
        <v>133334.04999999999</v>
      </c>
      <c r="N282" s="8">
        <f t="shared" si="51"/>
        <v>4835.9500000000116</v>
      </c>
      <c r="O282" s="27">
        <f t="shared" si="52"/>
        <v>3.5000000000000087E-2</v>
      </c>
      <c r="P282" s="4">
        <f t="shared" si="53"/>
        <v>13</v>
      </c>
      <c r="Q282" s="2" t="str">
        <f t="shared" si="47"/>
        <v>Fast</v>
      </c>
      <c r="R282" s="2">
        <f t="shared" si="48"/>
        <v>2017</v>
      </c>
    </row>
    <row r="283" spans="1:18" ht="14.25" customHeight="1" x14ac:dyDescent="0.25">
      <c r="A283" s="6">
        <v>282</v>
      </c>
      <c r="B283" s="5" t="s">
        <v>13</v>
      </c>
      <c r="C283" s="6">
        <v>121</v>
      </c>
      <c r="D283" s="8">
        <v>889</v>
      </c>
      <c r="E283" s="5" t="s">
        <v>23</v>
      </c>
      <c r="F283" s="8">
        <v>102190.55</v>
      </c>
      <c r="G283" s="8"/>
      <c r="H283" s="1">
        <v>42533</v>
      </c>
      <c r="I283" s="1">
        <v>42550</v>
      </c>
      <c r="J283" s="5" t="s">
        <v>32</v>
      </c>
      <c r="K283" s="8">
        <v>1613.5349999999999</v>
      </c>
      <c r="L283" s="8">
        <f t="shared" si="49"/>
        <v>107569</v>
      </c>
      <c r="M283" s="8">
        <f t="shared" si="50"/>
        <v>103804.08500000001</v>
      </c>
      <c r="N283" s="8">
        <f t="shared" si="51"/>
        <v>3764.9149999999936</v>
      </c>
      <c r="O283" s="27">
        <f t="shared" si="52"/>
        <v>3.4999999999999941E-2</v>
      </c>
      <c r="P283" s="4">
        <f t="shared" si="53"/>
        <v>17</v>
      </c>
      <c r="Q283" s="2" t="str">
        <f t="shared" si="47"/>
        <v>Moderate</v>
      </c>
      <c r="R283" s="2">
        <f t="shared" si="48"/>
        <v>2016</v>
      </c>
    </row>
    <row r="284" spans="1:18" ht="14.25" customHeight="1" x14ac:dyDescent="0.25">
      <c r="A284" s="6">
        <v>283</v>
      </c>
      <c r="B284" s="5" t="s">
        <v>13</v>
      </c>
      <c r="C284" s="6">
        <v>193</v>
      </c>
      <c r="D284" s="8">
        <v>947</v>
      </c>
      <c r="E284" s="5" t="s">
        <v>30</v>
      </c>
      <c r="F284" s="8">
        <v>173632.45</v>
      </c>
      <c r="G284" s="8"/>
      <c r="H284" s="1">
        <v>42954</v>
      </c>
      <c r="I284" s="1">
        <v>42970</v>
      </c>
      <c r="J284" s="5" t="s">
        <v>12</v>
      </c>
      <c r="K284" s="8">
        <v>2741.5650000000001</v>
      </c>
      <c r="L284" s="8">
        <f t="shared" si="49"/>
        <v>182771</v>
      </c>
      <c r="M284" s="8">
        <f t="shared" si="50"/>
        <v>176374.01500000001</v>
      </c>
      <c r="N284" s="8">
        <f t="shared" si="51"/>
        <v>6396.984999999986</v>
      </c>
      <c r="O284" s="27">
        <f t="shared" si="52"/>
        <v>3.4999999999999927E-2</v>
      </c>
      <c r="P284" s="4">
        <f t="shared" si="53"/>
        <v>16</v>
      </c>
      <c r="Q284" s="2" t="str">
        <f t="shared" si="47"/>
        <v>Moderate</v>
      </c>
      <c r="R284" s="2">
        <f t="shared" si="48"/>
        <v>2017</v>
      </c>
    </row>
    <row r="285" spans="1:18" ht="14.25" customHeight="1" x14ac:dyDescent="0.25">
      <c r="A285" s="6">
        <v>284</v>
      </c>
      <c r="B285" s="5" t="s">
        <v>11</v>
      </c>
      <c r="C285" s="6">
        <v>468</v>
      </c>
      <c r="D285" s="8">
        <v>25</v>
      </c>
      <c r="E285" s="5" t="s">
        <v>26</v>
      </c>
      <c r="F285" s="8">
        <v>11115</v>
      </c>
      <c r="G285" s="36">
        <f t="shared" ref="G285:G287" si="57">F285/L285</f>
        <v>0.95</v>
      </c>
      <c r="H285" s="1">
        <v>42854</v>
      </c>
      <c r="I285" s="1">
        <v>42874</v>
      </c>
      <c r="J285" s="5" t="s">
        <v>18</v>
      </c>
      <c r="K285" s="8">
        <v>175.5</v>
      </c>
      <c r="L285" s="8">
        <f t="shared" si="49"/>
        <v>11700</v>
      </c>
      <c r="M285" s="8">
        <f t="shared" si="50"/>
        <v>11290.5</v>
      </c>
      <c r="N285" s="8">
        <f t="shared" si="51"/>
        <v>409.5</v>
      </c>
      <c r="O285" s="27">
        <f t="shared" si="52"/>
        <v>3.5000000000000003E-2</v>
      </c>
      <c r="P285" s="4">
        <f t="shared" si="53"/>
        <v>20</v>
      </c>
      <c r="Q285" s="2" t="str">
        <f t="shared" si="47"/>
        <v>Moderate</v>
      </c>
      <c r="R285" s="2">
        <f t="shared" si="48"/>
        <v>2017</v>
      </c>
    </row>
    <row r="286" spans="1:18" ht="14.25" customHeight="1" x14ac:dyDescent="0.25">
      <c r="A286" s="6">
        <v>285</v>
      </c>
      <c r="B286" s="5" t="s">
        <v>11</v>
      </c>
      <c r="C286" s="6">
        <v>879</v>
      </c>
      <c r="D286" s="8">
        <v>285</v>
      </c>
      <c r="E286" s="5" t="s">
        <v>29</v>
      </c>
      <c r="F286" s="8">
        <v>237989.25</v>
      </c>
      <c r="G286" s="36">
        <f t="shared" si="57"/>
        <v>0.95</v>
      </c>
      <c r="H286" s="1">
        <v>43040</v>
      </c>
      <c r="I286" s="1">
        <v>43073</v>
      </c>
      <c r="J286" s="5" t="s">
        <v>18</v>
      </c>
      <c r="K286" s="8">
        <v>3757.7249999999999</v>
      </c>
      <c r="L286" s="8">
        <f t="shared" si="49"/>
        <v>250515</v>
      </c>
      <c r="M286" s="8">
        <f t="shared" si="50"/>
        <v>241746.97500000001</v>
      </c>
      <c r="N286" s="8">
        <f t="shared" si="51"/>
        <v>8768.0249999999942</v>
      </c>
      <c r="O286" s="27">
        <f t="shared" si="52"/>
        <v>3.4999999999999976E-2</v>
      </c>
      <c r="P286" s="4">
        <f t="shared" si="53"/>
        <v>33</v>
      </c>
      <c r="Q286" s="2" t="str">
        <f t="shared" si="47"/>
        <v>Slow</v>
      </c>
      <c r="R286" s="2">
        <f t="shared" si="48"/>
        <v>2017</v>
      </c>
    </row>
    <row r="287" spans="1:18" ht="14.25" customHeight="1" x14ac:dyDescent="0.25">
      <c r="A287" s="6">
        <v>286</v>
      </c>
      <c r="B287" s="5" t="s">
        <v>11</v>
      </c>
      <c r="C287" s="6">
        <v>554</v>
      </c>
      <c r="D287" s="8">
        <v>844</v>
      </c>
      <c r="E287" s="5" t="s">
        <v>10</v>
      </c>
      <c r="F287" s="8">
        <v>444197.2</v>
      </c>
      <c r="G287" s="36">
        <f t="shared" si="57"/>
        <v>0.95000000000000007</v>
      </c>
      <c r="H287" s="1">
        <v>42914</v>
      </c>
      <c r="I287" s="1">
        <v>42931</v>
      </c>
      <c r="J287" s="5" t="s">
        <v>18</v>
      </c>
      <c r="K287" s="8">
        <v>7013.6399999999994</v>
      </c>
      <c r="L287" s="8">
        <f t="shared" si="49"/>
        <v>467576</v>
      </c>
      <c r="M287" s="8">
        <f t="shared" si="50"/>
        <v>451210.84</v>
      </c>
      <c r="N287" s="8">
        <f t="shared" si="51"/>
        <v>16365.159999999974</v>
      </c>
      <c r="O287" s="27">
        <f t="shared" si="52"/>
        <v>3.4999999999999948E-2</v>
      </c>
      <c r="P287" s="4">
        <f t="shared" si="53"/>
        <v>17</v>
      </c>
      <c r="Q287" s="2" t="str">
        <f t="shared" si="47"/>
        <v>Moderate</v>
      </c>
      <c r="R287" s="2">
        <f t="shared" si="48"/>
        <v>2017</v>
      </c>
    </row>
    <row r="288" spans="1:18" ht="14.25" customHeight="1" x14ac:dyDescent="0.25">
      <c r="A288" s="6">
        <v>287</v>
      </c>
      <c r="B288" s="5" t="s">
        <v>13</v>
      </c>
      <c r="C288" s="6">
        <v>107</v>
      </c>
      <c r="D288" s="8">
        <v>1299</v>
      </c>
      <c r="E288" s="5" t="s">
        <v>22</v>
      </c>
      <c r="F288" s="8">
        <v>132043.35</v>
      </c>
      <c r="G288" s="8"/>
      <c r="H288" s="1">
        <v>43196</v>
      </c>
      <c r="I288" s="1">
        <v>43214</v>
      </c>
      <c r="J288" s="5" t="s">
        <v>12</v>
      </c>
      <c r="K288" s="8">
        <v>2084.895</v>
      </c>
      <c r="L288" s="8">
        <f t="shared" si="49"/>
        <v>138993</v>
      </c>
      <c r="M288" s="8">
        <f t="shared" si="50"/>
        <v>134128.245</v>
      </c>
      <c r="N288" s="8">
        <f t="shared" si="51"/>
        <v>4864.7550000000047</v>
      </c>
      <c r="O288" s="27">
        <f t="shared" si="52"/>
        <v>3.5000000000000031E-2</v>
      </c>
      <c r="P288" s="4">
        <f t="shared" si="53"/>
        <v>18</v>
      </c>
      <c r="Q288" s="2" t="str">
        <f t="shared" si="47"/>
        <v>Moderate</v>
      </c>
      <c r="R288" s="2">
        <f t="shared" si="48"/>
        <v>2018</v>
      </c>
    </row>
    <row r="289" spans="1:18" ht="14.25" customHeight="1" x14ac:dyDescent="0.25">
      <c r="A289" s="6">
        <v>288</v>
      </c>
      <c r="B289" s="5" t="s">
        <v>13</v>
      </c>
      <c r="C289" s="6">
        <v>817</v>
      </c>
      <c r="D289" s="8">
        <v>1336</v>
      </c>
      <c r="E289" s="5" t="s">
        <v>22</v>
      </c>
      <c r="F289" s="8">
        <v>1036936.4</v>
      </c>
      <c r="G289" s="8"/>
      <c r="H289" s="1">
        <v>43241</v>
      </c>
      <c r="I289" s="1">
        <v>43268</v>
      </c>
      <c r="J289" s="5" t="s">
        <v>12</v>
      </c>
      <c r="K289" s="8">
        <v>16372.68</v>
      </c>
      <c r="L289" s="8">
        <f t="shared" si="49"/>
        <v>1091512</v>
      </c>
      <c r="M289" s="8">
        <f t="shared" si="50"/>
        <v>1053309.08</v>
      </c>
      <c r="N289" s="8">
        <f t="shared" si="51"/>
        <v>38202.919999999925</v>
      </c>
      <c r="O289" s="27">
        <f t="shared" si="52"/>
        <v>3.4999999999999934E-2</v>
      </c>
      <c r="P289" s="4">
        <f t="shared" si="53"/>
        <v>27</v>
      </c>
      <c r="Q289" s="2" t="str">
        <f t="shared" si="47"/>
        <v>Moderate</v>
      </c>
      <c r="R289" s="2">
        <f t="shared" si="48"/>
        <v>2018</v>
      </c>
    </row>
    <row r="290" spans="1:18" ht="14.25" customHeight="1" x14ac:dyDescent="0.25">
      <c r="A290" s="6">
        <v>289</v>
      </c>
      <c r="B290" s="5" t="s">
        <v>13</v>
      </c>
      <c r="C290" s="6">
        <v>403</v>
      </c>
      <c r="D290" s="8">
        <v>1017</v>
      </c>
      <c r="E290" s="5" t="s">
        <v>23</v>
      </c>
      <c r="F290" s="8">
        <v>389358.45</v>
      </c>
      <c r="G290" s="8"/>
      <c r="H290" s="1">
        <v>42591</v>
      </c>
      <c r="I290" s="1">
        <v>42621</v>
      </c>
      <c r="J290" s="5" t="s">
        <v>18</v>
      </c>
      <c r="K290" s="8">
        <v>6147.7649999999994</v>
      </c>
      <c r="L290" s="8">
        <f t="shared" si="49"/>
        <v>409851</v>
      </c>
      <c r="M290" s="8">
        <f t="shared" si="50"/>
        <v>395506.21500000003</v>
      </c>
      <c r="N290" s="8">
        <f t="shared" si="51"/>
        <v>14344.784999999974</v>
      </c>
      <c r="O290" s="27">
        <f t="shared" si="52"/>
        <v>3.4999999999999941E-2</v>
      </c>
      <c r="P290" s="4">
        <f t="shared" si="53"/>
        <v>30</v>
      </c>
      <c r="Q290" s="2" t="str">
        <f t="shared" si="47"/>
        <v>Slow</v>
      </c>
      <c r="R290" s="2">
        <f t="shared" si="48"/>
        <v>2016</v>
      </c>
    </row>
    <row r="291" spans="1:18" ht="14.25" customHeight="1" x14ac:dyDescent="0.25">
      <c r="A291" s="6">
        <v>290</v>
      </c>
      <c r="B291" s="5" t="s">
        <v>11</v>
      </c>
      <c r="C291" s="6">
        <v>469</v>
      </c>
      <c r="D291" s="8">
        <v>1369</v>
      </c>
      <c r="E291" s="5" t="s">
        <v>31</v>
      </c>
      <c r="F291" s="8">
        <v>609957.94999999995</v>
      </c>
      <c r="G291" s="36">
        <f>F291/L291</f>
        <v>0.95</v>
      </c>
      <c r="H291" s="1">
        <v>43214</v>
      </c>
      <c r="I291" s="1">
        <v>43232</v>
      </c>
      <c r="J291" s="5" t="s">
        <v>19</v>
      </c>
      <c r="K291" s="8">
        <v>9630.9149999999991</v>
      </c>
      <c r="L291" s="8">
        <f t="shared" si="49"/>
        <v>642061</v>
      </c>
      <c r="M291" s="8">
        <f t="shared" si="50"/>
        <v>619588.86499999999</v>
      </c>
      <c r="N291" s="8">
        <f t="shared" si="51"/>
        <v>22472.135000000009</v>
      </c>
      <c r="O291" s="27">
        <f t="shared" si="52"/>
        <v>3.5000000000000017E-2</v>
      </c>
      <c r="P291" s="4">
        <f t="shared" si="53"/>
        <v>18</v>
      </c>
      <c r="Q291" s="2" t="str">
        <f t="shared" si="47"/>
        <v>Moderate</v>
      </c>
      <c r="R291" s="2">
        <f t="shared" si="48"/>
        <v>2018</v>
      </c>
    </row>
    <row r="292" spans="1:18" ht="14.25" customHeight="1" x14ac:dyDescent="0.25">
      <c r="A292" s="6">
        <v>291</v>
      </c>
      <c r="B292" s="5" t="s">
        <v>13</v>
      </c>
      <c r="C292" s="6">
        <v>650</v>
      </c>
      <c r="D292" s="8">
        <v>876</v>
      </c>
      <c r="E292" s="5" t="s">
        <v>23</v>
      </c>
      <c r="F292" s="8">
        <v>540930</v>
      </c>
      <c r="G292" s="8"/>
      <c r="H292" s="1">
        <v>43270</v>
      </c>
      <c r="I292" s="1">
        <v>43281</v>
      </c>
      <c r="J292" s="16" t="s">
        <v>42</v>
      </c>
      <c r="K292" s="8">
        <v>8541</v>
      </c>
      <c r="L292" s="8">
        <f t="shared" si="49"/>
        <v>569400</v>
      </c>
      <c r="M292" s="8">
        <f t="shared" si="50"/>
        <v>549471</v>
      </c>
      <c r="N292" s="8">
        <f t="shared" si="51"/>
        <v>19929</v>
      </c>
      <c r="O292" s="27">
        <f t="shared" si="52"/>
        <v>3.5000000000000003E-2</v>
      </c>
      <c r="P292" s="4">
        <f t="shared" si="53"/>
        <v>11</v>
      </c>
      <c r="Q292" s="2" t="str">
        <f t="shared" si="47"/>
        <v>Fast</v>
      </c>
      <c r="R292" s="2">
        <f t="shared" si="48"/>
        <v>2018</v>
      </c>
    </row>
    <row r="293" spans="1:18" ht="14.25" customHeight="1" x14ac:dyDescent="0.25">
      <c r="A293" s="6">
        <v>292</v>
      </c>
      <c r="B293" s="5" t="s">
        <v>13</v>
      </c>
      <c r="C293" s="6">
        <v>566</v>
      </c>
      <c r="D293" s="8">
        <v>1305</v>
      </c>
      <c r="E293" s="5" t="s">
        <v>22</v>
      </c>
      <c r="F293" s="8">
        <v>701698.5</v>
      </c>
      <c r="G293" s="8"/>
      <c r="H293" s="1">
        <v>42799</v>
      </c>
      <c r="I293" s="1">
        <v>42829</v>
      </c>
      <c r="J293" s="5" t="s">
        <v>18</v>
      </c>
      <c r="K293" s="8">
        <v>11079.449999999999</v>
      </c>
      <c r="L293" s="8">
        <f t="shared" si="49"/>
        <v>738630</v>
      </c>
      <c r="M293" s="8">
        <f t="shared" si="50"/>
        <v>712777.95</v>
      </c>
      <c r="N293" s="8">
        <f t="shared" si="51"/>
        <v>25852.050000000047</v>
      </c>
      <c r="O293" s="27">
        <f t="shared" si="52"/>
        <v>3.5000000000000066E-2</v>
      </c>
      <c r="P293" s="4">
        <f t="shared" si="53"/>
        <v>30</v>
      </c>
      <c r="Q293" s="2" t="str">
        <f t="shared" si="47"/>
        <v>Slow</v>
      </c>
      <c r="R293" s="2">
        <f t="shared" si="48"/>
        <v>2017</v>
      </c>
    </row>
    <row r="294" spans="1:18" ht="14.25" customHeight="1" x14ac:dyDescent="0.25">
      <c r="A294" s="6">
        <v>293</v>
      </c>
      <c r="B294" s="5" t="s">
        <v>11</v>
      </c>
      <c r="C294" s="6">
        <v>591</v>
      </c>
      <c r="D294" s="8">
        <v>927</v>
      </c>
      <c r="E294" s="5" t="s">
        <v>10</v>
      </c>
      <c r="F294" s="8">
        <v>520464.15</v>
      </c>
      <c r="G294" s="36">
        <f>F294/L294</f>
        <v>0.95000000000000007</v>
      </c>
      <c r="H294" s="1">
        <v>42770</v>
      </c>
      <c r="I294" s="1">
        <v>42784</v>
      </c>
      <c r="J294" s="5" t="s">
        <v>18</v>
      </c>
      <c r="K294" s="8">
        <v>8217.8549999999996</v>
      </c>
      <c r="L294" s="8">
        <f t="shared" si="49"/>
        <v>547857</v>
      </c>
      <c r="M294" s="8">
        <f t="shared" si="50"/>
        <v>528682.005</v>
      </c>
      <c r="N294" s="8">
        <f t="shared" si="51"/>
        <v>19174.994999999995</v>
      </c>
      <c r="O294" s="27">
        <f t="shared" si="52"/>
        <v>3.4999999999999989E-2</v>
      </c>
      <c r="P294" s="4">
        <f t="shared" si="53"/>
        <v>14</v>
      </c>
      <c r="Q294" s="2" t="str">
        <f t="shared" si="47"/>
        <v>Fast</v>
      </c>
      <c r="R294" s="2">
        <f t="shared" si="48"/>
        <v>2017</v>
      </c>
    </row>
    <row r="295" spans="1:18" ht="14.25" customHeight="1" x14ac:dyDescent="0.25">
      <c r="A295" s="6">
        <v>294</v>
      </c>
      <c r="B295" s="5" t="s">
        <v>13</v>
      </c>
      <c r="C295" s="6">
        <v>836</v>
      </c>
      <c r="D295" s="8">
        <v>1277</v>
      </c>
      <c r="E295" s="5" t="s">
        <v>22</v>
      </c>
      <c r="F295" s="8">
        <v>1014193.4</v>
      </c>
      <c r="G295" s="8"/>
      <c r="H295" s="1">
        <v>42645</v>
      </c>
      <c r="I295" s="1">
        <v>42666</v>
      </c>
      <c r="J295" s="5" t="s">
        <v>12</v>
      </c>
      <c r="K295" s="8">
        <v>16013.58</v>
      </c>
      <c r="L295" s="8">
        <f t="shared" si="49"/>
        <v>1067572</v>
      </c>
      <c r="M295" s="8">
        <f t="shared" si="50"/>
        <v>1030206.98</v>
      </c>
      <c r="N295" s="8">
        <f t="shared" si="51"/>
        <v>37365.020000000019</v>
      </c>
      <c r="O295" s="27">
        <f t="shared" si="52"/>
        <v>3.5000000000000017E-2</v>
      </c>
      <c r="P295" s="4">
        <f t="shared" si="53"/>
        <v>21</v>
      </c>
      <c r="Q295" s="2" t="str">
        <f t="shared" si="47"/>
        <v>Moderate</v>
      </c>
      <c r="R295" s="2">
        <f t="shared" si="48"/>
        <v>2016</v>
      </c>
    </row>
    <row r="296" spans="1:18" ht="14.25" customHeight="1" x14ac:dyDescent="0.25">
      <c r="A296" s="6">
        <v>295</v>
      </c>
      <c r="B296" s="5" t="s">
        <v>11</v>
      </c>
      <c r="C296" s="6">
        <v>783</v>
      </c>
      <c r="D296" s="8">
        <v>1681</v>
      </c>
      <c r="E296" s="5" t="s">
        <v>10</v>
      </c>
      <c r="F296" s="8">
        <v>1250411.8500000001</v>
      </c>
      <c r="G296" s="36">
        <f>F296/L296</f>
        <v>0.95000000000000007</v>
      </c>
      <c r="H296" s="1">
        <v>42568</v>
      </c>
      <c r="I296" s="1">
        <v>42591</v>
      </c>
      <c r="J296" s="5" t="s">
        <v>18</v>
      </c>
      <c r="K296" s="8">
        <v>19743.344999999998</v>
      </c>
      <c r="L296" s="8">
        <f t="shared" si="49"/>
        <v>1316223</v>
      </c>
      <c r="M296" s="8">
        <f t="shared" si="50"/>
        <v>1270155.1950000001</v>
      </c>
      <c r="N296" s="8">
        <f t="shared" si="51"/>
        <v>46067.804999999935</v>
      </c>
      <c r="O296" s="27">
        <f t="shared" si="52"/>
        <v>3.4999999999999948E-2</v>
      </c>
      <c r="P296" s="4">
        <f t="shared" si="53"/>
        <v>23</v>
      </c>
      <c r="Q296" s="2" t="str">
        <f t="shared" si="47"/>
        <v>Moderate</v>
      </c>
      <c r="R296" s="2">
        <f t="shared" si="48"/>
        <v>2016</v>
      </c>
    </row>
    <row r="297" spans="1:18" ht="14.25" customHeight="1" x14ac:dyDescent="0.25">
      <c r="A297" s="6">
        <v>296</v>
      </c>
      <c r="B297" s="5" t="s">
        <v>16</v>
      </c>
      <c r="C297" s="6">
        <v>355</v>
      </c>
      <c r="D297" s="8">
        <v>15</v>
      </c>
      <c r="E297" s="5" t="s">
        <v>25</v>
      </c>
      <c r="F297" s="8">
        <v>5058.75</v>
      </c>
      <c r="G297" s="8"/>
      <c r="H297" s="1">
        <v>42445</v>
      </c>
      <c r="I297" s="1">
        <v>42477</v>
      </c>
      <c r="J297" s="5" t="s">
        <v>19</v>
      </c>
      <c r="K297" s="8">
        <v>79.875</v>
      </c>
      <c r="L297" s="8">
        <f t="shared" si="49"/>
        <v>5325</v>
      </c>
      <c r="M297" s="8">
        <f t="shared" si="50"/>
        <v>5138.625</v>
      </c>
      <c r="N297" s="8">
        <f t="shared" si="51"/>
        <v>186.375</v>
      </c>
      <c r="O297" s="27">
        <f t="shared" si="52"/>
        <v>3.5000000000000003E-2</v>
      </c>
      <c r="P297" s="4">
        <f t="shared" si="53"/>
        <v>32</v>
      </c>
      <c r="Q297" s="2" t="str">
        <f t="shared" si="47"/>
        <v>Slow</v>
      </c>
      <c r="R297" s="2">
        <f t="shared" si="48"/>
        <v>2016</v>
      </c>
    </row>
    <row r="298" spans="1:18" ht="14.25" customHeight="1" x14ac:dyDescent="0.25">
      <c r="A298" s="6">
        <v>297</v>
      </c>
      <c r="B298" s="5" t="s">
        <v>11</v>
      </c>
      <c r="C298" s="6">
        <v>442</v>
      </c>
      <c r="D298" s="8">
        <v>271</v>
      </c>
      <c r="E298" s="5" t="s">
        <v>17</v>
      </c>
      <c r="F298" s="8">
        <v>113792.9</v>
      </c>
      <c r="G298" s="36">
        <f>F298/L298</f>
        <v>0.95</v>
      </c>
      <c r="H298" s="1">
        <v>43033</v>
      </c>
      <c r="I298" s="1">
        <v>43066</v>
      </c>
      <c r="J298" s="5" t="s">
        <v>28</v>
      </c>
      <c r="K298" s="8">
        <v>1796.73</v>
      </c>
      <c r="L298" s="8">
        <f t="shared" si="49"/>
        <v>119782</v>
      </c>
      <c r="M298" s="8">
        <f t="shared" si="50"/>
        <v>115589.62999999999</v>
      </c>
      <c r="N298" s="8">
        <f t="shared" si="51"/>
        <v>4192.3700000000099</v>
      </c>
      <c r="O298" s="27">
        <f t="shared" si="52"/>
        <v>3.500000000000008E-2</v>
      </c>
      <c r="P298" s="4">
        <f t="shared" si="53"/>
        <v>33</v>
      </c>
      <c r="Q298" s="2" t="str">
        <f t="shared" si="47"/>
        <v>Slow</v>
      </c>
      <c r="R298" s="2">
        <f t="shared" si="48"/>
        <v>2017</v>
      </c>
    </row>
    <row r="299" spans="1:18" ht="14.25" customHeight="1" x14ac:dyDescent="0.25">
      <c r="A299" s="6">
        <v>298</v>
      </c>
      <c r="B299" s="5" t="s">
        <v>13</v>
      </c>
      <c r="C299" s="6">
        <v>357</v>
      </c>
      <c r="D299" s="8">
        <v>540</v>
      </c>
      <c r="E299" s="5" t="s">
        <v>14</v>
      </c>
      <c r="F299" s="8">
        <v>183141</v>
      </c>
      <c r="G299" s="8"/>
      <c r="H299" s="1">
        <v>42507</v>
      </c>
      <c r="I299" s="1">
        <v>42529</v>
      </c>
      <c r="J299" s="5" t="s">
        <v>18</v>
      </c>
      <c r="K299" s="8">
        <v>2891.7</v>
      </c>
      <c r="L299" s="8">
        <f t="shared" si="49"/>
        <v>192780</v>
      </c>
      <c r="M299" s="8">
        <f t="shared" si="50"/>
        <v>186032.7</v>
      </c>
      <c r="N299" s="8">
        <f t="shared" si="51"/>
        <v>6747.2999999999884</v>
      </c>
      <c r="O299" s="27">
        <f t="shared" si="52"/>
        <v>3.4999999999999941E-2</v>
      </c>
      <c r="P299" s="4">
        <f t="shared" si="53"/>
        <v>22</v>
      </c>
      <c r="Q299" s="2" t="str">
        <f t="shared" si="47"/>
        <v>Moderate</v>
      </c>
      <c r="R299" s="2">
        <f t="shared" si="48"/>
        <v>2016</v>
      </c>
    </row>
    <row r="300" spans="1:18" ht="14.25" customHeight="1" x14ac:dyDescent="0.25">
      <c r="A300" s="6">
        <v>299</v>
      </c>
      <c r="B300" s="5" t="s">
        <v>13</v>
      </c>
      <c r="C300" s="6">
        <v>163</v>
      </c>
      <c r="D300" s="8">
        <v>54</v>
      </c>
      <c r="E300" s="5" t="s">
        <v>10</v>
      </c>
      <c r="F300" s="8">
        <v>8361.9</v>
      </c>
      <c r="G300" s="8"/>
      <c r="H300" s="1">
        <v>43134</v>
      </c>
      <c r="I300" s="1">
        <v>43161</v>
      </c>
      <c r="J300" s="5" t="s">
        <v>32</v>
      </c>
      <c r="K300" s="8">
        <v>132.03</v>
      </c>
      <c r="L300" s="8">
        <f t="shared" si="49"/>
        <v>8802</v>
      </c>
      <c r="M300" s="8">
        <f t="shared" si="50"/>
        <v>8493.93</v>
      </c>
      <c r="N300" s="8">
        <f t="shared" si="51"/>
        <v>308.06999999999971</v>
      </c>
      <c r="O300" s="27">
        <f t="shared" si="52"/>
        <v>3.4999999999999969E-2</v>
      </c>
      <c r="P300" s="4">
        <f t="shared" si="53"/>
        <v>27</v>
      </c>
      <c r="Q300" s="2" t="str">
        <f t="shared" si="47"/>
        <v>Moderate</v>
      </c>
      <c r="R300" s="2">
        <f t="shared" si="48"/>
        <v>2018</v>
      </c>
    </row>
    <row r="301" spans="1:18" ht="14.25" customHeight="1" x14ac:dyDescent="0.25">
      <c r="A301" s="6">
        <v>300</v>
      </c>
      <c r="B301" s="5" t="s">
        <v>13</v>
      </c>
      <c r="C301" s="6">
        <v>980</v>
      </c>
      <c r="D301" s="8">
        <v>755</v>
      </c>
      <c r="E301" s="5" t="s">
        <v>14</v>
      </c>
      <c r="F301" s="8">
        <v>702905</v>
      </c>
      <c r="G301" s="8"/>
      <c r="H301" s="1">
        <v>43002</v>
      </c>
      <c r="I301" s="1">
        <v>43028</v>
      </c>
      <c r="J301" s="5" t="s">
        <v>18</v>
      </c>
      <c r="K301" s="8">
        <v>11098.5</v>
      </c>
      <c r="L301" s="8">
        <f t="shared" si="49"/>
        <v>739900</v>
      </c>
      <c r="M301" s="8">
        <f t="shared" si="50"/>
        <v>714003.5</v>
      </c>
      <c r="N301" s="8">
        <f t="shared" si="51"/>
        <v>25896.5</v>
      </c>
      <c r="O301" s="27">
        <f t="shared" si="52"/>
        <v>3.5000000000000003E-2</v>
      </c>
      <c r="P301" s="4">
        <f t="shared" si="53"/>
        <v>26</v>
      </c>
      <c r="Q301" s="2" t="str">
        <f t="shared" si="47"/>
        <v>Moderate</v>
      </c>
      <c r="R301" s="2">
        <f t="shared" si="48"/>
        <v>2017</v>
      </c>
    </row>
    <row r="302" spans="1:18" ht="14.25" customHeight="1" x14ac:dyDescent="0.25">
      <c r="A302" s="6">
        <v>301</v>
      </c>
      <c r="B302" s="5" t="s">
        <v>11</v>
      </c>
      <c r="C302" s="6">
        <v>275</v>
      </c>
      <c r="D302" s="8">
        <v>110</v>
      </c>
      <c r="E302" s="5" t="s">
        <v>27</v>
      </c>
      <c r="F302" s="8">
        <v>28737.5</v>
      </c>
      <c r="G302" s="36">
        <f t="shared" ref="G302:G303" si="58">F302/L302</f>
        <v>0.95</v>
      </c>
      <c r="H302" s="1">
        <v>43022</v>
      </c>
      <c r="I302" s="1">
        <v>43046</v>
      </c>
      <c r="J302" s="5" t="s">
        <v>32</v>
      </c>
      <c r="K302" s="8">
        <v>453.75</v>
      </c>
      <c r="L302" s="8">
        <f t="shared" si="49"/>
        <v>30250</v>
      </c>
      <c r="M302" s="8">
        <f t="shared" si="50"/>
        <v>29191.25</v>
      </c>
      <c r="N302" s="8">
        <f t="shared" si="51"/>
        <v>1058.75</v>
      </c>
      <c r="O302" s="27">
        <f t="shared" si="52"/>
        <v>3.5000000000000003E-2</v>
      </c>
      <c r="P302" s="4">
        <f t="shared" si="53"/>
        <v>24</v>
      </c>
      <c r="Q302" s="2" t="str">
        <f t="shared" si="47"/>
        <v>Moderate</v>
      </c>
      <c r="R302" s="2">
        <f t="shared" si="48"/>
        <v>2017</v>
      </c>
    </row>
    <row r="303" spans="1:18" ht="14.25" customHeight="1" x14ac:dyDescent="0.25">
      <c r="A303" s="6">
        <v>302</v>
      </c>
      <c r="B303" s="5" t="s">
        <v>11</v>
      </c>
      <c r="C303" s="6">
        <v>938</v>
      </c>
      <c r="D303" s="8">
        <v>107</v>
      </c>
      <c r="E303" s="5" t="s">
        <v>27</v>
      </c>
      <c r="F303" s="8">
        <v>95347.7</v>
      </c>
      <c r="G303" s="36">
        <f t="shared" si="58"/>
        <v>0.95</v>
      </c>
      <c r="H303" s="1">
        <v>42761</v>
      </c>
      <c r="I303" s="1">
        <v>42782</v>
      </c>
      <c r="J303" s="5" t="s">
        <v>18</v>
      </c>
      <c r="K303" s="8">
        <v>1505.49</v>
      </c>
      <c r="L303" s="8">
        <f t="shared" si="49"/>
        <v>100366</v>
      </c>
      <c r="M303" s="8">
        <f t="shared" si="50"/>
        <v>96853.19</v>
      </c>
      <c r="N303" s="8">
        <f t="shared" si="51"/>
        <v>3512.8099999999977</v>
      </c>
      <c r="O303" s="27">
        <f t="shared" si="52"/>
        <v>3.4999999999999976E-2</v>
      </c>
      <c r="P303" s="4">
        <f t="shared" si="53"/>
        <v>21</v>
      </c>
      <c r="Q303" s="2" t="str">
        <f t="shared" si="47"/>
        <v>Moderate</v>
      </c>
      <c r="R303" s="2">
        <f t="shared" si="48"/>
        <v>2017</v>
      </c>
    </row>
    <row r="304" spans="1:18" ht="14.25" customHeight="1" x14ac:dyDescent="0.25">
      <c r="A304" s="6">
        <v>303</v>
      </c>
      <c r="B304" s="5" t="s">
        <v>13</v>
      </c>
      <c r="C304" s="6">
        <v>285</v>
      </c>
      <c r="D304" s="8">
        <v>698</v>
      </c>
      <c r="E304" s="5" t="s">
        <v>14</v>
      </c>
      <c r="F304" s="8">
        <v>188983.5</v>
      </c>
      <c r="G304" s="8"/>
      <c r="H304" s="1">
        <v>42749</v>
      </c>
      <c r="I304" s="1">
        <v>42760</v>
      </c>
      <c r="J304" s="5" t="s">
        <v>12</v>
      </c>
      <c r="K304" s="8">
        <v>2983.95</v>
      </c>
      <c r="L304" s="8">
        <f t="shared" si="49"/>
        <v>198930</v>
      </c>
      <c r="M304" s="8">
        <f t="shared" si="50"/>
        <v>191967.45</v>
      </c>
      <c r="N304" s="8">
        <f t="shared" si="51"/>
        <v>6962.5499999999884</v>
      </c>
      <c r="O304" s="27">
        <f t="shared" si="52"/>
        <v>3.4999999999999941E-2</v>
      </c>
      <c r="P304" s="4">
        <f t="shared" si="53"/>
        <v>11</v>
      </c>
      <c r="Q304" s="2" t="str">
        <f t="shared" si="47"/>
        <v>Fast</v>
      </c>
      <c r="R304" s="2">
        <f t="shared" si="48"/>
        <v>2017</v>
      </c>
    </row>
    <row r="305" spans="1:18" ht="14.25" customHeight="1" x14ac:dyDescent="0.25">
      <c r="A305" s="6">
        <v>304</v>
      </c>
      <c r="B305" s="5" t="s">
        <v>11</v>
      </c>
      <c r="C305" s="6">
        <v>672</v>
      </c>
      <c r="D305" s="8">
        <v>302</v>
      </c>
      <c r="E305" s="5" t="s">
        <v>29</v>
      </c>
      <c r="F305" s="8">
        <v>192796.79999999999</v>
      </c>
      <c r="G305" s="36">
        <f t="shared" ref="G305:G306" si="59">F305/L305</f>
        <v>0.95</v>
      </c>
      <c r="H305" s="1">
        <v>42766</v>
      </c>
      <c r="I305" s="1">
        <v>42784</v>
      </c>
      <c r="J305" s="5" t="s">
        <v>12</v>
      </c>
      <c r="K305" s="8">
        <v>3044.16</v>
      </c>
      <c r="L305" s="8">
        <f t="shared" si="49"/>
        <v>202944</v>
      </c>
      <c r="M305" s="8">
        <f t="shared" si="50"/>
        <v>195840.96</v>
      </c>
      <c r="N305" s="8">
        <f t="shared" si="51"/>
        <v>7103.0400000000081</v>
      </c>
      <c r="O305" s="27">
        <f t="shared" si="52"/>
        <v>3.5000000000000038E-2</v>
      </c>
      <c r="P305" s="4">
        <f t="shared" si="53"/>
        <v>18</v>
      </c>
      <c r="Q305" s="2" t="str">
        <f t="shared" si="47"/>
        <v>Moderate</v>
      </c>
      <c r="R305" s="2">
        <f t="shared" si="48"/>
        <v>2017</v>
      </c>
    </row>
    <row r="306" spans="1:18" ht="14.25" customHeight="1" x14ac:dyDescent="0.25">
      <c r="A306" s="6">
        <v>305</v>
      </c>
      <c r="B306" s="5" t="s">
        <v>11</v>
      </c>
      <c r="C306" s="6">
        <v>129</v>
      </c>
      <c r="D306" s="8">
        <v>319</v>
      </c>
      <c r="E306" s="5" t="s">
        <v>29</v>
      </c>
      <c r="F306" s="8">
        <v>39093.449999999997</v>
      </c>
      <c r="G306" s="36">
        <f t="shared" si="59"/>
        <v>0.95</v>
      </c>
      <c r="H306" s="1">
        <v>42616</v>
      </c>
      <c r="I306" s="1">
        <v>42628</v>
      </c>
      <c r="J306" s="5" t="s">
        <v>18</v>
      </c>
      <c r="K306" s="8">
        <v>617.26499999999999</v>
      </c>
      <c r="L306" s="8">
        <f t="shared" si="49"/>
        <v>41151</v>
      </c>
      <c r="M306" s="8">
        <f t="shared" si="50"/>
        <v>39710.714999999997</v>
      </c>
      <c r="N306" s="8">
        <f t="shared" si="51"/>
        <v>1440.2850000000035</v>
      </c>
      <c r="O306" s="27">
        <f t="shared" si="52"/>
        <v>3.5000000000000087E-2</v>
      </c>
      <c r="P306" s="4">
        <f t="shared" si="53"/>
        <v>12</v>
      </c>
      <c r="Q306" s="2" t="str">
        <f t="shared" si="47"/>
        <v>Fast</v>
      </c>
      <c r="R306" s="2">
        <f t="shared" si="48"/>
        <v>2016</v>
      </c>
    </row>
    <row r="307" spans="1:18" ht="14.25" customHeight="1" x14ac:dyDescent="0.25">
      <c r="A307" s="6">
        <v>306</v>
      </c>
      <c r="B307" s="5" t="s">
        <v>13</v>
      </c>
      <c r="C307" s="6">
        <v>419</v>
      </c>
      <c r="D307" s="8">
        <v>670</v>
      </c>
      <c r="E307" s="5" t="s">
        <v>14</v>
      </c>
      <c r="F307" s="8">
        <v>266693.5</v>
      </c>
      <c r="G307" s="8"/>
      <c r="H307" s="1">
        <v>42524</v>
      </c>
      <c r="I307" s="1">
        <v>42539</v>
      </c>
      <c r="J307" s="5" t="s">
        <v>32</v>
      </c>
      <c r="K307" s="8">
        <v>4210.95</v>
      </c>
      <c r="L307" s="8">
        <f t="shared" si="49"/>
        <v>280730</v>
      </c>
      <c r="M307" s="8">
        <f t="shared" si="50"/>
        <v>270904.45</v>
      </c>
      <c r="N307" s="8">
        <f t="shared" si="51"/>
        <v>9825.5499999999884</v>
      </c>
      <c r="O307" s="27">
        <f t="shared" si="52"/>
        <v>3.4999999999999962E-2</v>
      </c>
      <c r="P307" s="4">
        <f t="shared" si="53"/>
        <v>15</v>
      </c>
      <c r="Q307" s="2" t="str">
        <f t="shared" si="47"/>
        <v>Fast</v>
      </c>
      <c r="R307" s="2">
        <f t="shared" si="48"/>
        <v>2016</v>
      </c>
    </row>
    <row r="308" spans="1:18" ht="14.25" customHeight="1" x14ac:dyDescent="0.25">
      <c r="A308" s="6">
        <v>307</v>
      </c>
      <c r="B308" s="5" t="s">
        <v>13</v>
      </c>
      <c r="C308" s="6">
        <v>479</v>
      </c>
      <c r="D308" s="8">
        <v>64</v>
      </c>
      <c r="E308" s="5" t="s">
        <v>31</v>
      </c>
      <c r="F308" s="8">
        <v>29123.200000000001</v>
      </c>
      <c r="G308" s="8"/>
      <c r="H308" s="1">
        <v>43051</v>
      </c>
      <c r="I308" s="1">
        <v>43081</v>
      </c>
      <c r="J308" s="5" t="s">
        <v>12</v>
      </c>
      <c r="K308" s="8">
        <v>459.84</v>
      </c>
      <c r="L308" s="8">
        <f t="shared" si="49"/>
        <v>30656</v>
      </c>
      <c r="M308" s="8">
        <f t="shared" si="50"/>
        <v>29583.040000000001</v>
      </c>
      <c r="N308" s="8">
        <f t="shared" si="51"/>
        <v>1072.9599999999991</v>
      </c>
      <c r="O308" s="27">
        <f t="shared" si="52"/>
        <v>3.4999999999999969E-2</v>
      </c>
      <c r="P308" s="4">
        <f t="shared" si="53"/>
        <v>30</v>
      </c>
      <c r="Q308" s="2" t="str">
        <f t="shared" si="47"/>
        <v>Slow</v>
      </c>
      <c r="R308" s="2">
        <f t="shared" si="48"/>
        <v>2017</v>
      </c>
    </row>
    <row r="309" spans="1:18" ht="14.25" customHeight="1" x14ac:dyDescent="0.25">
      <c r="A309" s="6">
        <v>308</v>
      </c>
      <c r="B309" s="5" t="s">
        <v>13</v>
      </c>
      <c r="C309" s="6">
        <v>75</v>
      </c>
      <c r="D309" s="8">
        <v>183</v>
      </c>
      <c r="E309" s="5" t="s">
        <v>22</v>
      </c>
      <c r="F309" s="8">
        <v>13038.75</v>
      </c>
      <c r="G309" s="8"/>
      <c r="H309" s="1">
        <v>42398</v>
      </c>
      <c r="I309" s="1">
        <v>42430</v>
      </c>
      <c r="J309" s="5" t="s">
        <v>12</v>
      </c>
      <c r="K309" s="8">
        <v>205.875</v>
      </c>
      <c r="L309" s="8">
        <f t="shared" si="49"/>
        <v>13725</v>
      </c>
      <c r="M309" s="8">
        <f t="shared" si="50"/>
        <v>13244.625</v>
      </c>
      <c r="N309" s="8">
        <f t="shared" si="51"/>
        <v>480.375</v>
      </c>
      <c r="O309" s="27">
        <f t="shared" si="52"/>
        <v>3.5000000000000003E-2</v>
      </c>
      <c r="P309" s="4">
        <f t="shared" si="53"/>
        <v>32</v>
      </c>
      <c r="Q309" s="2" t="str">
        <f t="shared" si="47"/>
        <v>Slow</v>
      </c>
      <c r="R309" s="2">
        <f t="shared" si="48"/>
        <v>2016</v>
      </c>
    </row>
    <row r="310" spans="1:18" ht="14.25" customHeight="1" x14ac:dyDescent="0.25">
      <c r="A310" s="6">
        <v>309</v>
      </c>
      <c r="B310" s="5" t="s">
        <v>13</v>
      </c>
      <c r="C310" s="6">
        <v>723</v>
      </c>
      <c r="D310" s="8">
        <v>596</v>
      </c>
      <c r="E310" s="5" t="s">
        <v>14</v>
      </c>
      <c r="F310" s="8">
        <v>409362.6</v>
      </c>
      <c r="G310" s="8"/>
      <c r="H310" s="1">
        <v>43264</v>
      </c>
      <c r="I310" s="1">
        <v>43298</v>
      </c>
      <c r="J310" s="5" t="s">
        <v>32</v>
      </c>
      <c r="K310" s="8">
        <v>6463.62</v>
      </c>
      <c r="L310" s="8">
        <f t="shared" si="49"/>
        <v>430908</v>
      </c>
      <c r="M310" s="8">
        <f t="shared" si="50"/>
        <v>415826.22</v>
      </c>
      <c r="N310" s="8">
        <f t="shared" si="51"/>
        <v>15081.780000000028</v>
      </c>
      <c r="O310" s="27">
        <f t="shared" si="52"/>
        <v>3.5000000000000066E-2</v>
      </c>
      <c r="P310" s="4">
        <f t="shared" si="53"/>
        <v>34</v>
      </c>
      <c r="Q310" s="2" t="str">
        <f t="shared" si="47"/>
        <v>Slow</v>
      </c>
      <c r="R310" s="2">
        <f t="shared" si="48"/>
        <v>2018</v>
      </c>
    </row>
    <row r="311" spans="1:18" ht="14.25" customHeight="1" x14ac:dyDescent="0.25">
      <c r="A311" s="6">
        <v>310</v>
      </c>
      <c r="B311" s="5" t="s">
        <v>11</v>
      </c>
      <c r="C311" s="6">
        <v>522</v>
      </c>
      <c r="D311" s="8">
        <v>25</v>
      </c>
      <c r="E311" s="5" t="s">
        <v>26</v>
      </c>
      <c r="F311" s="8">
        <v>12397.5</v>
      </c>
      <c r="G311" s="36">
        <f t="shared" ref="G311:G312" si="60">F311/L311</f>
        <v>0.95</v>
      </c>
      <c r="H311" s="1">
        <v>43155</v>
      </c>
      <c r="I311" s="1">
        <v>43178</v>
      </c>
      <c r="J311" s="5" t="s">
        <v>24</v>
      </c>
      <c r="K311" s="8">
        <v>195.75</v>
      </c>
      <c r="L311" s="8">
        <f t="shared" si="49"/>
        <v>13050</v>
      </c>
      <c r="M311" s="8">
        <f t="shared" si="50"/>
        <v>12593.25</v>
      </c>
      <c r="N311" s="8">
        <f t="shared" si="51"/>
        <v>456.75</v>
      </c>
      <c r="O311" s="27">
        <f t="shared" si="52"/>
        <v>3.5000000000000003E-2</v>
      </c>
      <c r="P311" s="4">
        <f t="shared" si="53"/>
        <v>23</v>
      </c>
      <c r="Q311" s="2" t="str">
        <f t="shared" si="47"/>
        <v>Moderate</v>
      </c>
      <c r="R311" s="2">
        <f t="shared" si="48"/>
        <v>2018</v>
      </c>
    </row>
    <row r="312" spans="1:18" ht="14.25" customHeight="1" x14ac:dyDescent="0.25">
      <c r="A312" s="6">
        <v>311</v>
      </c>
      <c r="B312" s="5" t="s">
        <v>11</v>
      </c>
      <c r="C312" s="6">
        <v>168</v>
      </c>
      <c r="D312" s="8">
        <v>222</v>
      </c>
      <c r="E312" s="5" t="s">
        <v>17</v>
      </c>
      <c r="F312" s="8">
        <v>35431.199999999997</v>
      </c>
      <c r="G312" s="36">
        <f t="shared" si="60"/>
        <v>0.95</v>
      </c>
      <c r="H312" s="1">
        <v>42819</v>
      </c>
      <c r="I312" s="1">
        <v>42844</v>
      </c>
      <c r="J312" s="5" t="s">
        <v>28</v>
      </c>
      <c r="K312" s="8">
        <v>559.43999999999994</v>
      </c>
      <c r="L312" s="8">
        <f t="shared" si="49"/>
        <v>37296</v>
      </c>
      <c r="M312" s="8">
        <f t="shared" si="50"/>
        <v>35990.639999999999</v>
      </c>
      <c r="N312" s="8">
        <f t="shared" si="51"/>
        <v>1305.3600000000006</v>
      </c>
      <c r="O312" s="27">
        <f t="shared" si="52"/>
        <v>3.5000000000000017E-2</v>
      </c>
      <c r="P312" s="4">
        <f t="shared" si="53"/>
        <v>25</v>
      </c>
      <c r="Q312" s="2" t="str">
        <f t="shared" si="47"/>
        <v>Moderate</v>
      </c>
      <c r="R312" s="2">
        <f t="shared" si="48"/>
        <v>2017</v>
      </c>
    </row>
    <row r="313" spans="1:18" ht="14.25" customHeight="1" x14ac:dyDescent="0.25">
      <c r="A313" s="6">
        <v>312</v>
      </c>
      <c r="B313" s="5" t="s">
        <v>13</v>
      </c>
      <c r="C313" s="6">
        <v>957</v>
      </c>
      <c r="D313" s="8">
        <v>207</v>
      </c>
      <c r="E313" s="5" t="s">
        <v>22</v>
      </c>
      <c r="F313" s="8">
        <v>188194.05</v>
      </c>
      <c r="G313" s="8"/>
      <c r="H313" s="1">
        <v>42902</v>
      </c>
      <c r="I313" s="1">
        <v>42921</v>
      </c>
      <c r="J313" s="5" t="s">
        <v>12</v>
      </c>
      <c r="K313" s="8">
        <v>2971.4849999999997</v>
      </c>
      <c r="L313" s="8">
        <f t="shared" si="49"/>
        <v>198099</v>
      </c>
      <c r="M313" s="8">
        <f t="shared" si="50"/>
        <v>191165.53499999997</v>
      </c>
      <c r="N313" s="8">
        <f t="shared" si="51"/>
        <v>6933.4650000000256</v>
      </c>
      <c r="O313" s="27">
        <f t="shared" si="52"/>
        <v>3.5000000000000128E-2</v>
      </c>
      <c r="P313" s="4">
        <f t="shared" si="53"/>
        <v>19</v>
      </c>
      <c r="Q313" s="2" t="str">
        <f t="shared" si="47"/>
        <v>Moderate</v>
      </c>
      <c r="R313" s="2">
        <f t="shared" si="48"/>
        <v>2017</v>
      </c>
    </row>
    <row r="314" spans="1:18" ht="14.25" customHeight="1" x14ac:dyDescent="0.25">
      <c r="A314" s="6">
        <v>313</v>
      </c>
      <c r="B314" s="5" t="s">
        <v>13</v>
      </c>
      <c r="C314" s="6">
        <v>410</v>
      </c>
      <c r="D314" s="8">
        <v>984</v>
      </c>
      <c r="E314" s="5" t="s">
        <v>20</v>
      </c>
      <c r="F314" s="8">
        <v>383268</v>
      </c>
      <c r="G314" s="8"/>
      <c r="H314" s="1">
        <v>43021</v>
      </c>
      <c r="I314" s="1">
        <v>43033</v>
      </c>
      <c r="J314" s="5" t="s">
        <v>28</v>
      </c>
      <c r="K314" s="8">
        <v>6051.5999999999995</v>
      </c>
      <c r="L314" s="8">
        <f t="shared" si="49"/>
        <v>403440</v>
      </c>
      <c r="M314" s="8">
        <f t="shared" si="50"/>
        <v>389319.6</v>
      </c>
      <c r="N314" s="8">
        <f t="shared" si="51"/>
        <v>14120.400000000023</v>
      </c>
      <c r="O314" s="27">
        <f t="shared" si="52"/>
        <v>3.5000000000000059E-2</v>
      </c>
      <c r="P314" s="4">
        <f t="shared" si="53"/>
        <v>12</v>
      </c>
      <c r="Q314" s="2" t="str">
        <f t="shared" si="47"/>
        <v>Fast</v>
      </c>
      <c r="R314" s="2">
        <f t="shared" si="48"/>
        <v>2017</v>
      </c>
    </row>
    <row r="315" spans="1:18" ht="14.25" customHeight="1" x14ac:dyDescent="0.25">
      <c r="A315" s="6">
        <v>314</v>
      </c>
      <c r="B315" s="5" t="s">
        <v>11</v>
      </c>
      <c r="C315" s="6">
        <v>389</v>
      </c>
      <c r="D315" s="8">
        <v>90</v>
      </c>
      <c r="E315" s="5" t="s">
        <v>27</v>
      </c>
      <c r="F315" s="8">
        <v>33259.5</v>
      </c>
      <c r="G315" s="36">
        <f t="shared" ref="G315:G316" si="61">F315/L315</f>
        <v>0.95</v>
      </c>
      <c r="H315" s="1">
        <v>42603</v>
      </c>
      <c r="I315" s="1">
        <v>42624</v>
      </c>
      <c r="J315" s="5" t="s">
        <v>32</v>
      </c>
      <c r="K315" s="8">
        <v>525.15</v>
      </c>
      <c r="L315" s="8">
        <f t="shared" si="49"/>
        <v>35010</v>
      </c>
      <c r="M315" s="8">
        <f t="shared" si="50"/>
        <v>33784.65</v>
      </c>
      <c r="N315" s="8">
        <f t="shared" si="51"/>
        <v>1225.3499999999985</v>
      </c>
      <c r="O315" s="27">
        <f t="shared" si="52"/>
        <v>3.4999999999999962E-2</v>
      </c>
      <c r="P315" s="4">
        <f t="shared" si="53"/>
        <v>21</v>
      </c>
      <c r="Q315" s="2" t="str">
        <f t="shared" si="47"/>
        <v>Moderate</v>
      </c>
      <c r="R315" s="2">
        <f t="shared" si="48"/>
        <v>2016</v>
      </c>
    </row>
    <row r="316" spans="1:18" ht="14.25" customHeight="1" x14ac:dyDescent="0.25">
      <c r="A316" s="6">
        <v>315</v>
      </c>
      <c r="B316" s="5" t="s">
        <v>11</v>
      </c>
      <c r="C316" s="6">
        <v>410</v>
      </c>
      <c r="D316" s="8">
        <v>865</v>
      </c>
      <c r="E316" s="5" t="s">
        <v>10</v>
      </c>
      <c r="F316" s="8">
        <v>336917.5</v>
      </c>
      <c r="G316" s="36">
        <f t="shared" si="61"/>
        <v>0.95</v>
      </c>
      <c r="H316" s="1">
        <v>42956</v>
      </c>
      <c r="I316" s="1">
        <v>42987</v>
      </c>
      <c r="J316" s="5" t="s">
        <v>19</v>
      </c>
      <c r="K316" s="8">
        <v>5319.75</v>
      </c>
      <c r="L316" s="8">
        <f t="shared" si="49"/>
        <v>354650</v>
      </c>
      <c r="M316" s="8">
        <f t="shared" si="50"/>
        <v>342237.25</v>
      </c>
      <c r="N316" s="8">
        <f t="shared" si="51"/>
        <v>12412.75</v>
      </c>
      <c r="O316" s="27">
        <f t="shared" si="52"/>
        <v>3.5000000000000003E-2</v>
      </c>
      <c r="P316" s="4">
        <f t="shared" si="53"/>
        <v>31</v>
      </c>
      <c r="Q316" s="2" t="str">
        <f t="shared" si="47"/>
        <v>Slow</v>
      </c>
      <c r="R316" s="2">
        <f t="shared" si="48"/>
        <v>2017</v>
      </c>
    </row>
    <row r="317" spans="1:18" ht="14.25" customHeight="1" x14ac:dyDescent="0.25">
      <c r="A317" s="6">
        <v>316</v>
      </c>
      <c r="B317" s="5" t="s">
        <v>13</v>
      </c>
      <c r="C317" s="6">
        <v>327</v>
      </c>
      <c r="D317" s="8">
        <v>551</v>
      </c>
      <c r="E317" s="5" t="s">
        <v>14</v>
      </c>
      <c r="F317" s="8">
        <v>171168.15</v>
      </c>
      <c r="G317" s="8"/>
      <c r="H317" s="1">
        <v>42436</v>
      </c>
      <c r="I317" s="1">
        <v>42459</v>
      </c>
      <c r="J317" s="5" t="s">
        <v>19</v>
      </c>
      <c r="K317" s="8">
        <v>2702.6549999999997</v>
      </c>
      <c r="L317" s="8">
        <f t="shared" si="49"/>
        <v>180177</v>
      </c>
      <c r="M317" s="8">
        <f t="shared" si="50"/>
        <v>173870.80499999999</v>
      </c>
      <c r="N317" s="8">
        <f t="shared" si="51"/>
        <v>6306.195000000007</v>
      </c>
      <c r="O317" s="27">
        <f t="shared" si="52"/>
        <v>3.5000000000000038E-2</v>
      </c>
      <c r="P317" s="4">
        <f t="shared" si="53"/>
        <v>23</v>
      </c>
      <c r="Q317" s="2" t="str">
        <f t="shared" si="47"/>
        <v>Moderate</v>
      </c>
      <c r="R317" s="2">
        <f t="shared" si="48"/>
        <v>2016</v>
      </c>
    </row>
    <row r="318" spans="1:18" ht="14.25" customHeight="1" x14ac:dyDescent="0.25">
      <c r="A318" s="6">
        <v>317</v>
      </c>
      <c r="B318" s="5" t="s">
        <v>13</v>
      </c>
      <c r="C318" s="6">
        <v>95</v>
      </c>
      <c r="D318" s="8">
        <v>997</v>
      </c>
      <c r="E318" s="5" t="s">
        <v>20</v>
      </c>
      <c r="F318" s="8">
        <v>89979.25</v>
      </c>
      <c r="G318" s="8"/>
      <c r="H318" s="1">
        <v>43034</v>
      </c>
      <c r="I318" s="1">
        <v>43051</v>
      </c>
      <c r="J318" s="5" t="s">
        <v>18</v>
      </c>
      <c r="K318" s="8">
        <v>1420.7249999999999</v>
      </c>
      <c r="L318" s="8">
        <f t="shared" si="49"/>
        <v>94715</v>
      </c>
      <c r="M318" s="8">
        <f t="shared" si="50"/>
        <v>91399.975000000006</v>
      </c>
      <c r="N318" s="8">
        <f t="shared" si="51"/>
        <v>3315.0249999999942</v>
      </c>
      <c r="O318" s="27">
        <f t="shared" si="52"/>
        <v>3.4999999999999941E-2</v>
      </c>
      <c r="P318" s="4">
        <f t="shared" si="53"/>
        <v>17</v>
      </c>
      <c r="Q318" s="2" t="str">
        <f t="shared" si="47"/>
        <v>Moderate</v>
      </c>
      <c r="R318" s="2">
        <f t="shared" si="48"/>
        <v>2017</v>
      </c>
    </row>
    <row r="319" spans="1:18" ht="14.25" customHeight="1" x14ac:dyDescent="0.25">
      <c r="A319" s="6">
        <v>318</v>
      </c>
      <c r="B319" s="5" t="s">
        <v>16</v>
      </c>
      <c r="C319" s="6">
        <v>806</v>
      </c>
      <c r="D319" s="8">
        <v>52</v>
      </c>
      <c r="E319" s="5" t="s">
        <v>17</v>
      </c>
      <c r="F319" s="8">
        <v>39816.400000000001</v>
      </c>
      <c r="G319" s="8"/>
      <c r="H319" s="1">
        <v>42645</v>
      </c>
      <c r="I319" s="1">
        <v>42669</v>
      </c>
      <c r="J319" s="5" t="s">
        <v>19</v>
      </c>
      <c r="K319" s="8">
        <v>628.67999999999995</v>
      </c>
      <c r="L319" s="8">
        <f t="shared" si="49"/>
        <v>41912</v>
      </c>
      <c r="M319" s="8">
        <f t="shared" si="50"/>
        <v>40445.08</v>
      </c>
      <c r="N319" s="8">
        <f t="shared" si="51"/>
        <v>1466.9199999999983</v>
      </c>
      <c r="O319" s="27">
        <f t="shared" si="52"/>
        <v>3.4999999999999962E-2</v>
      </c>
      <c r="P319" s="4">
        <f t="shared" si="53"/>
        <v>24</v>
      </c>
      <c r="Q319" s="2" t="str">
        <f t="shared" si="47"/>
        <v>Moderate</v>
      </c>
      <c r="R319" s="2">
        <f t="shared" si="48"/>
        <v>2016</v>
      </c>
    </row>
    <row r="320" spans="1:18" ht="14.25" customHeight="1" x14ac:dyDescent="0.25">
      <c r="A320" s="6">
        <v>319</v>
      </c>
      <c r="B320" s="5" t="s">
        <v>16</v>
      </c>
      <c r="C320" s="6">
        <v>455</v>
      </c>
      <c r="D320" s="8">
        <v>31</v>
      </c>
      <c r="E320" s="5" t="s">
        <v>17</v>
      </c>
      <c r="F320" s="8">
        <v>13399.75</v>
      </c>
      <c r="G320" s="8"/>
      <c r="H320" s="1">
        <v>42452</v>
      </c>
      <c r="I320" s="1">
        <v>42479</v>
      </c>
      <c r="J320" s="5" t="s">
        <v>18</v>
      </c>
      <c r="K320" s="8">
        <v>211.57499999999999</v>
      </c>
      <c r="L320" s="8">
        <f t="shared" si="49"/>
        <v>14105</v>
      </c>
      <c r="M320" s="8">
        <f t="shared" si="50"/>
        <v>13611.325000000001</v>
      </c>
      <c r="N320" s="8">
        <f t="shared" si="51"/>
        <v>493.67499999999927</v>
      </c>
      <c r="O320" s="27">
        <f t="shared" si="52"/>
        <v>3.4999999999999948E-2</v>
      </c>
      <c r="P320" s="4">
        <f t="shared" si="53"/>
        <v>27</v>
      </c>
      <c r="Q320" s="2" t="str">
        <f t="shared" si="47"/>
        <v>Moderate</v>
      </c>
      <c r="R320" s="2">
        <f t="shared" si="48"/>
        <v>2016</v>
      </c>
    </row>
    <row r="321" spans="1:18" ht="14.25" customHeight="1" x14ac:dyDescent="0.25">
      <c r="A321" s="6">
        <v>320</v>
      </c>
      <c r="B321" s="5" t="s">
        <v>13</v>
      </c>
      <c r="C321" s="6">
        <v>566</v>
      </c>
      <c r="D321" s="8">
        <v>878</v>
      </c>
      <c r="E321" s="5" t="s">
        <v>23</v>
      </c>
      <c r="F321" s="8">
        <v>472100.6</v>
      </c>
      <c r="G321" s="8"/>
      <c r="H321" s="1">
        <v>42627</v>
      </c>
      <c r="I321" s="1">
        <v>42657</v>
      </c>
      <c r="J321" s="5" t="s">
        <v>15</v>
      </c>
      <c r="K321" s="8">
        <v>7454.2199999999993</v>
      </c>
      <c r="L321" s="8">
        <f t="shared" si="49"/>
        <v>496948</v>
      </c>
      <c r="M321" s="8">
        <f t="shared" si="50"/>
        <v>479554.81999999995</v>
      </c>
      <c r="N321" s="8">
        <f t="shared" si="51"/>
        <v>17393.180000000051</v>
      </c>
      <c r="O321" s="27">
        <f t="shared" si="52"/>
        <v>3.50000000000001E-2</v>
      </c>
      <c r="P321" s="4">
        <f t="shared" si="53"/>
        <v>30</v>
      </c>
      <c r="Q321" s="2" t="str">
        <f t="shared" si="47"/>
        <v>Slow</v>
      </c>
      <c r="R321" s="2">
        <f t="shared" si="48"/>
        <v>2016</v>
      </c>
    </row>
    <row r="322" spans="1:18" ht="14.25" customHeight="1" x14ac:dyDescent="0.25">
      <c r="A322" s="6">
        <v>321</v>
      </c>
      <c r="B322" s="5" t="s">
        <v>13</v>
      </c>
      <c r="C322" s="6">
        <v>966</v>
      </c>
      <c r="D322" s="8">
        <v>1008</v>
      </c>
      <c r="E322" s="5" t="s">
        <v>30</v>
      </c>
      <c r="F322" s="8">
        <v>925041.6</v>
      </c>
      <c r="G322" s="8"/>
      <c r="H322" s="1">
        <v>42418</v>
      </c>
      <c r="I322" s="1">
        <v>42443</v>
      </c>
      <c r="J322" s="5" t="s">
        <v>19</v>
      </c>
      <c r="K322" s="8">
        <v>14605.92</v>
      </c>
      <c r="L322" s="8">
        <f t="shared" si="49"/>
        <v>973728</v>
      </c>
      <c r="M322" s="8">
        <f t="shared" si="50"/>
        <v>939647.52</v>
      </c>
      <c r="N322" s="8">
        <f t="shared" si="51"/>
        <v>34080.479999999981</v>
      </c>
      <c r="O322" s="27">
        <f t="shared" si="52"/>
        <v>3.4999999999999983E-2</v>
      </c>
      <c r="P322" s="4">
        <f t="shared" si="53"/>
        <v>25</v>
      </c>
      <c r="Q322" s="2" t="str">
        <f t="shared" ref="Q322:Q385" si="62">IF(P322&lt;=15,"Fast",IF(P322&lt;=28,"Moderate","Slow"))</f>
        <v>Moderate</v>
      </c>
      <c r="R322" s="2">
        <f t="shared" ref="R322:R385" si="63">YEAR(I322)</f>
        <v>2016</v>
      </c>
    </row>
    <row r="323" spans="1:18" ht="14.25" customHeight="1" x14ac:dyDescent="0.25">
      <c r="A323" s="6">
        <v>322</v>
      </c>
      <c r="B323" s="5" t="s">
        <v>13</v>
      </c>
      <c r="C323" s="6">
        <v>477</v>
      </c>
      <c r="D323" s="8">
        <v>192</v>
      </c>
      <c r="E323" s="5" t="s">
        <v>10</v>
      </c>
      <c r="F323" s="8">
        <v>87004.800000000003</v>
      </c>
      <c r="G323" s="8"/>
      <c r="H323" s="1">
        <v>42612</v>
      </c>
      <c r="I323" s="1">
        <v>42634</v>
      </c>
      <c r="J323" s="5" t="s">
        <v>12</v>
      </c>
      <c r="K323" s="8">
        <v>1373.76</v>
      </c>
      <c r="L323" s="8">
        <f t="shared" ref="L323:L386" si="64">C323*D323</f>
        <v>91584</v>
      </c>
      <c r="M323" s="8">
        <f t="shared" ref="M323:M386" si="65">F323+K323</f>
        <v>88378.559999999998</v>
      </c>
      <c r="N323" s="8">
        <f t="shared" ref="N323:N386" si="66">L323-M323</f>
        <v>3205.4400000000023</v>
      </c>
      <c r="O323" s="27">
        <f t="shared" ref="O323:O386" si="67">(L323-M323)/L323</f>
        <v>3.5000000000000024E-2</v>
      </c>
      <c r="P323" s="4">
        <f t="shared" ref="P323:P386" si="68">I323-H323</f>
        <v>22</v>
      </c>
      <c r="Q323" s="2" t="str">
        <f t="shared" si="62"/>
        <v>Moderate</v>
      </c>
      <c r="R323" s="2">
        <f t="shared" si="63"/>
        <v>2016</v>
      </c>
    </row>
    <row r="324" spans="1:18" ht="14.25" customHeight="1" x14ac:dyDescent="0.25">
      <c r="A324" s="6">
        <v>323</v>
      </c>
      <c r="B324" s="5" t="s">
        <v>11</v>
      </c>
      <c r="C324" s="6">
        <v>413</v>
      </c>
      <c r="D324" s="8">
        <v>973</v>
      </c>
      <c r="E324" s="5" t="s">
        <v>10</v>
      </c>
      <c r="F324" s="8">
        <v>381756.55</v>
      </c>
      <c r="G324" s="36">
        <f t="shared" ref="G324:G325" si="69">F324/L324</f>
        <v>0.95</v>
      </c>
      <c r="H324" s="1">
        <v>42419</v>
      </c>
      <c r="I324" s="1">
        <v>42450</v>
      </c>
      <c r="J324" s="5" t="s">
        <v>19</v>
      </c>
      <c r="K324" s="8">
        <v>6027.7349999999997</v>
      </c>
      <c r="L324" s="8">
        <f t="shared" si="64"/>
        <v>401849</v>
      </c>
      <c r="M324" s="8">
        <f t="shared" si="65"/>
        <v>387784.28499999997</v>
      </c>
      <c r="N324" s="8">
        <f t="shared" si="66"/>
        <v>14064.715000000026</v>
      </c>
      <c r="O324" s="27">
        <f t="shared" si="67"/>
        <v>3.5000000000000066E-2</v>
      </c>
      <c r="P324" s="4">
        <f t="shared" si="68"/>
        <v>31</v>
      </c>
      <c r="Q324" s="2" t="str">
        <f t="shared" si="62"/>
        <v>Slow</v>
      </c>
      <c r="R324" s="2">
        <f t="shared" si="63"/>
        <v>2016</v>
      </c>
    </row>
    <row r="325" spans="1:18" ht="14.25" customHeight="1" x14ac:dyDescent="0.25">
      <c r="A325" s="6">
        <v>324</v>
      </c>
      <c r="B325" s="5" t="s">
        <v>11</v>
      </c>
      <c r="C325" s="6">
        <v>431</v>
      </c>
      <c r="D325" s="8">
        <v>90</v>
      </c>
      <c r="E325" s="5" t="s">
        <v>27</v>
      </c>
      <c r="F325" s="8">
        <v>36850.5</v>
      </c>
      <c r="G325" s="36">
        <f t="shared" si="69"/>
        <v>0.95</v>
      </c>
      <c r="H325" s="1">
        <v>42374</v>
      </c>
      <c r="I325" s="1">
        <v>42405</v>
      </c>
      <c r="J325" s="5" t="s">
        <v>21</v>
      </c>
      <c r="K325" s="8">
        <v>581.85</v>
      </c>
      <c r="L325" s="8">
        <f t="shared" si="64"/>
        <v>38790</v>
      </c>
      <c r="M325" s="8">
        <f t="shared" si="65"/>
        <v>37432.35</v>
      </c>
      <c r="N325" s="8">
        <f t="shared" si="66"/>
        <v>1357.6500000000015</v>
      </c>
      <c r="O325" s="27">
        <f t="shared" si="67"/>
        <v>3.5000000000000038E-2</v>
      </c>
      <c r="P325" s="4">
        <f t="shared" si="68"/>
        <v>31</v>
      </c>
      <c r="Q325" s="2" t="str">
        <f t="shared" si="62"/>
        <v>Slow</v>
      </c>
      <c r="R325" s="2">
        <f t="shared" si="63"/>
        <v>2016</v>
      </c>
    </row>
    <row r="326" spans="1:18" ht="14.25" customHeight="1" x14ac:dyDescent="0.25">
      <c r="A326" s="6">
        <v>325</v>
      </c>
      <c r="B326" s="5" t="s">
        <v>13</v>
      </c>
      <c r="C326" s="6">
        <v>536</v>
      </c>
      <c r="D326" s="8">
        <v>921</v>
      </c>
      <c r="E326" s="5" t="s">
        <v>23</v>
      </c>
      <c r="F326" s="8">
        <v>468973.2</v>
      </c>
      <c r="G326" s="8"/>
      <c r="H326" s="1">
        <v>42848</v>
      </c>
      <c r="I326" s="1">
        <v>42871</v>
      </c>
      <c r="J326" s="5" t="s">
        <v>12</v>
      </c>
      <c r="K326" s="8">
        <v>7404.84</v>
      </c>
      <c r="L326" s="8">
        <f t="shared" si="64"/>
        <v>493656</v>
      </c>
      <c r="M326" s="8">
        <f t="shared" si="65"/>
        <v>476378.04000000004</v>
      </c>
      <c r="N326" s="8">
        <f t="shared" si="66"/>
        <v>17277.959999999963</v>
      </c>
      <c r="O326" s="27">
        <f t="shared" si="67"/>
        <v>3.4999999999999927E-2</v>
      </c>
      <c r="P326" s="4">
        <f t="shared" si="68"/>
        <v>23</v>
      </c>
      <c r="Q326" s="2" t="str">
        <f t="shared" si="62"/>
        <v>Moderate</v>
      </c>
      <c r="R326" s="2">
        <f t="shared" si="63"/>
        <v>2017</v>
      </c>
    </row>
    <row r="327" spans="1:18" ht="14.25" customHeight="1" x14ac:dyDescent="0.25">
      <c r="A327" s="6">
        <v>326</v>
      </c>
      <c r="B327" s="5" t="s">
        <v>11</v>
      </c>
      <c r="C327" s="6">
        <v>106</v>
      </c>
      <c r="D327" s="8">
        <v>1528</v>
      </c>
      <c r="E327" s="5" t="s">
        <v>10</v>
      </c>
      <c r="F327" s="8">
        <v>153869.6</v>
      </c>
      <c r="G327" s="36">
        <f>F327/L327</f>
        <v>0.95000000000000007</v>
      </c>
      <c r="H327" s="1">
        <v>42436</v>
      </c>
      <c r="I327" s="1">
        <v>42457</v>
      </c>
      <c r="J327" s="5" t="s">
        <v>32</v>
      </c>
      <c r="K327" s="8">
        <v>2429.52</v>
      </c>
      <c r="L327" s="8">
        <f t="shared" si="64"/>
        <v>161968</v>
      </c>
      <c r="M327" s="8">
        <f t="shared" si="65"/>
        <v>156299.12</v>
      </c>
      <c r="N327" s="8">
        <f t="shared" si="66"/>
        <v>5668.8800000000047</v>
      </c>
      <c r="O327" s="27">
        <f t="shared" si="67"/>
        <v>3.5000000000000031E-2</v>
      </c>
      <c r="P327" s="4">
        <f t="shared" si="68"/>
        <v>21</v>
      </c>
      <c r="Q327" s="2" t="str">
        <f t="shared" si="62"/>
        <v>Moderate</v>
      </c>
      <c r="R327" s="2">
        <f t="shared" si="63"/>
        <v>2016</v>
      </c>
    </row>
    <row r="328" spans="1:18" ht="14.25" customHeight="1" x14ac:dyDescent="0.25">
      <c r="A328" s="6">
        <v>327</v>
      </c>
      <c r="B328" s="5" t="s">
        <v>16</v>
      </c>
      <c r="C328" s="6">
        <v>931</v>
      </c>
      <c r="D328" s="8">
        <v>35</v>
      </c>
      <c r="E328" s="5" t="s">
        <v>17</v>
      </c>
      <c r="F328" s="8">
        <v>30955.75</v>
      </c>
      <c r="G328" s="8"/>
      <c r="H328" s="1">
        <v>43171</v>
      </c>
      <c r="I328" s="1">
        <v>43186</v>
      </c>
      <c r="J328" s="5" t="s">
        <v>18</v>
      </c>
      <c r="K328" s="8">
        <v>488.77499999999998</v>
      </c>
      <c r="L328" s="8">
        <f t="shared" si="64"/>
        <v>32585</v>
      </c>
      <c r="M328" s="8">
        <f t="shared" si="65"/>
        <v>31444.525000000001</v>
      </c>
      <c r="N328" s="8">
        <f t="shared" si="66"/>
        <v>1140.4749999999985</v>
      </c>
      <c r="O328" s="27">
        <f t="shared" si="67"/>
        <v>3.4999999999999955E-2</v>
      </c>
      <c r="P328" s="4">
        <f t="shared" si="68"/>
        <v>15</v>
      </c>
      <c r="Q328" s="2" t="str">
        <f t="shared" si="62"/>
        <v>Fast</v>
      </c>
      <c r="R328" s="2">
        <f t="shared" si="63"/>
        <v>2018</v>
      </c>
    </row>
    <row r="329" spans="1:18" ht="14.25" customHeight="1" x14ac:dyDescent="0.25">
      <c r="A329" s="6">
        <v>328</v>
      </c>
      <c r="B329" s="5" t="s">
        <v>13</v>
      </c>
      <c r="C329" s="6">
        <v>860</v>
      </c>
      <c r="D329" s="8">
        <v>131</v>
      </c>
      <c r="E329" s="5" t="s">
        <v>10</v>
      </c>
      <c r="F329" s="8">
        <v>107027</v>
      </c>
      <c r="G329" s="8"/>
      <c r="H329" s="1">
        <v>42625</v>
      </c>
      <c r="I329" s="1">
        <v>42635</v>
      </c>
      <c r="J329" s="5" t="s">
        <v>21</v>
      </c>
      <c r="K329" s="8">
        <v>1689.8999999999999</v>
      </c>
      <c r="L329" s="8">
        <f t="shared" si="64"/>
        <v>112660</v>
      </c>
      <c r="M329" s="8">
        <f t="shared" si="65"/>
        <v>108716.9</v>
      </c>
      <c r="N329" s="8">
        <f t="shared" si="66"/>
        <v>3943.1000000000058</v>
      </c>
      <c r="O329" s="27">
        <f t="shared" si="67"/>
        <v>3.5000000000000052E-2</v>
      </c>
      <c r="P329" s="4">
        <f t="shared" si="68"/>
        <v>10</v>
      </c>
      <c r="Q329" s="2" t="str">
        <f t="shared" si="62"/>
        <v>Fast</v>
      </c>
      <c r="R329" s="2">
        <f t="shared" si="63"/>
        <v>2016</v>
      </c>
    </row>
    <row r="330" spans="1:18" ht="14.25" customHeight="1" x14ac:dyDescent="0.25">
      <c r="A330" s="6">
        <v>329</v>
      </c>
      <c r="B330" s="5" t="s">
        <v>11</v>
      </c>
      <c r="C330" s="6">
        <v>829</v>
      </c>
      <c r="D330" s="8">
        <v>107</v>
      </c>
      <c r="E330" s="5" t="s">
        <v>17</v>
      </c>
      <c r="F330" s="8">
        <v>84267.85</v>
      </c>
      <c r="G330" s="36">
        <f>F330/L330</f>
        <v>0.95000000000000007</v>
      </c>
      <c r="H330" s="1">
        <v>43042</v>
      </c>
      <c r="I330" s="1">
        <v>43070</v>
      </c>
      <c r="J330" s="5" t="s">
        <v>21</v>
      </c>
      <c r="K330" s="8">
        <v>1330.5449999999998</v>
      </c>
      <c r="L330" s="8">
        <f t="shared" si="64"/>
        <v>88703</v>
      </c>
      <c r="M330" s="8">
        <f t="shared" si="65"/>
        <v>85598.395000000004</v>
      </c>
      <c r="N330" s="8">
        <f t="shared" si="66"/>
        <v>3104.6049999999959</v>
      </c>
      <c r="O330" s="27">
        <f t="shared" si="67"/>
        <v>3.4999999999999955E-2</v>
      </c>
      <c r="P330" s="4">
        <f t="shared" si="68"/>
        <v>28</v>
      </c>
      <c r="Q330" s="2" t="str">
        <f t="shared" si="62"/>
        <v>Moderate</v>
      </c>
      <c r="R330" s="2">
        <f t="shared" si="63"/>
        <v>2017</v>
      </c>
    </row>
    <row r="331" spans="1:18" ht="14.25" customHeight="1" x14ac:dyDescent="0.25">
      <c r="A331" s="6">
        <v>330</v>
      </c>
      <c r="B331" s="5" t="s">
        <v>13</v>
      </c>
      <c r="C331" s="6">
        <v>695</v>
      </c>
      <c r="D331" s="8">
        <v>200</v>
      </c>
      <c r="E331" s="5" t="s">
        <v>22</v>
      </c>
      <c r="F331" s="8">
        <v>132050</v>
      </c>
      <c r="G331" s="8"/>
      <c r="H331" s="1">
        <v>43173</v>
      </c>
      <c r="I331" s="1">
        <v>43202</v>
      </c>
      <c r="J331" s="5" t="s">
        <v>12</v>
      </c>
      <c r="K331" s="8">
        <v>2085</v>
      </c>
      <c r="L331" s="8">
        <f t="shared" si="64"/>
        <v>139000</v>
      </c>
      <c r="M331" s="8">
        <f t="shared" si="65"/>
        <v>134135</v>
      </c>
      <c r="N331" s="8">
        <f t="shared" si="66"/>
        <v>4865</v>
      </c>
      <c r="O331" s="27">
        <f t="shared" si="67"/>
        <v>3.5000000000000003E-2</v>
      </c>
      <c r="P331" s="4">
        <f t="shared" si="68"/>
        <v>29</v>
      </c>
      <c r="Q331" s="2" t="str">
        <f t="shared" si="62"/>
        <v>Slow</v>
      </c>
      <c r="R331" s="2">
        <f t="shared" si="63"/>
        <v>2018</v>
      </c>
    </row>
    <row r="332" spans="1:18" ht="14.25" customHeight="1" x14ac:dyDescent="0.25">
      <c r="A332" s="6">
        <v>331</v>
      </c>
      <c r="B332" s="5" t="s">
        <v>11</v>
      </c>
      <c r="C332" s="6">
        <v>284</v>
      </c>
      <c r="D332" s="8">
        <v>1131</v>
      </c>
      <c r="E332" s="5" t="s">
        <v>31</v>
      </c>
      <c r="F332" s="8">
        <v>305143.8</v>
      </c>
      <c r="G332" s="36">
        <f>F332/L332</f>
        <v>0.95</v>
      </c>
      <c r="H332" s="1">
        <v>42660</v>
      </c>
      <c r="I332" s="1">
        <v>42674</v>
      </c>
      <c r="J332" s="5" t="s">
        <v>18</v>
      </c>
      <c r="K332" s="8">
        <v>4818.0599999999995</v>
      </c>
      <c r="L332" s="8">
        <f t="shared" si="64"/>
        <v>321204</v>
      </c>
      <c r="M332" s="8">
        <f t="shared" si="65"/>
        <v>309961.86</v>
      </c>
      <c r="N332" s="8">
        <f t="shared" si="66"/>
        <v>11242.140000000014</v>
      </c>
      <c r="O332" s="27">
        <f t="shared" si="67"/>
        <v>3.5000000000000045E-2</v>
      </c>
      <c r="P332" s="4">
        <f t="shared" si="68"/>
        <v>14</v>
      </c>
      <c r="Q332" s="2" t="str">
        <f t="shared" si="62"/>
        <v>Fast</v>
      </c>
      <c r="R332" s="2">
        <f t="shared" si="63"/>
        <v>2016</v>
      </c>
    </row>
    <row r="333" spans="1:18" ht="14.25" customHeight="1" x14ac:dyDescent="0.25">
      <c r="A333" s="6">
        <v>332</v>
      </c>
      <c r="B333" s="5" t="s">
        <v>13</v>
      </c>
      <c r="C333" s="6">
        <v>134</v>
      </c>
      <c r="D333" s="8">
        <v>46</v>
      </c>
      <c r="E333" s="5" t="s">
        <v>10</v>
      </c>
      <c r="F333" s="8">
        <v>5855.8</v>
      </c>
      <c r="G333" s="8"/>
      <c r="H333" s="1">
        <v>42875</v>
      </c>
      <c r="I333" s="1">
        <v>42889</v>
      </c>
      <c r="J333" s="5" t="s">
        <v>18</v>
      </c>
      <c r="K333" s="8">
        <v>92.46</v>
      </c>
      <c r="L333" s="8">
        <f t="shared" si="64"/>
        <v>6164</v>
      </c>
      <c r="M333" s="8">
        <f t="shared" si="65"/>
        <v>5948.26</v>
      </c>
      <c r="N333" s="8">
        <f t="shared" si="66"/>
        <v>215.73999999999978</v>
      </c>
      <c r="O333" s="27">
        <f t="shared" si="67"/>
        <v>3.4999999999999962E-2</v>
      </c>
      <c r="P333" s="4">
        <f t="shared" si="68"/>
        <v>14</v>
      </c>
      <c r="Q333" s="2" t="str">
        <f t="shared" si="62"/>
        <v>Fast</v>
      </c>
      <c r="R333" s="2">
        <f t="shared" si="63"/>
        <v>2017</v>
      </c>
    </row>
    <row r="334" spans="1:18" ht="14.25" customHeight="1" x14ac:dyDescent="0.25">
      <c r="A334" s="6">
        <v>333</v>
      </c>
      <c r="B334" s="5" t="s">
        <v>13</v>
      </c>
      <c r="C334" s="6">
        <v>737</v>
      </c>
      <c r="D334" s="8">
        <v>181</v>
      </c>
      <c r="E334" s="5" t="s">
        <v>10</v>
      </c>
      <c r="F334" s="8">
        <v>126727.15</v>
      </c>
      <c r="G334" s="8"/>
      <c r="H334" s="1">
        <v>42759</v>
      </c>
      <c r="I334" s="1">
        <v>42774</v>
      </c>
      <c r="J334" s="5" t="s">
        <v>12</v>
      </c>
      <c r="K334" s="8">
        <v>2000.9549999999999</v>
      </c>
      <c r="L334" s="8">
        <f t="shared" si="64"/>
        <v>133397</v>
      </c>
      <c r="M334" s="8">
        <f t="shared" si="65"/>
        <v>128728.105</v>
      </c>
      <c r="N334" s="8">
        <f t="shared" si="66"/>
        <v>4668.8950000000041</v>
      </c>
      <c r="O334" s="27">
        <f t="shared" si="67"/>
        <v>3.5000000000000031E-2</v>
      </c>
      <c r="P334" s="4">
        <f t="shared" si="68"/>
        <v>15</v>
      </c>
      <c r="Q334" s="2" t="str">
        <f t="shared" si="62"/>
        <v>Fast</v>
      </c>
      <c r="R334" s="2">
        <f t="shared" si="63"/>
        <v>2017</v>
      </c>
    </row>
    <row r="335" spans="1:18" ht="14.25" customHeight="1" x14ac:dyDescent="0.25">
      <c r="A335" s="6">
        <v>334</v>
      </c>
      <c r="B335" s="5" t="s">
        <v>13</v>
      </c>
      <c r="C335" s="6">
        <v>120</v>
      </c>
      <c r="D335" s="8">
        <v>67</v>
      </c>
      <c r="E335" s="5" t="s">
        <v>31</v>
      </c>
      <c r="F335" s="8">
        <v>7638</v>
      </c>
      <c r="G335" s="8"/>
      <c r="H335" s="1">
        <v>42532</v>
      </c>
      <c r="I335" s="1">
        <v>42545</v>
      </c>
      <c r="J335" s="5" t="s">
        <v>15</v>
      </c>
      <c r="K335" s="8">
        <v>120.6</v>
      </c>
      <c r="L335" s="8">
        <f t="shared" si="64"/>
        <v>8040</v>
      </c>
      <c r="M335" s="8">
        <f t="shared" si="65"/>
        <v>7758.6</v>
      </c>
      <c r="N335" s="8">
        <f t="shared" si="66"/>
        <v>281.39999999999964</v>
      </c>
      <c r="O335" s="27">
        <f t="shared" si="67"/>
        <v>3.4999999999999955E-2</v>
      </c>
      <c r="P335" s="4">
        <f t="shared" si="68"/>
        <v>13</v>
      </c>
      <c r="Q335" s="2" t="str">
        <f t="shared" si="62"/>
        <v>Fast</v>
      </c>
      <c r="R335" s="2">
        <f t="shared" si="63"/>
        <v>2016</v>
      </c>
    </row>
    <row r="336" spans="1:18" ht="14.25" customHeight="1" x14ac:dyDescent="0.25">
      <c r="A336" s="6">
        <v>335</v>
      </c>
      <c r="B336" s="5" t="s">
        <v>13</v>
      </c>
      <c r="C336" s="6">
        <v>467</v>
      </c>
      <c r="D336" s="8">
        <v>177</v>
      </c>
      <c r="E336" s="5" t="s">
        <v>10</v>
      </c>
      <c r="F336" s="8">
        <v>78526.05</v>
      </c>
      <c r="G336" s="8"/>
      <c r="H336" s="1">
        <v>43097</v>
      </c>
      <c r="I336" s="1">
        <v>43112</v>
      </c>
      <c r="J336" s="5" t="s">
        <v>19</v>
      </c>
      <c r="K336" s="8">
        <v>1239.885</v>
      </c>
      <c r="L336" s="8">
        <f t="shared" si="64"/>
        <v>82659</v>
      </c>
      <c r="M336" s="8">
        <f t="shared" si="65"/>
        <v>79765.934999999998</v>
      </c>
      <c r="N336" s="8">
        <f t="shared" si="66"/>
        <v>2893.0650000000023</v>
      </c>
      <c r="O336" s="27">
        <f t="shared" si="67"/>
        <v>3.5000000000000031E-2</v>
      </c>
      <c r="P336" s="4">
        <f t="shared" si="68"/>
        <v>15</v>
      </c>
      <c r="Q336" s="2" t="str">
        <f t="shared" si="62"/>
        <v>Fast</v>
      </c>
      <c r="R336" s="2">
        <f t="shared" si="63"/>
        <v>2018</v>
      </c>
    </row>
    <row r="337" spans="1:18" ht="14.25" customHeight="1" x14ac:dyDescent="0.25">
      <c r="A337" s="6">
        <v>336</v>
      </c>
      <c r="B337" s="5" t="s">
        <v>13</v>
      </c>
      <c r="C337" s="6">
        <v>656</v>
      </c>
      <c r="D337" s="8">
        <v>931</v>
      </c>
      <c r="E337" s="5" t="s">
        <v>23</v>
      </c>
      <c r="F337" s="8">
        <v>580199.19999999995</v>
      </c>
      <c r="G337" s="8"/>
      <c r="H337" s="1">
        <v>42936</v>
      </c>
      <c r="I337" s="1">
        <v>42958</v>
      </c>
      <c r="J337" s="5" t="s">
        <v>28</v>
      </c>
      <c r="K337" s="8">
        <v>9161.0399999999991</v>
      </c>
      <c r="L337" s="8">
        <f t="shared" si="64"/>
        <v>610736</v>
      </c>
      <c r="M337" s="8">
        <f t="shared" si="65"/>
        <v>589360.24</v>
      </c>
      <c r="N337" s="8">
        <f t="shared" si="66"/>
        <v>21375.760000000009</v>
      </c>
      <c r="O337" s="27">
        <f t="shared" si="67"/>
        <v>3.5000000000000017E-2</v>
      </c>
      <c r="P337" s="4">
        <f t="shared" si="68"/>
        <v>22</v>
      </c>
      <c r="Q337" s="2" t="str">
        <f t="shared" si="62"/>
        <v>Moderate</v>
      </c>
      <c r="R337" s="2">
        <f t="shared" si="63"/>
        <v>2017</v>
      </c>
    </row>
    <row r="338" spans="1:18" ht="14.25" customHeight="1" x14ac:dyDescent="0.25">
      <c r="A338" s="6">
        <v>337</v>
      </c>
      <c r="B338" s="5" t="s">
        <v>13</v>
      </c>
      <c r="C338" s="6">
        <v>400</v>
      </c>
      <c r="D338" s="8">
        <v>215</v>
      </c>
      <c r="E338" s="5" t="s">
        <v>22</v>
      </c>
      <c r="F338" s="8">
        <v>81700</v>
      </c>
      <c r="G338" s="8"/>
      <c r="H338" s="1">
        <v>42452</v>
      </c>
      <c r="I338" s="1">
        <v>42464</v>
      </c>
      <c r="J338" s="5" t="s">
        <v>32</v>
      </c>
      <c r="K338" s="8">
        <v>1290</v>
      </c>
      <c r="L338" s="8">
        <f t="shared" si="64"/>
        <v>86000</v>
      </c>
      <c r="M338" s="8">
        <f t="shared" si="65"/>
        <v>82990</v>
      </c>
      <c r="N338" s="8">
        <f t="shared" si="66"/>
        <v>3010</v>
      </c>
      <c r="O338" s="27">
        <f t="shared" si="67"/>
        <v>3.5000000000000003E-2</v>
      </c>
      <c r="P338" s="4">
        <f t="shared" si="68"/>
        <v>12</v>
      </c>
      <c r="Q338" s="2" t="str">
        <f t="shared" si="62"/>
        <v>Fast</v>
      </c>
      <c r="R338" s="2">
        <f t="shared" si="63"/>
        <v>2016</v>
      </c>
    </row>
    <row r="339" spans="1:18" ht="14.25" customHeight="1" x14ac:dyDescent="0.25">
      <c r="A339" s="6">
        <v>338</v>
      </c>
      <c r="B339" s="5" t="s">
        <v>11</v>
      </c>
      <c r="C339" s="6">
        <v>773</v>
      </c>
      <c r="D339" s="8">
        <v>28</v>
      </c>
      <c r="E339" s="5" t="s">
        <v>26</v>
      </c>
      <c r="F339" s="8">
        <v>20561.8</v>
      </c>
      <c r="G339" s="36">
        <f>F339/L339</f>
        <v>0.95</v>
      </c>
      <c r="H339" s="1">
        <v>42713</v>
      </c>
      <c r="I339" s="1">
        <v>42735</v>
      </c>
      <c r="J339" s="5" t="s">
        <v>28</v>
      </c>
      <c r="K339" s="8">
        <v>324.65999999999997</v>
      </c>
      <c r="L339" s="8">
        <f t="shared" si="64"/>
        <v>21644</v>
      </c>
      <c r="M339" s="8">
        <f t="shared" si="65"/>
        <v>20886.46</v>
      </c>
      <c r="N339" s="8">
        <f t="shared" si="66"/>
        <v>757.54000000000087</v>
      </c>
      <c r="O339" s="27">
        <f t="shared" si="67"/>
        <v>3.5000000000000038E-2</v>
      </c>
      <c r="P339" s="4">
        <f t="shared" si="68"/>
        <v>22</v>
      </c>
      <c r="Q339" s="2" t="str">
        <f t="shared" si="62"/>
        <v>Moderate</v>
      </c>
      <c r="R339" s="2">
        <f t="shared" si="63"/>
        <v>2016</v>
      </c>
    </row>
    <row r="340" spans="1:18" ht="14.25" customHeight="1" x14ac:dyDescent="0.25">
      <c r="A340" s="6">
        <v>339</v>
      </c>
      <c r="B340" s="5" t="s">
        <v>13</v>
      </c>
      <c r="C340" s="6">
        <v>665</v>
      </c>
      <c r="D340" s="8">
        <v>65</v>
      </c>
      <c r="E340" s="5" t="s">
        <v>31</v>
      </c>
      <c r="F340" s="8">
        <v>41063.75</v>
      </c>
      <c r="G340" s="8"/>
      <c r="H340" s="1">
        <v>43283</v>
      </c>
      <c r="I340" s="1">
        <v>43304</v>
      </c>
      <c r="J340" s="5" t="s">
        <v>21</v>
      </c>
      <c r="K340" s="8">
        <v>648.375</v>
      </c>
      <c r="L340" s="8">
        <f t="shared" si="64"/>
        <v>43225</v>
      </c>
      <c r="M340" s="8">
        <f t="shared" si="65"/>
        <v>41712.125</v>
      </c>
      <c r="N340" s="8">
        <f t="shared" si="66"/>
        <v>1512.875</v>
      </c>
      <c r="O340" s="27">
        <f t="shared" si="67"/>
        <v>3.5000000000000003E-2</v>
      </c>
      <c r="P340" s="4">
        <f t="shared" si="68"/>
        <v>21</v>
      </c>
      <c r="Q340" s="2" t="str">
        <f t="shared" si="62"/>
        <v>Moderate</v>
      </c>
      <c r="R340" s="2">
        <f t="shared" si="63"/>
        <v>2018</v>
      </c>
    </row>
    <row r="341" spans="1:18" ht="14.25" customHeight="1" x14ac:dyDescent="0.25">
      <c r="A341" s="6">
        <v>340</v>
      </c>
      <c r="B341" s="5" t="s">
        <v>13</v>
      </c>
      <c r="C341" s="6">
        <v>238</v>
      </c>
      <c r="D341" s="8">
        <v>881</v>
      </c>
      <c r="E341" s="5" t="s">
        <v>20</v>
      </c>
      <c r="F341" s="8">
        <v>199194.1</v>
      </c>
      <c r="G341" s="8"/>
      <c r="H341" s="1">
        <v>42944</v>
      </c>
      <c r="I341" s="1">
        <v>42979</v>
      </c>
      <c r="J341" s="5" t="s">
        <v>18</v>
      </c>
      <c r="K341" s="8">
        <v>3145.17</v>
      </c>
      <c r="L341" s="8">
        <f t="shared" si="64"/>
        <v>209678</v>
      </c>
      <c r="M341" s="8">
        <f t="shared" si="65"/>
        <v>202339.27000000002</v>
      </c>
      <c r="N341" s="8">
        <f t="shared" si="66"/>
        <v>7338.7299999999814</v>
      </c>
      <c r="O341" s="27">
        <f t="shared" si="67"/>
        <v>3.4999999999999913E-2</v>
      </c>
      <c r="P341" s="4">
        <f t="shared" si="68"/>
        <v>35</v>
      </c>
      <c r="Q341" s="2" t="str">
        <f t="shared" si="62"/>
        <v>Slow</v>
      </c>
      <c r="R341" s="2">
        <f t="shared" si="63"/>
        <v>2017</v>
      </c>
    </row>
    <row r="342" spans="1:18" ht="14.25" customHeight="1" x14ac:dyDescent="0.25">
      <c r="A342" s="6">
        <v>341</v>
      </c>
      <c r="B342" s="5" t="s">
        <v>13</v>
      </c>
      <c r="C342" s="6">
        <v>287</v>
      </c>
      <c r="D342" s="8">
        <v>861</v>
      </c>
      <c r="E342" s="5" t="s">
        <v>20</v>
      </c>
      <c r="F342" s="8">
        <v>234751.65</v>
      </c>
      <c r="G342" s="8"/>
      <c r="H342" s="1">
        <v>42406</v>
      </c>
      <c r="I342" s="1">
        <v>42435</v>
      </c>
      <c r="J342" s="5" t="s">
        <v>24</v>
      </c>
      <c r="K342" s="8">
        <v>3706.605</v>
      </c>
      <c r="L342" s="8">
        <f t="shared" si="64"/>
        <v>247107</v>
      </c>
      <c r="M342" s="8">
        <f t="shared" si="65"/>
        <v>238458.255</v>
      </c>
      <c r="N342" s="8">
        <f t="shared" si="66"/>
        <v>8648.7449999999953</v>
      </c>
      <c r="O342" s="27">
        <f t="shared" si="67"/>
        <v>3.4999999999999983E-2</v>
      </c>
      <c r="P342" s="4">
        <f t="shared" si="68"/>
        <v>29</v>
      </c>
      <c r="Q342" s="2" t="str">
        <f t="shared" si="62"/>
        <v>Slow</v>
      </c>
      <c r="R342" s="2">
        <f t="shared" si="63"/>
        <v>2016</v>
      </c>
    </row>
    <row r="343" spans="1:18" ht="14.25" customHeight="1" x14ac:dyDescent="0.25">
      <c r="A343" s="6">
        <v>342</v>
      </c>
      <c r="B343" s="5" t="s">
        <v>11</v>
      </c>
      <c r="C343" s="6">
        <v>350</v>
      </c>
      <c r="D343" s="8">
        <v>109</v>
      </c>
      <c r="E343" s="5" t="s">
        <v>27</v>
      </c>
      <c r="F343" s="8">
        <v>36242.5</v>
      </c>
      <c r="G343" s="36">
        <f>F343/L343</f>
        <v>0.95</v>
      </c>
      <c r="H343" s="1">
        <v>43217</v>
      </c>
      <c r="I343" s="1">
        <v>43248</v>
      </c>
      <c r="J343" s="5" t="s">
        <v>12</v>
      </c>
      <c r="K343" s="8">
        <v>572.25</v>
      </c>
      <c r="L343" s="8">
        <f t="shared" si="64"/>
        <v>38150</v>
      </c>
      <c r="M343" s="8">
        <f t="shared" si="65"/>
        <v>36814.75</v>
      </c>
      <c r="N343" s="8">
        <f t="shared" si="66"/>
        <v>1335.25</v>
      </c>
      <c r="O343" s="27">
        <f t="shared" si="67"/>
        <v>3.5000000000000003E-2</v>
      </c>
      <c r="P343" s="4">
        <f t="shared" si="68"/>
        <v>31</v>
      </c>
      <c r="Q343" s="2" t="str">
        <f t="shared" si="62"/>
        <v>Slow</v>
      </c>
      <c r="R343" s="2">
        <f t="shared" si="63"/>
        <v>2018</v>
      </c>
    </row>
    <row r="344" spans="1:18" ht="14.25" customHeight="1" x14ac:dyDescent="0.25">
      <c r="A344" s="6">
        <v>343</v>
      </c>
      <c r="B344" s="5" t="s">
        <v>13</v>
      </c>
      <c r="C344" s="6">
        <v>560</v>
      </c>
      <c r="D344" s="8">
        <v>798</v>
      </c>
      <c r="E344" s="5" t="s">
        <v>20</v>
      </c>
      <c r="F344" s="8">
        <v>424536</v>
      </c>
      <c r="G344" s="8"/>
      <c r="H344" s="1">
        <v>43271</v>
      </c>
      <c r="I344" s="1">
        <v>43296</v>
      </c>
      <c r="J344" s="5" t="s">
        <v>19</v>
      </c>
      <c r="K344" s="8">
        <v>6703.2</v>
      </c>
      <c r="L344" s="8">
        <f t="shared" si="64"/>
        <v>446880</v>
      </c>
      <c r="M344" s="8">
        <f t="shared" si="65"/>
        <v>431239.2</v>
      </c>
      <c r="N344" s="8">
        <f t="shared" si="66"/>
        <v>15640.799999999988</v>
      </c>
      <c r="O344" s="27">
        <f t="shared" si="67"/>
        <v>3.4999999999999976E-2</v>
      </c>
      <c r="P344" s="4">
        <f t="shared" si="68"/>
        <v>25</v>
      </c>
      <c r="Q344" s="2" t="str">
        <f t="shared" si="62"/>
        <v>Moderate</v>
      </c>
      <c r="R344" s="2">
        <f t="shared" si="63"/>
        <v>2018</v>
      </c>
    </row>
    <row r="345" spans="1:18" ht="14.25" customHeight="1" x14ac:dyDescent="0.25">
      <c r="A345" s="6">
        <v>344</v>
      </c>
      <c r="B345" s="5" t="s">
        <v>13</v>
      </c>
      <c r="C345" s="6">
        <v>80</v>
      </c>
      <c r="D345" s="8">
        <v>197</v>
      </c>
      <c r="E345" s="5" t="s">
        <v>10</v>
      </c>
      <c r="F345" s="8">
        <v>14972</v>
      </c>
      <c r="G345" s="8"/>
      <c r="H345" s="1">
        <v>42889</v>
      </c>
      <c r="I345" s="1">
        <v>42921</v>
      </c>
      <c r="J345" s="5" t="s">
        <v>18</v>
      </c>
      <c r="K345" s="8">
        <v>236.39999999999998</v>
      </c>
      <c r="L345" s="8">
        <f t="shared" si="64"/>
        <v>15760</v>
      </c>
      <c r="M345" s="8">
        <f t="shared" si="65"/>
        <v>15208.4</v>
      </c>
      <c r="N345" s="8">
        <f t="shared" si="66"/>
        <v>551.60000000000036</v>
      </c>
      <c r="O345" s="27">
        <f t="shared" si="67"/>
        <v>3.5000000000000024E-2</v>
      </c>
      <c r="P345" s="4">
        <f t="shared" si="68"/>
        <v>32</v>
      </c>
      <c r="Q345" s="2" t="str">
        <f t="shared" si="62"/>
        <v>Slow</v>
      </c>
      <c r="R345" s="2">
        <f t="shared" si="63"/>
        <v>2017</v>
      </c>
    </row>
    <row r="346" spans="1:18" ht="14.25" customHeight="1" x14ac:dyDescent="0.25">
      <c r="A346" s="6">
        <v>345</v>
      </c>
      <c r="B346" s="5" t="s">
        <v>13</v>
      </c>
      <c r="C346" s="6">
        <v>638</v>
      </c>
      <c r="D346" s="8">
        <v>1059</v>
      </c>
      <c r="E346" s="5" t="s">
        <v>23</v>
      </c>
      <c r="F346" s="8">
        <v>641859.9</v>
      </c>
      <c r="G346" s="8"/>
      <c r="H346" s="1">
        <v>42459</v>
      </c>
      <c r="I346" s="1">
        <v>42473</v>
      </c>
      <c r="J346" s="5" t="s">
        <v>12</v>
      </c>
      <c r="K346" s="8">
        <v>10134.629999999999</v>
      </c>
      <c r="L346" s="8">
        <f t="shared" si="64"/>
        <v>675642</v>
      </c>
      <c r="M346" s="8">
        <f t="shared" si="65"/>
        <v>651994.53</v>
      </c>
      <c r="N346" s="8">
        <f t="shared" si="66"/>
        <v>23647.469999999972</v>
      </c>
      <c r="O346" s="27">
        <f t="shared" si="67"/>
        <v>3.4999999999999962E-2</v>
      </c>
      <c r="P346" s="4">
        <f t="shared" si="68"/>
        <v>14</v>
      </c>
      <c r="Q346" s="2" t="str">
        <f t="shared" si="62"/>
        <v>Fast</v>
      </c>
      <c r="R346" s="2">
        <f t="shared" si="63"/>
        <v>2016</v>
      </c>
    </row>
    <row r="347" spans="1:18" ht="14.25" customHeight="1" x14ac:dyDescent="0.25">
      <c r="A347" s="6">
        <v>346</v>
      </c>
      <c r="B347" s="5" t="s">
        <v>13</v>
      </c>
      <c r="C347" s="6">
        <v>291</v>
      </c>
      <c r="D347" s="8">
        <v>132</v>
      </c>
      <c r="E347" s="5" t="s">
        <v>10</v>
      </c>
      <c r="F347" s="8">
        <v>36491.4</v>
      </c>
      <c r="G347" s="8"/>
      <c r="H347" s="1">
        <v>43176</v>
      </c>
      <c r="I347" s="1">
        <v>43195</v>
      </c>
      <c r="J347" s="5" t="s">
        <v>19</v>
      </c>
      <c r="K347" s="8">
        <v>576.17999999999995</v>
      </c>
      <c r="L347" s="8">
        <f t="shared" si="64"/>
        <v>38412</v>
      </c>
      <c r="M347" s="8">
        <f t="shared" si="65"/>
        <v>37067.58</v>
      </c>
      <c r="N347" s="8">
        <f t="shared" si="66"/>
        <v>1344.4199999999983</v>
      </c>
      <c r="O347" s="27">
        <f t="shared" si="67"/>
        <v>3.4999999999999955E-2</v>
      </c>
      <c r="P347" s="4">
        <f t="shared" si="68"/>
        <v>19</v>
      </c>
      <c r="Q347" s="2" t="str">
        <f t="shared" si="62"/>
        <v>Moderate</v>
      </c>
      <c r="R347" s="2">
        <f t="shared" si="63"/>
        <v>2018</v>
      </c>
    </row>
    <row r="348" spans="1:18" ht="14.25" customHeight="1" x14ac:dyDescent="0.25">
      <c r="A348" s="6">
        <v>347</v>
      </c>
      <c r="B348" s="5" t="s">
        <v>13</v>
      </c>
      <c r="C348" s="6">
        <v>306</v>
      </c>
      <c r="D348" s="8">
        <v>187</v>
      </c>
      <c r="E348" s="5" t="s">
        <v>10</v>
      </c>
      <c r="F348" s="8">
        <v>54360.9</v>
      </c>
      <c r="G348" s="8"/>
      <c r="H348" s="1">
        <v>42573</v>
      </c>
      <c r="I348" s="1">
        <v>42603</v>
      </c>
      <c r="J348" s="5" t="s">
        <v>28</v>
      </c>
      <c r="K348" s="8">
        <v>858.32999999999993</v>
      </c>
      <c r="L348" s="8">
        <f t="shared" si="64"/>
        <v>57222</v>
      </c>
      <c r="M348" s="8">
        <f t="shared" si="65"/>
        <v>55219.23</v>
      </c>
      <c r="N348" s="8">
        <f t="shared" si="66"/>
        <v>2002.7699999999968</v>
      </c>
      <c r="O348" s="27">
        <f t="shared" si="67"/>
        <v>3.4999999999999941E-2</v>
      </c>
      <c r="P348" s="4">
        <f t="shared" si="68"/>
        <v>30</v>
      </c>
      <c r="Q348" s="2" t="str">
        <f t="shared" si="62"/>
        <v>Slow</v>
      </c>
      <c r="R348" s="2">
        <f t="shared" si="63"/>
        <v>2016</v>
      </c>
    </row>
    <row r="349" spans="1:18" ht="14.25" customHeight="1" x14ac:dyDescent="0.25">
      <c r="A349" s="6">
        <v>348</v>
      </c>
      <c r="B349" s="5" t="s">
        <v>13</v>
      </c>
      <c r="C349" s="6">
        <v>928</v>
      </c>
      <c r="D349" s="8">
        <v>1019</v>
      </c>
      <c r="E349" s="5" t="s">
        <v>23</v>
      </c>
      <c r="F349" s="8">
        <v>898350.4</v>
      </c>
      <c r="G349" s="8"/>
      <c r="H349" s="1">
        <v>42582</v>
      </c>
      <c r="I349" s="1">
        <v>42600</v>
      </c>
      <c r="J349" s="5" t="s">
        <v>24</v>
      </c>
      <c r="K349" s="8">
        <v>14184.48</v>
      </c>
      <c r="L349" s="8">
        <f t="shared" si="64"/>
        <v>945632</v>
      </c>
      <c r="M349" s="8">
        <f t="shared" si="65"/>
        <v>912534.88</v>
      </c>
      <c r="N349" s="8">
        <f t="shared" si="66"/>
        <v>33097.119999999995</v>
      </c>
      <c r="O349" s="27">
        <f t="shared" si="67"/>
        <v>3.4999999999999996E-2</v>
      </c>
      <c r="P349" s="4">
        <f t="shared" si="68"/>
        <v>18</v>
      </c>
      <c r="Q349" s="2" t="str">
        <f t="shared" si="62"/>
        <v>Moderate</v>
      </c>
      <c r="R349" s="2">
        <f t="shared" si="63"/>
        <v>2016</v>
      </c>
    </row>
    <row r="350" spans="1:18" ht="14.25" customHeight="1" x14ac:dyDescent="0.25">
      <c r="A350" s="6">
        <v>349</v>
      </c>
      <c r="B350" s="5" t="s">
        <v>13</v>
      </c>
      <c r="C350" s="6">
        <v>761</v>
      </c>
      <c r="D350" s="8">
        <v>223</v>
      </c>
      <c r="E350" s="5" t="s">
        <v>10</v>
      </c>
      <c r="F350" s="8">
        <v>161217.85</v>
      </c>
      <c r="G350" s="8"/>
      <c r="H350" s="1">
        <v>42570</v>
      </c>
      <c r="I350" s="1">
        <v>42588</v>
      </c>
      <c r="J350" s="5" t="s">
        <v>15</v>
      </c>
      <c r="K350" s="8">
        <v>2545.5450000000001</v>
      </c>
      <c r="L350" s="8">
        <f t="shared" si="64"/>
        <v>169703</v>
      </c>
      <c r="M350" s="8">
        <f t="shared" si="65"/>
        <v>163763.39500000002</v>
      </c>
      <c r="N350" s="8">
        <f t="shared" si="66"/>
        <v>5939.6049999999814</v>
      </c>
      <c r="O350" s="27">
        <f t="shared" si="67"/>
        <v>3.4999999999999892E-2</v>
      </c>
      <c r="P350" s="4">
        <f t="shared" si="68"/>
        <v>18</v>
      </c>
      <c r="Q350" s="2" t="str">
        <f t="shared" si="62"/>
        <v>Moderate</v>
      </c>
      <c r="R350" s="2">
        <f t="shared" si="63"/>
        <v>2016</v>
      </c>
    </row>
    <row r="351" spans="1:18" ht="14.25" customHeight="1" x14ac:dyDescent="0.25">
      <c r="A351" s="6">
        <v>350</v>
      </c>
      <c r="B351" s="5" t="s">
        <v>13</v>
      </c>
      <c r="C351" s="6">
        <v>507</v>
      </c>
      <c r="D351" s="8">
        <v>55</v>
      </c>
      <c r="E351" s="5" t="s">
        <v>10</v>
      </c>
      <c r="F351" s="8">
        <v>26490.75</v>
      </c>
      <c r="G351" s="8"/>
      <c r="H351" s="1">
        <v>42922</v>
      </c>
      <c r="I351" s="1">
        <v>42940</v>
      </c>
      <c r="J351" s="5" t="s">
        <v>18</v>
      </c>
      <c r="K351" s="8">
        <v>418.27499999999998</v>
      </c>
      <c r="L351" s="8">
        <f t="shared" si="64"/>
        <v>27885</v>
      </c>
      <c r="M351" s="8">
        <f t="shared" si="65"/>
        <v>26909.025000000001</v>
      </c>
      <c r="N351" s="8">
        <f t="shared" si="66"/>
        <v>975.97499999999854</v>
      </c>
      <c r="O351" s="27">
        <f t="shared" si="67"/>
        <v>3.4999999999999948E-2</v>
      </c>
      <c r="P351" s="4">
        <f t="shared" si="68"/>
        <v>18</v>
      </c>
      <c r="Q351" s="2" t="str">
        <f t="shared" si="62"/>
        <v>Moderate</v>
      </c>
      <c r="R351" s="2">
        <f t="shared" si="63"/>
        <v>2017</v>
      </c>
    </row>
    <row r="352" spans="1:18" ht="14.25" customHeight="1" x14ac:dyDescent="0.25">
      <c r="A352" s="6">
        <v>351</v>
      </c>
      <c r="B352" s="5" t="s">
        <v>13</v>
      </c>
      <c r="C352" s="6">
        <v>341</v>
      </c>
      <c r="D352" s="8">
        <v>670</v>
      </c>
      <c r="E352" s="5" t="s">
        <v>14</v>
      </c>
      <c r="F352" s="8">
        <v>217046.5</v>
      </c>
      <c r="G352" s="8"/>
      <c r="H352" s="1">
        <v>42889</v>
      </c>
      <c r="I352" s="1">
        <v>42908</v>
      </c>
      <c r="J352" s="5" t="s">
        <v>18</v>
      </c>
      <c r="K352" s="8">
        <v>3427.0499999999997</v>
      </c>
      <c r="L352" s="8">
        <f t="shared" si="64"/>
        <v>228470</v>
      </c>
      <c r="M352" s="8">
        <f t="shared" si="65"/>
        <v>220473.55</v>
      </c>
      <c r="N352" s="8">
        <f t="shared" si="66"/>
        <v>7996.4500000000116</v>
      </c>
      <c r="O352" s="27">
        <f t="shared" si="67"/>
        <v>3.5000000000000052E-2</v>
      </c>
      <c r="P352" s="4">
        <f t="shared" si="68"/>
        <v>19</v>
      </c>
      <c r="Q352" s="2" t="str">
        <f t="shared" si="62"/>
        <v>Moderate</v>
      </c>
      <c r="R352" s="2">
        <f t="shared" si="63"/>
        <v>2017</v>
      </c>
    </row>
    <row r="353" spans="1:18" ht="14.25" customHeight="1" x14ac:dyDescent="0.25">
      <c r="A353" s="6">
        <v>352</v>
      </c>
      <c r="B353" s="5" t="s">
        <v>11</v>
      </c>
      <c r="C353" s="6">
        <v>482</v>
      </c>
      <c r="D353" s="8">
        <v>1375</v>
      </c>
      <c r="E353" s="5" t="s">
        <v>10</v>
      </c>
      <c r="F353" s="8">
        <v>629612.5</v>
      </c>
      <c r="G353" s="36">
        <f>F353/L353</f>
        <v>0.95</v>
      </c>
      <c r="H353" s="1">
        <v>43045</v>
      </c>
      <c r="I353" s="1">
        <v>43056</v>
      </c>
      <c r="J353" s="5" t="s">
        <v>12</v>
      </c>
      <c r="K353" s="8">
        <v>9941.25</v>
      </c>
      <c r="L353" s="8">
        <f t="shared" si="64"/>
        <v>662750</v>
      </c>
      <c r="M353" s="8">
        <f t="shared" si="65"/>
        <v>639553.75</v>
      </c>
      <c r="N353" s="8">
        <f t="shared" si="66"/>
        <v>23196.25</v>
      </c>
      <c r="O353" s="27">
        <f t="shared" si="67"/>
        <v>3.5000000000000003E-2</v>
      </c>
      <c r="P353" s="4">
        <f t="shared" si="68"/>
        <v>11</v>
      </c>
      <c r="Q353" s="2" t="str">
        <f t="shared" si="62"/>
        <v>Fast</v>
      </c>
      <c r="R353" s="2">
        <f t="shared" si="63"/>
        <v>2017</v>
      </c>
    </row>
    <row r="354" spans="1:18" ht="14.25" customHeight="1" x14ac:dyDescent="0.25">
      <c r="A354" s="6">
        <v>353</v>
      </c>
      <c r="B354" s="5" t="s">
        <v>13</v>
      </c>
      <c r="C354" s="6">
        <v>410</v>
      </c>
      <c r="D354" s="8">
        <v>1075</v>
      </c>
      <c r="E354" s="5" t="s">
        <v>30</v>
      </c>
      <c r="F354" s="8">
        <v>418712.5</v>
      </c>
      <c r="G354" s="8"/>
      <c r="H354" s="1">
        <v>42441</v>
      </c>
      <c r="I354" s="1">
        <v>42466</v>
      </c>
      <c r="J354" s="5" t="s">
        <v>19</v>
      </c>
      <c r="K354" s="8">
        <v>6611.25</v>
      </c>
      <c r="L354" s="8">
        <f t="shared" si="64"/>
        <v>440750</v>
      </c>
      <c r="M354" s="8">
        <f t="shared" si="65"/>
        <v>425323.75</v>
      </c>
      <c r="N354" s="8">
        <f t="shared" si="66"/>
        <v>15426.25</v>
      </c>
      <c r="O354" s="27">
        <f t="shared" si="67"/>
        <v>3.5000000000000003E-2</v>
      </c>
      <c r="P354" s="4">
        <f t="shared" si="68"/>
        <v>25</v>
      </c>
      <c r="Q354" s="2" t="str">
        <f t="shared" si="62"/>
        <v>Moderate</v>
      </c>
      <c r="R354" s="2">
        <f t="shared" si="63"/>
        <v>2016</v>
      </c>
    </row>
    <row r="355" spans="1:18" ht="14.25" customHeight="1" x14ac:dyDescent="0.25">
      <c r="A355" s="6">
        <v>354</v>
      </c>
      <c r="B355" s="5" t="s">
        <v>13</v>
      </c>
      <c r="C355" s="6">
        <v>893</v>
      </c>
      <c r="D355" s="8">
        <v>815</v>
      </c>
      <c r="E355" s="5" t="s">
        <v>20</v>
      </c>
      <c r="F355" s="8">
        <v>691405.25</v>
      </c>
      <c r="G355" s="8"/>
      <c r="H355" s="1">
        <v>42448</v>
      </c>
      <c r="I355" s="1">
        <v>42480</v>
      </c>
      <c r="J355" s="5" t="s">
        <v>12</v>
      </c>
      <c r="K355" s="8">
        <v>10916.924999999999</v>
      </c>
      <c r="L355" s="8">
        <f t="shared" si="64"/>
        <v>727795</v>
      </c>
      <c r="M355" s="8">
        <f t="shared" si="65"/>
        <v>702322.17500000005</v>
      </c>
      <c r="N355" s="8">
        <f t="shared" si="66"/>
        <v>25472.824999999953</v>
      </c>
      <c r="O355" s="27">
        <f t="shared" si="67"/>
        <v>3.4999999999999934E-2</v>
      </c>
      <c r="P355" s="4">
        <f t="shared" si="68"/>
        <v>32</v>
      </c>
      <c r="Q355" s="2" t="str">
        <f t="shared" si="62"/>
        <v>Slow</v>
      </c>
      <c r="R355" s="2">
        <f t="shared" si="63"/>
        <v>2016</v>
      </c>
    </row>
    <row r="356" spans="1:18" ht="14.25" customHeight="1" x14ac:dyDescent="0.25">
      <c r="A356" s="6">
        <v>355</v>
      </c>
      <c r="B356" s="5" t="s">
        <v>16</v>
      </c>
      <c r="C356" s="6">
        <v>793</v>
      </c>
      <c r="D356" s="8">
        <v>36</v>
      </c>
      <c r="E356" s="5" t="s">
        <v>17</v>
      </c>
      <c r="F356" s="8">
        <v>27120.6</v>
      </c>
      <c r="G356" s="8"/>
      <c r="H356" s="1">
        <v>42440</v>
      </c>
      <c r="I356" s="1">
        <v>42475</v>
      </c>
      <c r="J356" s="5" t="s">
        <v>19</v>
      </c>
      <c r="K356" s="8">
        <v>428.21999999999997</v>
      </c>
      <c r="L356" s="8">
        <f t="shared" si="64"/>
        <v>28548</v>
      </c>
      <c r="M356" s="8">
        <f t="shared" si="65"/>
        <v>27548.82</v>
      </c>
      <c r="N356" s="8">
        <f t="shared" si="66"/>
        <v>999.18000000000029</v>
      </c>
      <c r="O356" s="27">
        <f t="shared" si="67"/>
        <v>3.500000000000001E-2</v>
      </c>
      <c r="P356" s="4">
        <f t="shared" si="68"/>
        <v>35</v>
      </c>
      <c r="Q356" s="2" t="str">
        <f t="shared" si="62"/>
        <v>Slow</v>
      </c>
      <c r="R356" s="2">
        <f t="shared" si="63"/>
        <v>2016</v>
      </c>
    </row>
    <row r="357" spans="1:18" ht="14.25" customHeight="1" x14ac:dyDescent="0.25">
      <c r="A357" s="6">
        <v>356</v>
      </c>
      <c r="B357" s="5" t="s">
        <v>13</v>
      </c>
      <c r="C357" s="6">
        <v>168</v>
      </c>
      <c r="D357" s="8">
        <v>887</v>
      </c>
      <c r="E357" s="5" t="s">
        <v>20</v>
      </c>
      <c r="F357" s="8">
        <v>141565.20000000001</v>
      </c>
      <c r="G357" s="8"/>
      <c r="H357" s="1">
        <v>42897</v>
      </c>
      <c r="I357" s="1">
        <v>42925</v>
      </c>
      <c r="J357" s="5" t="s">
        <v>18</v>
      </c>
      <c r="K357" s="8">
        <v>2235.2399999999998</v>
      </c>
      <c r="L357" s="8">
        <f t="shared" si="64"/>
        <v>149016</v>
      </c>
      <c r="M357" s="8">
        <f t="shared" si="65"/>
        <v>143800.44</v>
      </c>
      <c r="N357" s="8">
        <f t="shared" si="66"/>
        <v>5215.5599999999977</v>
      </c>
      <c r="O357" s="27">
        <f t="shared" si="67"/>
        <v>3.4999999999999983E-2</v>
      </c>
      <c r="P357" s="4">
        <f t="shared" si="68"/>
        <v>28</v>
      </c>
      <c r="Q357" s="2" t="str">
        <f t="shared" si="62"/>
        <v>Moderate</v>
      </c>
      <c r="R357" s="2">
        <f t="shared" si="63"/>
        <v>2017</v>
      </c>
    </row>
    <row r="358" spans="1:18" ht="14.25" customHeight="1" x14ac:dyDescent="0.25">
      <c r="A358" s="6">
        <v>357</v>
      </c>
      <c r="B358" s="5" t="s">
        <v>13</v>
      </c>
      <c r="C358" s="6">
        <v>962</v>
      </c>
      <c r="D358" s="8">
        <v>1030</v>
      </c>
      <c r="E358" s="5" t="s">
        <v>23</v>
      </c>
      <c r="F358" s="8">
        <v>941317</v>
      </c>
      <c r="G358" s="8"/>
      <c r="H358" s="1">
        <v>42790</v>
      </c>
      <c r="I358" s="1">
        <v>42801</v>
      </c>
      <c r="J358" s="5" t="s">
        <v>24</v>
      </c>
      <c r="K358" s="8">
        <v>14862.9</v>
      </c>
      <c r="L358" s="8">
        <f t="shared" si="64"/>
        <v>990860</v>
      </c>
      <c r="M358" s="8">
        <f t="shared" si="65"/>
        <v>956179.9</v>
      </c>
      <c r="N358" s="8">
        <f t="shared" si="66"/>
        <v>34680.099999999977</v>
      </c>
      <c r="O358" s="27">
        <f t="shared" si="67"/>
        <v>3.4999999999999976E-2</v>
      </c>
      <c r="P358" s="4">
        <f t="shared" si="68"/>
        <v>11</v>
      </c>
      <c r="Q358" s="2" t="str">
        <f t="shared" si="62"/>
        <v>Fast</v>
      </c>
      <c r="R358" s="2">
        <f t="shared" si="63"/>
        <v>2017</v>
      </c>
    </row>
    <row r="359" spans="1:18" ht="14.25" customHeight="1" x14ac:dyDescent="0.25">
      <c r="A359" s="6">
        <v>358</v>
      </c>
      <c r="B359" s="5" t="s">
        <v>13</v>
      </c>
      <c r="C359" s="6">
        <v>755</v>
      </c>
      <c r="D359" s="8">
        <v>656</v>
      </c>
      <c r="E359" s="5" t="s">
        <v>14</v>
      </c>
      <c r="F359" s="8">
        <v>470516</v>
      </c>
      <c r="G359" s="8"/>
      <c r="H359" s="1">
        <v>42682</v>
      </c>
      <c r="I359" s="1">
        <v>42713</v>
      </c>
      <c r="J359" s="5" t="s">
        <v>18</v>
      </c>
      <c r="K359" s="8">
        <v>7429.2</v>
      </c>
      <c r="L359" s="8">
        <f t="shared" si="64"/>
        <v>495280</v>
      </c>
      <c r="M359" s="8">
        <f t="shared" si="65"/>
        <v>477945.2</v>
      </c>
      <c r="N359" s="8">
        <f t="shared" si="66"/>
        <v>17334.799999999988</v>
      </c>
      <c r="O359" s="27">
        <f t="shared" si="67"/>
        <v>3.4999999999999976E-2</v>
      </c>
      <c r="P359" s="4">
        <f t="shared" si="68"/>
        <v>31</v>
      </c>
      <c r="Q359" s="2" t="str">
        <f t="shared" si="62"/>
        <v>Slow</v>
      </c>
      <c r="R359" s="2">
        <f t="shared" si="63"/>
        <v>2016</v>
      </c>
    </row>
    <row r="360" spans="1:18" ht="14.25" customHeight="1" x14ac:dyDescent="0.25">
      <c r="A360" s="6">
        <v>359</v>
      </c>
      <c r="B360" s="5" t="s">
        <v>11</v>
      </c>
      <c r="C360" s="6">
        <v>523</v>
      </c>
      <c r="D360" s="8">
        <v>28</v>
      </c>
      <c r="E360" s="5" t="s">
        <v>26</v>
      </c>
      <c r="F360" s="8">
        <v>13911.8</v>
      </c>
      <c r="G360" s="36">
        <f t="shared" ref="G360:G361" si="70">F360/L360</f>
        <v>0.95</v>
      </c>
      <c r="H360" s="1">
        <v>42848</v>
      </c>
      <c r="I360" s="1">
        <v>42875</v>
      </c>
      <c r="J360" s="5" t="s">
        <v>32</v>
      </c>
      <c r="K360" s="8">
        <v>219.66</v>
      </c>
      <c r="L360" s="8">
        <f t="shared" si="64"/>
        <v>14644</v>
      </c>
      <c r="M360" s="8">
        <f t="shared" si="65"/>
        <v>14131.46</v>
      </c>
      <c r="N360" s="8">
        <f t="shared" si="66"/>
        <v>512.54000000000087</v>
      </c>
      <c r="O360" s="27">
        <f t="shared" si="67"/>
        <v>3.5000000000000059E-2</v>
      </c>
      <c r="P360" s="4">
        <f t="shared" si="68"/>
        <v>27</v>
      </c>
      <c r="Q360" s="2" t="str">
        <f t="shared" si="62"/>
        <v>Moderate</v>
      </c>
      <c r="R360" s="2">
        <f t="shared" si="63"/>
        <v>2017</v>
      </c>
    </row>
    <row r="361" spans="1:18" ht="14.25" customHeight="1" x14ac:dyDescent="0.25">
      <c r="A361" s="6">
        <v>360</v>
      </c>
      <c r="B361" s="5" t="s">
        <v>11</v>
      </c>
      <c r="C361" s="6">
        <v>785</v>
      </c>
      <c r="D361" s="8">
        <v>1188</v>
      </c>
      <c r="E361" s="5" t="s">
        <v>31</v>
      </c>
      <c r="F361" s="8">
        <v>885951</v>
      </c>
      <c r="G361" s="36">
        <f t="shared" si="70"/>
        <v>0.95</v>
      </c>
      <c r="H361" s="1">
        <v>43087</v>
      </c>
      <c r="I361" s="1">
        <v>43105</v>
      </c>
      <c r="J361" s="5" t="s">
        <v>15</v>
      </c>
      <c r="K361" s="8">
        <v>13988.699999999999</v>
      </c>
      <c r="L361" s="8">
        <f t="shared" si="64"/>
        <v>932580</v>
      </c>
      <c r="M361" s="8">
        <f t="shared" si="65"/>
        <v>899939.7</v>
      </c>
      <c r="N361" s="8">
        <f t="shared" si="66"/>
        <v>32640.300000000047</v>
      </c>
      <c r="O361" s="27">
        <f t="shared" si="67"/>
        <v>3.5000000000000052E-2</v>
      </c>
      <c r="P361" s="4">
        <f t="shared" si="68"/>
        <v>18</v>
      </c>
      <c r="Q361" s="2" t="str">
        <f t="shared" si="62"/>
        <v>Moderate</v>
      </c>
      <c r="R361" s="2">
        <f t="shared" si="63"/>
        <v>2018</v>
      </c>
    </row>
    <row r="362" spans="1:18" ht="14.25" customHeight="1" x14ac:dyDescent="0.25">
      <c r="A362" s="6">
        <v>361</v>
      </c>
      <c r="B362" s="5" t="s">
        <v>13</v>
      </c>
      <c r="C362" s="6">
        <v>799</v>
      </c>
      <c r="D362" s="8">
        <v>927</v>
      </c>
      <c r="E362" s="5" t="s">
        <v>23</v>
      </c>
      <c r="F362" s="8">
        <v>703639.35</v>
      </c>
      <c r="G362" s="8"/>
      <c r="H362" s="1">
        <v>42948</v>
      </c>
      <c r="I362" s="1">
        <v>42963</v>
      </c>
      <c r="J362" s="5" t="s">
        <v>18</v>
      </c>
      <c r="K362" s="8">
        <v>11110.094999999999</v>
      </c>
      <c r="L362" s="8">
        <f t="shared" si="64"/>
        <v>740673</v>
      </c>
      <c r="M362" s="8">
        <f t="shared" si="65"/>
        <v>714749.44499999995</v>
      </c>
      <c r="N362" s="8">
        <f t="shared" si="66"/>
        <v>25923.555000000051</v>
      </c>
      <c r="O362" s="27">
        <f t="shared" si="67"/>
        <v>3.5000000000000066E-2</v>
      </c>
      <c r="P362" s="4">
        <f t="shared" si="68"/>
        <v>15</v>
      </c>
      <c r="Q362" s="2" t="str">
        <f t="shared" si="62"/>
        <v>Fast</v>
      </c>
      <c r="R362" s="2">
        <f t="shared" si="63"/>
        <v>2017</v>
      </c>
    </row>
    <row r="363" spans="1:18" ht="14.25" customHeight="1" x14ac:dyDescent="0.25">
      <c r="A363" s="6">
        <v>362</v>
      </c>
      <c r="B363" s="5" t="s">
        <v>16</v>
      </c>
      <c r="C363" s="6">
        <v>354</v>
      </c>
      <c r="D363" s="8">
        <v>49</v>
      </c>
      <c r="E363" s="5" t="s">
        <v>25</v>
      </c>
      <c r="F363" s="8">
        <v>16478.7</v>
      </c>
      <c r="G363" s="8"/>
      <c r="H363" s="1">
        <v>43201</v>
      </c>
      <c r="I363" s="1">
        <v>43211</v>
      </c>
      <c r="J363" s="5" t="s">
        <v>12</v>
      </c>
      <c r="K363" s="8">
        <v>260.19</v>
      </c>
      <c r="L363" s="8">
        <f t="shared" si="64"/>
        <v>17346</v>
      </c>
      <c r="M363" s="8">
        <f t="shared" si="65"/>
        <v>16738.89</v>
      </c>
      <c r="N363" s="8">
        <f t="shared" si="66"/>
        <v>607.11000000000058</v>
      </c>
      <c r="O363" s="27">
        <f t="shared" si="67"/>
        <v>3.5000000000000031E-2</v>
      </c>
      <c r="P363" s="4">
        <f t="shared" si="68"/>
        <v>10</v>
      </c>
      <c r="Q363" s="2" t="str">
        <f t="shared" si="62"/>
        <v>Fast</v>
      </c>
      <c r="R363" s="2">
        <f t="shared" si="63"/>
        <v>2018</v>
      </c>
    </row>
    <row r="364" spans="1:18" ht="14.25" customHeight="1" x14ac:dyDescent="0.25">
      <c r="A364" s="6">
        <v>363</v>
      </c>
      <c r="B364" s="5" t="s">
        <v>13</v>
      </c>
      <c r="C364" s="6">
        <v>691</v>
      </c>
      <c r="D364" s="8">
        <v>48</v>
      </c>
      <c r="E364" s="5" t="s">
        <v>10</v>
      </c>
      <c r="F364" s="8">
        <v>31509.599999999999</v>
      </c>
      <c r="G364" s="8"/>
      <c r="H364" s="1">
        <v>42906</v>
      </c>
      <c r="I364" s="1">
        <v>42926</v>
      </c>
      <c r="J364" s="5" t="s">
        <v>18</v>
      </c>
      <c r="K364" s="8">
        <v>497.52</v>
      </c>
      <c r="L364" s="8">
        <f t="shared" si="64"/>
        <v>33168</v>
      </c>
      <c r="M364" s="8">
        <f t="shared" si="65"/>
        <v>32007.119999999999</v>
      </c>
      <c r="N364" s="8">
        <f t="shared" si="66"/>
        <v>1160.880000000001</v>
      </c>
      <c r="O364" s="27">
        <f t="shared" si="67"/>
        <v>3.5000000000000031E-2</v>
      </c>
      <c r="P364" s="4">
        <f t="shared" si="68"/>
        <v>20</v>
      </c>
      <c r="Q364" s="2" t="str">
        <f t="shared" si="62"/>
        <v>Moderate</v>
      </c>
      <c r="R364" s="2">
        <f t="shared" si="63"/>
        <v>2017</v>
      </c>
    </row>
    <row r="365" spans="1:18" ht="14.25" customHeight="1" x14ac:dyDescent="0.25">
      <c r="A365" s="6">
        <v>364</v>
      </c>
      <c r="B365" s="5" t="s">
        <v>13</v>
      </c>
      <c r="C365" s="6">
        <v>921</v>
      </c>
      <c r="D365" s="8">
        <v>660</v>
      </c>
      <c r="E365" s="5" t="s">
        <v>14</v>
      </c>
      <c r="F365" s="8">
        <v>577467</v>
      </c>
      <c r="G365" s="8"/>
      <c r="H365" s="1">
        <v>42780</v>
      </c>
      <c r="I365" s="1">
        <v>42799</v>
      </c>
      <c r="J365" s="5" t="s">
        <v>32</v>
      </c>
      <c r="K365" s="8">
        <v>9117.9</v>
      </c>
      <c r="L365" s="8">
        <f t="shared" si="64"/>
        <v>607860</v>
      </c>
      <c r="M365" s="8">
        <f t="shared" si="65"/>
        <v>586584.9</v>
      </c>
      <c r="N365" s="8">
        <f t="shared" si="66"/>
        <v>21275.099999999977</v>
      </c>
      <c r="O365" s="27">
        <f t="shared" si="67"/>
        <v>3.4999999999999962E-2</v>
      </c>
      <c r="P365" s="4">
        <f t="shared" si="68"/>
        <v>19</v>
      </c>
      <c r="Q365" s="2" t="str">
        <f t="shared" si="62"/>
        <v>Moderate</v>
      </c>
      <c r="R365" s="2">
        <f t="shared" si="63"/>
        <v>2017</v>
      </c>
    </row>
    <row r="366" spans="1:18" ht="14.25" customHeight="1" x14ac:dyDescent="0.25">
      <c r="A366" s="6">
        <v>365</v>
      </c>
      <c r="B366" s="5" t="s">
        <v>11</v>
      </c>
      <c r="C366" s="6">
        <v>801</v>
      </c>
      <c r="D366" s="8">
        <v>843</v>
      </c>
      <c r="E366" s="5" t="s">
        <v>10</v>
      </c>
      <c r="F366" s="8">
        <v>641480.85</v>
      </c>
      <c r="G366" s="36">
        <f>F366/L366</f>
        <v>0.95</v>
      </c>
      <c r="H366" s="1">
        <v>42878</v>
      </c>
      <c r="I366" s="1">
        <v>42896</v>
      </c>
      <c r="J366" s="5" t="s">
        <v>12</v>
      </c>
      <c r="K366" s="8">
        <v>10128.645</v>
      </c>
      <c r="L366" s="8">
        <f t="shared" si="64"/>
        <v>675243</v>
      </c>
      <c r="M366" s="8">
        <f t="shared" si="65"/>
        <v>651609.495</v>
      </c>
      <c r="N366" s="8">
        <f t="shared" si="66"/>
        <v>23633.505000000005</v>
      </c>
      <c r="O366" s="27">
        <f t="shared" si="67"/>
        <v>3.500000000000001E-2</v>
      </c>
      <c r="P366" s="4">
        <f t="shared" si="68"/>
        <v>18</v>
      </c>
      <c r="Q366" s="2" t="str">
        <f t="shared" si="62"/>
        <v>Moderate</v>
      </c>
      <c r="R366" s="2">
        <f t="shared" si="63"/>
        <v>2017</v>
      </c>
    </row>
    <row r="367" spans="1:18" ht="14.25" customHeight="1" x14ac:dyDescent="0.25">
      <c r="A367" s="6">
        <v>366</v>
      </c>
      <c r="B367" s="5" t="s">
        <v>16</v>
      </c>
      <c r="C367" s="6">
        <v>240</v>
      </c>
      <c r="D367" s="8">
        <v>58</v>
      </c>
      <c r="E367" s="5" t="s">
        <v>25</v>
      </c>
      <c r="F367" s="8">
        <v>13224</v>
      </c>
      <c r="G367" s="8"/>
      <c r="H367" s="1">
        <v>42679</v>
      </c>
      <c r="I367" s="1">
        <v>42708</v>
      </c>
      <c r="J367" s="5" t="s">
        <v>28</v>
      </c>
      <c r="K367" s="8">
        <v>208.79999999999998</v>
      </c>
      <c r="L367" s="8">
        <f t="shared" si="64"/>
        <v>13920</v>
      </c>
      <c r="M367" s="8">
        <f t="shared" si="65"/>
        <v>13432.8</v>
      </c>
      <c r="N367" s="8">
        <f t="shared" si="66"/>
        <v>487.20000000000073</v>
      </c>
      <c r="O367" s="27">
        <f t="shared" si="67"/>
        <v>3.5000000000000052E-2</v>
      </c>
      <c r="P367" s="4">
        <f t="shared" si="68"/>
        <v>29</v>
      </c>
      <c r="Q367" s="2" t="str">
        <f t="shared" si="62"/>
        <v>Slow</v>
      </c>
      <c r="R367" s="2">
        <f t="shared" si="63"/>
        <v>2016</v>
      </c>
    </row>
    <row r="368" spans="1:18" ht="14.25" customHeight="1" x14ac:dyDescent="0.25">
      <c r="A368" s="6">
        <v>367</v>
      </c>
      <c r="B368" s="5" t="s">
        <v>16</v>
      </c>
      <c r="C368" s="6">
        <v>160</v>
      </c>
      <c r="D368" s="8">
        <v>15</v>
      </c>
      <c r="E368" s="5" t="s">
        <v>25</v>
      </c>
      <c r="F368" s="8">
        <v>2280</v>
      </c>
      <c r="G368" s="8"/>
      <c r="H368" s="1">
        <v>42836</v>
      </c>
      <c r="I368" s="1">
        <v>42851</v>
      </c>
      <c r="J368" s="16" t="s">
        <v>42</v>
      </c>
      <c r="K368" s="8">
        <v>36</v>
      </c>
      <c r="L368" s="8">
        <f t="shared" si="64"/>
        <v>2400</v>
      </c>
      <c r="M368" s="8">
        <f t="shared" si="65"/>
        <v>2316</v>
      </c>
      <c r="N368" s="8">
        <f t="shared" si="66"/>
        <v>84</v>
      </c>
      <c r="O368" s="27">
        <f t="shared" si="67"/>
        <v>3.5000000000000003E-2</v>
      </c>
      <c r="P368" s="4">
        <f t="shared" si="68"/>
        <v>15</v>
      </c>
      <c r="Q368" s="2" t="str">
        <f t="shared" si="62"/>
        <v>Fast</v>
      </c>
      <c r="R368" s="2">
        <f t="shared" si="63"/>
        <v>2017</v>
      </c>
    </row>
    <row r="369" spans="1:18" ht="14.25" customHeight="1" x14ac:dyDescent="0.25">
      <c r="A369" s="6">
        <v>368</v>
      </c>
      <c r="B369" s="5" t="s">
        <v>11</v>
      </c>
      <c r="C369" s="6">
        <v>569</v>
      </c>
      <c r="D369" s="8">
        <v>915</v>
      </c>
      <c r="E369" s="5" t="s">
        <v>10</v>
      </c>
      <c r="F369" s="8">
        <v>494603.25</v>
      </c>
      <c r="G369" s="36">
        <f>F369/L369</f>
        <v>0.95</v>
      </c>
      <c r="H369" s="1">
        <v>42448</v>
      </c>
      <c r="I369" s="1">
        <v>42467</v>
      </c>
      <c r="J369" s="5" t="s">
        <v>12</v>
      </c>
      <c r="K369" s="8">
        <v>7809.5249999999996</v>
      </c>
      <c r="L369" s="8">
        <f t="shared" si="64"/>
        <v>520635</v>
      </c>
      <c r="M369" s="8">
        <f t="shared" si="65"/>
        <v>502412.77500000002</v>
      </c>
      <c r="N369" s="8">
        <f t="shared" si="66"/>
        <v>18222.224999999977</v>
      </c>
      <c r="O369" s="27">
        <f t="shared" si="67"/>
        <v>3.4999999999999955E-2</v>
      </c>
      <c r="P369" s="4">
        <f t="shared" si="68"/>
        <v>19</v>
      </c>
      <c r="Q369" s="2" t="str">
        <f t="shared" si="62"/>
        <v>Moderate</v>
      </c>
      <c r="R369" s="2">
        <f t="shared" si="63"/>
        <v>2016</v>
      </c>
    </row>
    <row r="370" spans="1:18" ht="14.25" customHeight="1" x14ac:dyDescent="0.25">
      <c r="A370" s="6">
        <v>369</v>
      </c>
      <c r="B370" s="5" t="s">
        <v>16</v>
      </c>
      <c r="C370" s="6">
        <v>155</v>
      </c>
      <c r="D370" s="8">
        <v>61</v>
      </c>
      <c r="E370" s="5" t="s">
        <v>25</v>
      </c>
      <c r="F370" s="8">
        <v>8982.25</v>
      </c>
      <c r="G370" s="8"/>
      <c r="H370" s="1">
        <v>42757</v>
      </c>
      <c r="I370" s="1">
        <v>42781</v>
      </c>
      <c r="J370" s="5" t="s">
        <v>18</v>
      </c>
      <c r="K370" s="8">
        <v>141.82499999999999</v>
      </c>
      <c r="L370" s="8">
        <f t="shared" si="64"/>
        <v>9455</v>
      </c>
      <c r="M370" s="8">
        <f t="shared" si="65"/>
        <v>9124.0750000000007</v>
      </c>
      <c r="N370" s="8">
        <f t="shared" si="66"/>
        <v>330.92499999999927</v>
      </c>
      <c r="O370" s="27">
        <f t="shared" si="67"/>
        <v>3.499999999999992E-2</v>
      </c>
      <c r="P370" s="4">
        <f t="shared" si="68"/>
        <v>24</v>
      </c>
      <c r="Q370" s="2" t="str">
        <f t="shared" si="62"/>
        <v>Moderate</v>
      </c>
      <c r="R370" s="2">
        <f t="shared" si="63"/>
        <v>2017</v>
      </c>
    </row>
    <row r="371" spans="1:18" ht="14.25" customHeight="1" x14ac:dyDescent="0.25">
      <c r="A371" s="6">
        <v>370</v>
      </c>
      <c r="B371" s="5" t="s">
        <v>13</v>
      </c>
      <c r="C371" s="6">
        <v>441</v>
      </c>
      <c r="D371" s="8">
        <v>916</v>
      </c>
      <c r="E371" s="5" t="s">
        <v>23</v>
      </c>
      <c r="F371" s="8">
        <v>383758.2</v>
      </c>
      <c r="G371" s="8"/>
      <c r="H371" s="1">
        <v>43129</v>
      </c>
      <c r="I371" s="1">
        <v>43152</v>
      </c>
      <c r="J371" s="5" t="s">
        <v>32</v>
      </c>
      <c r="K371" s="8">
        <v>6059.34</v>
      </c>
      <c r="L371" s="8">
        <f t="shared" si="64"/>
        <v>403956</v>
      </c>
      <c r="M371" s="8">
        <f t="shared" si="65"/>
        <v>389817.54000000004</v>
      </c>
      <c r="N371" s="8">
        <f t="shared" si="66"/>
        <v>14138.459999999963</v>
      </c>
      <c r="O371" s="27">
        <f t="shared" si="67"/>
        <v>3.4999999999999906E-2</v>
      </c>
      <c r="P371" s="4">
        <f t="shared" si="68"/>
        <v>23</v>
      </c>
      <c r="Q371" s="2" t="str">
        <f t="shared" si="62"/>
        <v>Moderate</v>
      </c>
      <c r="R371" s="2">
        <f t="shared" si="63"/>
        <v>2018</v>
      </c>
    </row>
    <row r="372" spans="1:18" ht="14.25" customHeight="1" x14ac:dyDescent="0.25">
      <c r="A372" s="6">
        <v>371</v>
      </c>
      <c r="B372" s="5" t="s">
        <v>11</v>
      </c>
      <c r="C372" s="6">
        <v>807</v>
      </c>
      <c r="D372" s="8">
        <v>142</v>
      </c>
      <c r="E372" s="5" t="s">
        <v>31</v>
      </c>
      <c r="F372" s="8">
        <v>108864.3</v>
      </c>
      <c r="G372" s="36">
        <f>F372/L372</f>
        <v>0.95000000000000007</v>
      </c>
      <c r="H372" s="1">
        <v>42489</v>
      </c>
      <c r="I372" s="1">
        <v>42507</v>
      </c>
      <c r="J372" s="5" t="s">
        <v>18</v>
      </c>
      <c r="K372" s="8">
        <v>1718.9099999999999</v>
      </c>
      <c r="L372" s="8">
        <f t="shared" si="64"/>
        <v>114594</v>
      </c>
      <c r="M372" s="8">
        <f t="shared" si="65"/>
        <v>110583.21</v>
      </c>
      <c r="N372" s="8">
        <f t="shared" si="66"/>
        <v>4010.7899999999936</v>
      </c>
      <c r="O372" s="27">
        <f t="shared" si="67"/>
        <v>3.4999999999999941E-2</v>
      </c>
      <c r="P372" s="4">
        <f t="shared" si="68"/>
        <v>18</v>
      </c>
      <c r="Q372" s="2" t="str">
        <f t="shared" si="62"/>
        <v>Moderate</v>
      </c>
      <c r="R372" s="2">
        <f t="shared" si="63"/>
        <v>2016</v>
      </c>
    </row>
    <row r="373" spans="1:18" ht="14.25" customHeight="1" x14ac:dyDescent="0.25">
      <c r="A373" s="6">
        <v>372</v>
      </c>
      <c r="B373" s="5" t="s">
        <v>13</v>
      </c>
      <c r="C373" s="6">
        <v>823</v>
      </c>
      <c r="D373" s="8">
        <v>715</v>
      </c>
      <c r="E373" s="5" t="s">
        <v>14</v>
      </c>
      <c r="F373" s="8">
        <v>559022.75</v>
      </c>
      <c r="G373" s="8"/>
      <c r="H373" s="1">
        <v>43178</v>
      </c>
      <c r="I373" s="1">
        <v>43210</v>
      </c>
      <c r="J373" s="5" t="s">
        <v>19</v>
      </c>
      <c r="K373" s="8">
        <v>8826.6749999999993</v>
      </c>
      <c r="L373" s="8">
        <f t="shared" si="64"/>
        <v>588445</v>
      </c>
      <c r="M373" s="8">
        <f t="shared" si="65"/>
        <v>567849.42500000005</v>
      </c>
      <c r="N373" s="8">
        <f t="shared" si="66"/>
        <v>20595.574999999953</v>
      </c>
      <c r="O373" s="27">
        <f t="shared" si="67"/>
        <v>3.499999999999992E-2</v>
      </c>
      <c r="P373" s="4">
        <f t="shared" si="68"/>
        <v>32</v>
      </c>
      <c r="Q373" s="2" t="str">
        <f t="shared" si="62"/>
        <v>Slow</v>
      </c>
      <c r="R373" s="2">
        <f t="shared" si="63"/>
        <v>2018</v>
      </c>
    </row>
    <row r="374" spans="1:18" ht="14.25" customHeight="1" x14ac:dyDescent="0.25">
      <c r="A374" s="6">
        <v>373</v>
      </c>
      <c r="B374" s="5" t="s">
        <v>13</v>
      </c>
      <c r="C374" s="6">
        <v>967</v>
      </c>
      <c r="D374" s="8">
        <v>996</v>
      </c>
      <c r="E374" s="5" t="s">
        <v>23</v>
      </c>
      <c r="F374" s="8">
        <v>914975.4</v>
      </c>
      <c r="G374" s="8"/>
      <c r="H374" s="1">
        <v>42521</v>
      </c>
      <c r="I374" s="1">
        <v>42543</v>
      </c>
      <c r="J374" s="5" t="s">
        <v>21</v>
      </c>
      <c r="K374" s="8">
        <v>14446.98</v>
      </c>
      <c r="L374" s="8">
        <f t="shared" si="64"/>
        <v>963132</v>
      </c>
      <c r="M374" s="8">
        <f t="shared" si="65"/>
        <v>929422.38</v>
      </c>
      <c r="N374" s="8">
        <f t="shared" si="66"/>
        <v>33709.619999999995</v>
      </c>
      <c r="O374" s="27">
        <f t="shared" si="67"/>
        <v>3.4999999999999996E-2</v>
      </c>
      <c r="P374" s="4">
        <f t="shared" si="68"/>
        <v>22</v>
      </c>
      <c r="Q374" s="2" t="str">
        <f t="shared" si="62"/>
        <v>Moderate</v>
      </c>
      <c r="R374" s="2">
        <f t="shared" si="63"/>
        <v>2016</v>
      </c>
    </row>
    <row r="375" spans="1:18" ht="14.25" customHeight="1" x14ac:dyDescent="0.25">
      <c r="A375" s="6">
        <v>374</v>
      </c>
      <c r="B375" s="5" t="s">
        <v>16</v>
      </c>
      <c r="C375" s="6">
        <v>676</v>
      </c>
      <c r="D375" s="8">
        <v>60</v>
      </c>
      <c r="E375" s="5" t="s">
        <v>25</v>
      </c>
      <c r="F375" s="8">
        <v>38532</v>
      </c>
      <c r="G375" s="8"/>
      <c r="H375" s="1">
        <v>42633</v>
      </c>
      <c r="I375" s="1">
        <v>42648</v>
      </c>
      <c r="J375" s="5" t="s">
        <v>12</v>
      </c>
      <c r="K375" s="8">
        <v>608.4</v>
      </c>
      <c r="L375" s="8">
        <f t="shared" si="64"/>
        <v>40560</v>
      </c>
      <c r="M375" s="8">
        <f t="shared" si="65"/>
        <v>39140.400000000001</v>
      </c>
      <c r="N375" s="8">
        <f t="shared" si="66"/>
        <v>1419.5999999999985</v>
      </c>
      <c r="O375" s="27">
        <f t="shared" si="67"/>
        <v>3.4999999999999962E-2</v>
      </c>
      <c r="P375" s="4">
        <f t="shared" si="68"/>
        <v>15</v>
      </c>
      <c r="Q375" s="2" t="str">
        <f t="shared" si="62"/>
        <v>Fast</v>
      </c>
      <c r="R375" s="2">
        <f t="shared" si="63"/>
        <v>2016</v>
      </c>
    </row>
    <row r="376" spans="1:18" ht="14.25" customHeight="1" x14ac:dyDescent="0.25">
      <c r="A376" s="6">
        <v>375</v>
      </c>
      <c r="B376" s="5" t="s">
        <v>11</v>
      </c>
      <c r="C376" s="6">
        <v>646</v>
      </c>
      <c r="D376" s="8">
        <v>322</v>
      </c>
      <c r="E376" s="5" t="s">
        <v>29</v>
      </c>
      <c r="F376" s="8">
        <v>197611.4</v>
      </c>
      <c r="G376" s="36">
        <f>F376/L376</f>
        <v>0.95</v>
      </c>
      <c r="H376" s="1">
        <v>42380</v>
      </c>
      <c r="I376" s="1">
        <v>42393</v>
      </c>
      <c r="J376" s="5" t="s">
        <v>15</v>
      </c>
      <c r="K376" s="8">
        <v>3120.18</v>
      </c>
      <c r="L376" s="8">
        <f t="shared" si="64"/>
        <v>208012</v>
      </c>
      <c r="M376" s="8">
        <f t="shared" si="65"/>
        <v>200731.58</v>
      </c>
      <c r="N376" s="8">
        <f t="shared" si="66"/>
        <v>7280.4200000000128</v>
      </c>
      <c r="O376" s="27">
        <f t="shared" si="67"/>
        <v>3.5000000000000059E-2</v>
      </c>
      <c r="P376" s="4">
        <f t="shared" si="68"/>
        <v>13</v>
      </c>
      <c r="Q376" s="2" t="str">
        <f t="shared" si="62"/>
        <v>Fast</v>
      </c>
      <c r="R376" s="2">
        <f t="shared" si="63"/>
        <v>2016</v>
      </c>
    </row>
    <row r="377" spans="1:18" ht="14.25" customHeight="1" x14ac:dyDescent="0.25">
      <c r="A377" s="6">
        <v>376</v>
      </c>
      <c r="B377" s="5" t="s">
        <v>13</v>
      </c>
      <c r="C377" s="6">
        <v>416</v>
      </c>
      <c r="D377" s="8">
        <v>1395</v>
      </c>
      <c r="E377" s="5" t="s">
        <v>22</v>
      </c>
      <c r="F377" s="8">
        <v>551304</v>
      </c>
      <c r="G377" s="8"/>
      <c r="H377" s="1">
        <v>42801</v>
      </c>
      <c r="I377" s="1">
        <v>42834</v>
      </c>
      <c r="J377" s="5" t="s">
        <v>32</v>
      </c>
      <c r="K377" s="8">
        <v>8704.7999999999993</v>
      </c>
      <c r="L377" s="8">
        <f t="shared" si="64"/>
        <v>580320</v>
      </c>
      <c r="M377" s="8">
        <f t="shared" si="65"/>
        <v>560008.80000000005</v>
      </c>
      <c r="N377" s="8">
        <f t="shared" si="66"/>
        <v>20311.199999999953</v>
      </c>
      <c r="O377" s="27">
        <f t="shared" si="67"/>
        <v>3.499999999999992E-2</v>
      </c>
      <c r="P377" s="4">
        <f t="shared" si="68"/>
        <v>33</v>
      </c>
      <c r="Q377" s="2" t="str">
        <f t="shared" si="62"/>
        <v>Slow</v>
      </c>
      <c r="R377" s="2">
        <f t="shared" si="63"/>
        <v>2017</v>
      </c>
    </row>
    <row r="378" spans="1:18" ht="14.25" customHeight="1" x14ac:dyDescent="0.25">
      <c r="A378" s="6">
        <v>377</v>
      </c>
      <c r="B378" s="5" t="s">
        <v>11</v>
      </c>
      <c r="C378" s="6">
        <v>946</v>
      </c>
      <c r="D378" s="8">
        <v>1138</v>
      </c>
      <c r="E378" s="5" t="s">
        <v>31</v>
      </c>
      <c r="F378" s="8">
        <v>1022720.6</v>
      </c>
      <c r="G378" s="36">
        <f t="shared" ref="G378:G379" si="71">F378/L378</f>
        <v>0.95</v>
      </c>
      <c r="H378" s="1">
        <v>42727</v>
      </c>
      <c r="I378" s="1">
        <v>42744</v>
      </c>
      <c r="J378" s="5" t="s">
        <v>12</v>
      </c>
      <c r="K378" s="8">
        <v>16148.22</v>
      </c>
      <c r="L378" s="8">
        <f t="shared" si="64"/>
        <v>1076548</v>
      </c>
      <c r="M378" s="8">
        <f t="shared" si="65"/>
        <v>1038868.82</v>
      </c>
      <c r="N378" s="8">
        <f t="shared" si="66"/>
        <v>37679.180000000051</v>
      </c>
      <c r="O378" s="27">
        <f t="shared" si="67"/>
        <v>3.5000000000000045E-2</v>
      </c>
      <c r="P378" s="4">
        <f t="shared" si="68"/>
        <v>17</v>
      </c>
      <c r="Q378" s="2" t="str">
        <f t="shared" si="62"/>
        <v>Moderate</v>
      </c>
      <c r="R378" s="2">
        <f t="shared" si="63"/>
        <v>2017</v>
      </c>
    </row>
    <row r="379" spans="1:18" ht="14.25" customHeight="1" x14ac:dyDescent="0.25">
      <c r="A379" s="6">
        <v>378</v>
      </c>
      <c r="B379" s="5" t="s">
        <v>11</v>
      </c>
      <c r="C379" s="6">
        <v>651</v>
      </c>
      <c r="D379" s="8">
        <v>318</v>
      </c>
      <c r="E379" s="5" t="s">
        <v>29</v>
      </c>
      <c r="F379" s="8">
        <v>196667.1</v>
      </c>
      <c r="G379" s="36">
        <f t="shared" si="71"/>
        <v>0.95000000000000007</v>
      </c>
      <c r="H379" s="1">
        <v>42580</v>
      </c>
      <c r="I379" s="1">
        <v>42599</v>
      </c>
      <c r="J379" s="16" t="s">
        <v>42</v>
      </c>
      <c r="K379" s="8">
        <v>3105.27</v>
      </c>
      <c r="L379" s="8">
        <f t="shared" si="64"/>
        <v>207018</v>
      </c>
      <c r="M379" s="8">
        <f t="shared" si="65"/>
        <v>199772.37</v>
      </c>
      <c r="N379" s="8">
        <f t="shared" si="66"/>
        <v>7245.6300000000047</v>
      </c>
      <c r="O379" s="27">
        <f t="shared" si="67"/>
        <v>3.5000000000000024E-2</v>
      </c>
      <c r="P379" s="4">
        <f t="shared" si="68"/>
        <v>19</v>
      </c>
      <c r="Q379" s="2" t="str">
        <f t="shared" si="62"/>
        <v>Moderate</v>
      </c>
      <c r="R379" s="2">
        <f t="shared" si="63"/>
        <v>2016</v>
      </c>
    </row>
    <row r="380" spans="1:18" ht="14.25" customHeight="1" x14ac:dyDescent="0.25">
      <c r="A380" s="6">
        <v>379</v>
      </c>
      <c r="B380" s="5" t="s">
        <v>13</v>
      </c>
      <c r="C380" s="6">
        <v>629</v>
      </c>
      <c r="D380" s="8">
        <v>959</v>
      </c>
      <c r="E380" s="5" t="s">
        <v>23</v>
      </c>
      <c r="F380" s="8">
        <v>573050.44999999995</v>
      </c>
      <c r="G380" s="8"/>
      <c r="H380" s="1">
        <v>43075</v>
      </c>
      <c r="I380" s="1">
        <v>43100</v>
      </c>
      <c r="J380" s="5" t="s">
        <v>32</v>
      </c>
      <c r="K380" s="8">
        <v>9048.1649999999991</v>
      </c>
      <c r="L380" s="8">
        <f t="shared" si="64"/>
        <v>603211</v>
      </c>
      <c r="M380" s="8">
        <f t="shared" si="65"/>
        <v>582098.61499999999</v>
      </c>
      <c r="N380" s="8">
        <f t="shared" si="66"/>
        <v>21112.385000000009</v>
      </c>
      <c r="O380" s="27">
        <f t="shared" si="67"/>
        <v>3.5000000000000017E-2</v>
      </c>
      <c r="P380" s="4">
        <f t="shared" si="68"/>
        <v>25</v>
      </c>
      <c r="Q380" s="2" t="str">
        <f t="shared" si="62"/>
        <v>Moderate</v>
      </c>
      <c r="R380" s="2">
        <f t="shared" si="63"/>
        <v>2017</v>
      </c>
    </row>
    <row r="381" spans="1:18" ht="14.25" customHeight="1" x14ac:dyDescent="0.25">
      <c r="A381" s="6">
        <v>380</v>
      </c>
      <c r="B381" s="5" t="s">
        <v>13</v>
      </c>
      <c r="C381" s="6">
        <v>530</v>
      </c>
      <c r="D381" s="8">
        <v>851</v>
      </c>
      <c r="E381" s="5" t="s">
        <v>23</v>
      </c>
      <c r="F381" s="8">
        <v>428478.5</v>
      </c>
      <c r="G381" s="8"/>
      <c r="H381" s="1">
        <v>42713</v>
      </c>
      <c r="I381" s="1">
        <v>42731</v>
      </c>
      <c r="J381" s="5" t="s">
        <v>12</v>
      </c>
      <c r="K381" s="8">
        <v>6765.45</v>
      </c>
      <c r="L381" s="8">
        <f t="shared" si="64"/>
        <v>451030</v>
      </c>
      <c r="M381" s="8">
        <f t="shared" si="65"/>
        <v>435243.95</v>
      </c>
      <c r="N381" s="8">
        <f t="shared" si="66"/>
        <v>15786.049999999988</v>
      </c>
      <c r="O381" s="27">
        <f t="shared" si="67"/>
        <v>3.4999999999999976E-2</v>
      </c>
      <c r="P381" s="4">
        <f t="shared" si="68"/>
        <v>18</v>
      </c>
      <c r="Q381" s="2" t="str">
        <f t="shared" si="62"/>
        <v>Moderate</v>
      </c>
      <c r="R381" s="2">
        <f t="shared" si="63"/>
        <v>2016</v>
      </c>
    </row>
    <row r="382" spans="1:18" ht="14.25" customHeight="1" x14ac:dyDescent="0.25">
      <c r="A382" s="6">
        <v>381</v>
      </c>
      <c r="B382" s="5" t="s">
        <v>13</v>
      </c>
      <c r="C382" s="6">
        <v>841</v>
      </c>
      <c r="D382" s="8">
        <v>589</v>
      </c>
      <c r="E382" s="5" t="s">
        <v>14</v>
      </c>
      <c r="F382" s="8">
        <v>470581.55</v>
      </c>
      <c r="G382" s="8"/>
      <c r="H382" s="1">
        <v>42646</v>
      </c>
      <c r="I382" s="1">
        <v>42667</v>
      </c>
      <c r="J382" s="5" t="s">
        <v>12</v>
      </c>
      <c r="K382" s="8">
        <v>7430.2349999999997</v>
      </c>
      <c r="L382" s="8">
        <f t="shared" si="64"/>
        <v>495349</v>
      </c>
      <c r="M382" s="8">
        <f t="shared" si="65"/>
        <v>478011.78499999997</v>
      </c>
      <c r="N382" s="8">
        <f t="shared" si="66"/>
        <v>17337.215000000026</v>
      </c>
      <c r="O382" s="27">
        <f t="shared" si="67"/>
        <v>3.5000000000000052E-2</v>
      </c>
      <c r="P382" s="4">
        <f t="shared" si="68"/>
        <v>21</v>
      </c>
      <c r="Q382" s="2" t="str">
        <f t="shared" si="62"/>
        <v>Moderate</v>
      </c>
      <c r="R382" s="2">
        <f t="shared" si="63"/>
        <v>2016</v>
      </c>
    </row>
    <row r="383" spans="1:18" ht="14.25" customHeight="1" x14ac:dyDescent="0.25">
      <c r="A383" s="6">
        <v>382</v>
      </c>
      <c r="B383" s="5" t="s">
        <v>16</v>
      </c>
      <c r="C383" s="6">
        <v>814</v>
      </c>
      <c r="D383" s="8">
        <v>60</v>
      </c>
      <c r="E383" s="5" t="s">
        <v>17</v>
      </c>
      <c r="F383" s="8">
        <v>46398</v>
      </c>
      <c r="G383" s="8"/>
      <c r="H383" s="1">
        <v>43045</v>
      </c>
      <c r="I383" s="1">
        <v>43066</v>
      </c>
      <c r="J383" s="5" t="s">
        <v>12</v>
      </c>
      <c r="K383" s="8">
        <v>732.6</v>
      </c>
      <c r="L383" s="8">
        <f t="shared" si="64"/>
        <v>48840</v>
      </c>
      <c r="M383" s="8">
        <f t="shared" si="65"/>
        <v>47130.6</v>
      </c>
      <c r="N383" s="8">
        <f t="shared" si="66"/>
        <v>1709.4000000000015</v>
      </c>
      <c r="O383" s="27">
        <f t="shared" si="67"/>
        <v>3.5000000000000031E-2</v>
      </c>
      <c r="P383" s="4">
        <f t="shared" si="68"/>
        <v>21</v>
      </c>
      <c r="Q383" s="2" t="str">
        <f t="shared" si="62"/>
        <v>Moderate</v>
      </c>
      <c r="R383" s="2">
        <f t="shared" si="63"/>
        <v>2017</v>
      </c>
    </row>
    <row r="384" spans="1:18" ht="14.25" customHeight="1" x14ac:dyDescent="0.25">
      <c r="A384" s="6">
        <v>383</v>
      </c>
      <c r="B384" s="5" t="s">
        <v>13</v>
      </c>
      <c r="C384" s="6">
        <v>307</v>
      </c>
      <c r="D384" s="8">
        <v>772</v>
      </c>
      <c r="E384" s="5" t="s">
        <v>14</v>
      </c>
      <c r="F384" s="8">
        <v>225153.8</v>
      </c>
      <c r="G384" s="8"/>
      <c r="H384" s="1">
        <v>43196</v>
      </c>
      <c r="I384" s="1">
        <v>43210</v>
      </c>
      <c r="J384" s="5" t="s">
        <v>19</v>
      </c>
      <c r="K384" s="8">
        <v>3555.06</v>
      </c>
      <c r="L384" s="8">
        <f t="shared" si="64"/>
        <v>237004</v>
      </c>
      <c r="M384" s="8">
        <f t="shared" si="65"/>
        <v>228708.86</v>
      </c>
      <c r="N384" s="8">
        <f t="shared" si="66"/>
        <v>8295.140000000014</v>
      </c>
      <c r="O384" s="27">
        <f t="shared" si="67"/>
        <v>3.5000000000000059E-2</v>
      </c>
      <c r="P384" s="4">
        <f t="shared" si="68"/>
        <v>14</v>
      </c>
      <c r="Q384" s="2" t="str">
        <f t="shared" si="62"/>
        <v>Fast</v>
      </c>
      <c r="R384" s="2">
        <f t="shared" si="63"/>
        <v>2018</v>
      </c>
    </row>
    <row r="385" spans="1:18" ht="14.25" customHeight="1" x14ac:dyDescent="0.25">
      <c r="A385" s="6">
        <v>384</v>
      </c>
      <c r="B385" s="5" t="s">
        <v>16</v>
      </c>
      <c r="C385" s="6">
        <v>287</v>
      </c>
      <c r="D385" s="8">
        <v>60</v>
      </c>
      <c r="E385" s="5" t="s">
        <v>25</v>
      </c>
      <c r="F385" s="8">
        <v>16359</v>
      </c>
      <c r="G385" s="8"/>
      <c r="H385" s="1">
        <v>42885</v>
      </c>
      <c r="I385" s="1">
        <v>42896</v>
      </c>
      <c r="J385" s="5" t="s">
        <v>12</v>
      </c>
      <c r="K385" s="8">
        <v>258.3</v>
      </c>
      <c r="L385" s="8">
        <f t="shared" si="64"/>
        <v>17220</v>
      </c>
      <c r="M385" s="8">
        <f t="shared" si="65"/>
        <v>16617.3</v>
      </c>
      <c r="N385" s="8">
        <f t="shared" si="66"/>
        <v>602.70000000000073</v>
      </c>
      <c r="O385" s="27">
        <f t="shared" si="67"/>
        <v>3.5000000000000045E-2</v>
      </c>
      <c r="P385" s="4">
        <f t="shared" si="68"/>
        <v>11</v>
      </c>
      <c r="Q385" s="2" t="str">
        <f t="shared" si="62"/>
        <v>Fast</v>
      </c>
      <c r="R385" s="2">
        <f t="shared" si="63"/>
        <v>2017</v>
      </c>
    </row>
    <row r="386" spans="1:18" ht="14.25" customHeight="1" x14ac:dyDescent="0.25">
      <c r="A386" s="6">
        <v>385</v>
      </c>
      <c r="B386" s="5" t="s">
        <v>11</v>
      </c>
      <c r="C386" s="6">
        <v>577</v>
      </c>
      <c r="D386" s="8">
        <v>1004</v>
      </c>
      <c r="E386" s="5" t="s">
        <v>10</v>
      </c>
      <c r="F386" s="8">
        <v>550342.6</v>
      </c>
      <c r="G386" s="36">
        <f t="shared" ref="G386:G387" si="72">F386/L386</f>
        <v>0.95</v>
      </c>
      <c r="H386" s="1">
        <v>42776</v>
      </c>
      <c r="I386" s="1">
        <v>42809</v>
      </c>
      <c r="J386" s="5" t="s">
        <v>12</v>
      </c>
      <c r="K386" s="8">
        <v>8689.619999999999</v>
      </c>
      <c r="L386" s="8">
        <f t="shared" si="64"/>
        <v>579308</v>
      </c>
      <c r="M386" s="8">
        <f t="shared" si="65"/>
        <v>559032.22</v>
      </c>
      <c r="N386" s="8">
        <f t="shared" si="66"/>
        <v>20275.780000000028</v>
      </c>
      <c r="O386" s="27">
        <f t="shared" si="67"/>
        <v>3.5000000000000045E-2</v>
      </c>
      <c r="P386" s="4">
        <f t="shared" si="68"/>
        <v>33</v>
      </c>
      <c r="Q386" s="2" t="str">
        <f t="shared" ref="Q386:Q449" si="73">IF(P386&lt;=15,"Fast",IF(P386&lt;=28,"Moderate","Slow"))</f>
        <v>Slow</v>
      </c>
      <c r="R386" s="2">
        <f t="shared" ref="R386:R449" si="74">YEAR(I386)</f>
        <v>2017</v>
      </c>
    </row>
    <row r="387" spans="1:18" ht="14.25" customHeight="1" x14ac:dyDescent="0.25">
      <c r="A387" s="6">
        <v>386</v>
      </c>
      <c r="B387" s="5" t="s">
        <v>11</v>
      </c>
      <c r="C387" s="6">
        <v>618</v>
      </c>
      <c r="D387" s="8">
        <v>1204</v>
      </c>
      <c r="E387" s="5" t="s">
        <v>31</v>
      </c>
      <c r="F387" s="8">
        <v>706868.4</v>
      </c>
      <c r="G387" s="36">
        <f t="shared" si="72"/>
        <v>0.95000000000000007</v>
      </c>
      <c r="H387" s="1">
        <v>43108</v>
      </c>
      <c r="I387" s="1">
        <v>43141</v>
      </c>
      <c r="J387" s="5" t="s">
        <v>32</v>
      </c>
      <c r="K387" s="8">
        <v>11161.08</v>
      </c>
      <c r="L387" s="8">
        <f t="shared" ref="L387:L450" si="75">C387*D387</f>
        <v>744072</v>
      </c>
      <c r="M387" s="8">
        <f t="shared" ref="M387:M450" si="76">F387+K387</f>
        <v>718029.48</v>
      </c>
      <c r="N387" s="8">
        <f t="shared" ref="N387:N450" si="77">L387-M387</f>
        <v>26042.520000000019</v>
      </c>
      <c r="O387" s="27">
        <f t="shared" ref="O387:O450" si="78">(L387-M387)/L387</f>
        <v>3.5000000000000024E-2</v>
      </c>
      <c r="P387" s="4">
        <f t="shared" ref="P387:P450" si="79">I387-H387</f>
        <v>33</v>
      </c>
      <c r="Q387" s="2" t="str">
        <f t="shared" si="73"/>
        <v>Slow</v>
      </c>
      <c r="R387" s="2">
        <f t="shared" si="74"/>
        <v>2018</v>
      </c>
    </row>
    <row r="388" spans="1:18" ht="14.25" customHeight="1" x14ac:dyDescent="0.25">
      <c r="A388" s="6">
        <v>387</v>
      </c>
      <c r="B388" s="5" t="s">
        <v>16</v>
      </c>
      <c r="C388" s="6">
        <v>217</v>
      </c>
      <c r="D388" s="8">
        <v>36</v>
      </c>
      <c r="E388" s="5" t="s">
        <v>17</v>
      </c>
      <c r="F388" s="8">
        <v>7421.4</v>
      </c>
      <c r="G388" s="8"/>
      <c r="H388" s="1">
        <v>42674</v>
      </c>
      <c r="I388" s="1">
        <v>42704</v>
      </c>
      <c r="J388" s="5" t="s">
        <v>32</v>
      </c>
      <c r="K388" s="8">
        <v>117.17999999999999</v>
      </c>
      <c r="L388" s="8">
        <f t="shared" si="75"/>
        <v>7812</v>
      </c>
      <c r="M388" s="8">
        <f t="shared" si="76"/>
        <v>7538.58</v>
      </c>
      <c r="N388" s="8">
        <f t="shared" si="77"/>
        <v>273.42000000000007</v>
      </c>
      <c r="O388" s="27">
        <f t="shared" si="78"/>
        <v>3.500000000000001E-2</v>
      </c>
      <c r="P388" s="4">
        <f t="shared" si="79"/>
        <v>30</v>
      </c>
      <c r="Q388" s="2" t="str">
        <f t="shared" si="73"/>
        <v>Slow</v>
      </c>
      <c r="R388" s="2">
        <f t="shared" si="74"/>
        <v>2016</v>
      </c>
    </row>
    <row r="389" spans="1:18" ht="14.25" customHeight="1" x14ac:dyDescent="0.25">
      <c r="A389" s="6">
        <v>388</v>
      </c>
      <c r="B389" s="5" t="s">
        <v>16</v>
      </c>
      <c r="C389" s="6">
        <v>124</v>
      </c>
      <c r="D389" s="8">
        <v>14</v>
      </c>
      <c r="E389" s="5" t="s">
        <v>25</v>
      </c>
      <c r="F389" s="8">
        <v>1649.2</v>
      </c>
      <c r="G389" s="8"/>
      <c r="H389" s="1">
        <v>42975</v>
      </c>
      <c r="I389" s="1">
        <v>42989</v>
      </c>
      <c r="J389" s="5" t="s">
        <v>12</v>
      </c>
      <c r="K389" s="8">
        <v>26.04</v>
      </c>
      <c r="L389" s="8">
        <f t="shared" si="75"/>
        <v>1736</v>
      </c>
      <c r="M389" s="8">
        <f t="shared" si="76"/>
        <v>1675.24</v>
      </c>
      <c r="N389" s="8">
        <f t="shared" si="77"/>
        <v>60.759999999999991</v>
      </c>
      <c r="O389" s="27">
        <f t="shared" si="78"/>
        <v>3.4999999999999996E-2</v>
      </c>
      <c r="P389" s="4">
        <f t="shared" si="79"/>
        <v>14</v>
      </c>
      <c r="Q389" s="2" t="str">
        <f t="shared" si="73"/>
        <v>Fast</v>
      </c>
      <c r="R389" s="2">
        <f t="shared" si="74"/>
        <v>2017</v>
      </c>
    </row>
    <row r="390" spans="1:18" ht="14.25" customHeight="1" x14ac:dyDescent="0.25">
      <c r="A390" s="6">
        <v>389</v>
      </c>
      <c r="B390" s="5" t="s">
        <v>13</v>
      </c>
      <c r="C390" s="6">
        <v>692</v>
      </c>
      <c r="D390" s="8">
        <v>220</v>
      </c>
      <c r="E390" s="5" t="s">
        <v>22</v>
      </c>
      <c r="F390" s="8">
        <v>144628</v>
      </c>
      <c r="G390" s="8"/>
      <c r="H390" s="1">
        <v>42609</v>
      </c>
      <c r="I390" s="1">
        <v>42625</v>
      </c>
      <c r="J390" s="5" t="s">
        <v>12</v>
      </c>
      <c r="K390" s="8">
        <v>2283.6</v>
      </c>
      <c r="L390" s="8">
        <f t="shared" si="75"/>
        <v>152240</v>
      </c>
      <c r="M390" s="8">
        <f t="shared" si="76"/>
        <v>146911.6</v>
      </c>
      <c r="N390" s="8">
        <f t="shared" si="77"/>
        <v>5328.3999999999942</v>
      </c>
      <c r="O390" s="27">
        <f t="shared" si="78"/>
        <v>3.4999999999999962E-2</v>
      </c>
      <c r="P390" s="4">
        <f t="shared" si="79"/>
        <v>16</v>
      </c>
      <c r="Q390" s="2" t="str">
        <f t="shared" si="73"/>
        <v>Moderate</v>
      </c>
      <c r="R390" s="2">
        <f t="shared" si="74"/>
        <v>2016</v>
      </c>
    </row>
    <row r="391" spans="1:18" ht="14.25" customHeight="1" x14ac:dyDescent="0.25">
      <c r="A391" s="6">
        <v>390</v>
      </c>
      <c r="B391" s="5" t="s">
        <v>13</v>
      </c>
      <c r="C391" s="6">
        <v>783</v>
      </c>
      <c r="D391" s="8">
        <v>746</v>
      </c>
      <c r="E391" s="5" t="s">
        <v>14</v>
      </c>
      <c r="F391" s="8">
        <v>554912.1</v>
      </c>
      <c r="G391" s="8"/>
      <c r="H391" s="1">
        <v>42757</v>
      </c>
      <c r="I391" s="1">
        <v>42787</v>
      </c>
      <c r="J391" s="5" t="s">
        <v>18</v>
      </c>
      <c r="K391" s="8">
        <v>8761.77</v>
      </c>
      <c r="L391" s="8">
        <f t="shared" si="75"/>
        <v>584118</v>
      </c>
      <c r="M391" s="8">
        <f t="shared" si="76"/>
        <v>563673.87</v>
      </c>
      <c r="N391" s="8">
        <f t="shared" si="77"/>
        <v>20444.130000000005</v>
      </c>
      <c r="O391" s="27">
        <f t="shared" si="78"/>
        <v>3.500000000000001E-2</v>
      </c>
      <c r="P391" s="4">
        <f t="shared" si="79"/>
        <v>30</v>
      </c>
      <c r="Q391" s="2" t="str">
        <f t="shared" si="73"/>
        <v>Slow</v>
      </c>
      <c r="R391" s="2">
        <f t="shared" si="74"/>
        <v>2017</v>
      </c>
    </row>
    <row r="392" spans="1:18" ht="14.25" customHeight="1" x14ac:dyDescent="0.25">
      <c r="A392" s="6">
        <v>391</v>
      </c>
      <c r="B392" s="5" t="s">
        <v>11</v>
      </c>
      <c r="C392" s="6">
        <v>602</v>
      </c>
      <c r="D392" s="8">
        <v>271</v>
      </c>
      <c r="E392" s="5" t="s">
        <v>17</v>
      </c>
      <c r="F392" s="8">
        <v>154984.9</v>
      </c>
      <c r="G392" s="36">
        <f t="shared" ref="G392:G393" si="80">F392/L392</f>
        <v>0.95</v>
      </c>
      <c r="H392" s="1">
        <v>42557</v>
      </c>
      <c r="I392" s="1">
        <v>42587</v>
      </c>
      <c r="J392" s="5" t="s">
        <v>18</v>
      </c>
      <c r="K392" s="8">
        <v>2447.13</v>
      </c>
      <c r="L392" s="8">
        <f t="shared" si="75"/>
        <v>163142</v>
      </c>
      <c r="M392" s="8">
        <f t="shared" si="76"/>
        <v>157432.03</v>
      </c>
      <c r="N392" s="8">
        <f t="shared" si="77"/>
        <v>5709.9700000000012</v>
      </c>
      <c r="O392" s="27">
        <f t="shared" si="78"/>
        <v>3.500000000000001E-2</v>
      </c>
      <c r="P392" s="4">
        <f t="shared" si="79"/>
        <v>30</v>
      </c>
      <c r="Q392" s="2" t="str">
        <f t="shared" si="73"/>
        <v>Slow</v>
      </c>
      <c r="R392" s="2">
        <f t="shared" si="74"/>
        <v>2016</v>
      </c>
    </row>
    <row r="393" spans="1:18" ht="14.25" customHeight="1" x14ac:dyDescent="0.25">
      <c r="A393" s="6">
        <v>392</v>
      </c>
      <c r="B393" s="5" t="s">
        <v>11</v>
      </c>
      <c r="C393" s="6">
        <v>243</v>
      </c>
      <c r="D393" s="8">
        <v>108</v>
      </c>
      <c r="E393" s="5" t="s">
        <v>17</v>
      </c>
      <c r="F393" s="8">
        <v>24931.8</v>
      </c>
      <c r="G393" s="36">
        <f t="shared" si="80"/>
        <v>0.95</v>
      </c>
      <c r="H393" s="1">
        <v>42781</v>
      </c>
      <c r="I393" s="1">
        <v>42805</v>
      </c>
      <c r="J393" s="5" t="s">
        <v>12</v>
      </c>
      <c r="K393" s="8">
        <v>393.65999999999997</v>
      </c>
      <c r="L393" s="8">
        <f t="shared" si="75"/>
        <v>26244</v>
      </c>
      <c r="M393" s="8">
        <f t="shared" si="76"/>
        <v>25325.46</v>
      </c>
      <c r="N393" s="8">
        <f t="shared" si="77"/>
        <v>918.54000000000087</v>
      </c>
      <c r="O393" s="27">
        <f t="shared" si="78"/>
        <v>3.5000000000000031E-2</v>
      </c>
      <c r="P393" s="4">
        <f t="shared" si="79"/>
        <v>24</v>
      </c>
      <c r="Q393" s="2" t="str">
        <f t="shared" si="73"/>
        <v>Moderate</v>
      </c>
      <c r="R393" s="2">
        <f t="shared" si="74"/>
        <v>2017</v>
      </c>
    </row>
    <row r="394" spans="1:18" ht="14.25" customHeight="1" x14ac:dyDescent="0.25">
      <c r="A394" s="6">
        <v>393</v>
      </c>
      <c r="B394" s="5" t="s">
        <v>13</v>
      </c>
      <c r="C394" s="6">
        <v>388</v>
      </c>
      <c r="D394" s="8">
        <v>908</v>
      </c>
      <c r="E394" s="5" t="s">
        <v>20</v>
      </c>
      <c r="F394" s="8">
        <v>334688.8</v>
      </c>
      <c r="G394" s="8"/>
      <c r="H394" s="1">
        <v>42824</v>
      </c>
      <c r="I394" s="1">
        <v>42845</v>
      </c>
      <c r="J394" s="5" t="s">
        <v>12</v>
      </c>
      <c r="K394" s="8">
        <v>5284.5599999999995</v>
      </c>
      <c r="L394" s="8">
        <f t="shared" si="75"/>
        <v>352304</v>
      </c>
      <c r="M394" s="8">
        <f t="shared" si="76"/>
        <v>339973.36</v>
      </c>
      <c r="N394" s="8">
        <f t="shared" si="77"/>
        <v>12330.640000000014</v>
      </c>
      <c r="O394" s="27">
        <f t="shared" si="78"/>
        <v>3.5000000000000038E-2</v>
      </c>
      <c r="P394" s="4">
        <f t="shared" si="79"/>
        <v>21</v>
      </c>
      <c r="Q394" s="2" t="str">
        <f t="shared" si="73"/>
        <v>Moderate</v>
      </c>
      <c r="R394" s="2">
        <f t="shared" si="74"/>
        <v>2017</v>
      </c>
    </row>
    <row r="395" spans="1:18" ht="14.25" customHeight="1" x14ac:dyDescent="0.25">
      <c r="A395" s="6">
        <v>394</v>
      </c>
      <c r="B395" s="5" t="s">
        <v>13</v>
      </c>
      <c r="C395" s="6">
        <v>413</v>
      </c>
      <c r="D395" s="8">
        <v>769</v>
      </c>
      <c r="E395" s="5" t="s">
        <v>14</v>
      </c>
      <c r="F395" s="8">
        <v>301717.15000000002</v>
      </c>
      <c r="G395" s="8"/>
      <c r="H395" s="1">
        <v>42868</v>
      </c>
      <c r="I395" s="1">
        <v>42897</v>
      </c>
      <c r="J395" s="5" t="s">
        <v>12</v>
      </c>
      <c r="K395" s="8">
        <v>4763.9549999999999</v>
      </c>
      <c r="L395" s="8">
        <f t="shared" si="75"/>
        <v>317597</v>
      </c>
      <c r="M395" s="8">
        <f t="shared" si="76"/>
        <v>306481.10500000004</v>
      </c>
      <c r="N395" s="8">
        <f t="shared" si="77"/>
        <v>11115.89499999996</v>
      </c>
      <c r="O395" s="27">
        <f t="shared" si="78"/>
        <v>3.4999999999999878E-2</v>
      </c>
      <c r="P395" s="4">
        <f t="shared" si="79"/>
        <v>29</v>
      </c>
      <c r="Q395" s="2" t="str">
        <f t="shared" si="73"/>
        <v>Slow</v>
      </c>
      <c r="R395" s="2">
        <f t="shared" si="74"/>
        <v>2017</v>
      </c>
    </row>
    <row r="396" spans="1:18" ht="14.25" customHeight="1" x14ac:dyDescent="0.25">
      <c r="A396" s="6">
        <v>395</v>
      </c>
      <c r="B396" s="5" t="s">
        <v>16</v>
      </c>
      <c r="C396" s="6">
        <v>926</v>
      </c>
      <c r="D396" s="8">
        <v>54</v>
      </c>
      <c r="E396" s="5" t="s">
        <v>17</v>
      </c>
      <c r="F396" s="8">
        <v>47503.8</v>
      </c>
      <c r="G396" s="8"/>
      <c r="H396" s="1">
        <v>42440</v>
      </c>
      <c r="I396" s="1">
        <v>42468</v>
      </c>
      <c r="J396" s="5" t="s">
        <v>28</v>
      </c>
      <c r="K396" s="8">
        <v>750.06</v>
      </c>
      <c r="L396" s="8">
        <f t="shared" si="75"/>
        <v>50004</v>
      </c>
      <c r="M396" s="8">
        <f t="shared" si="76"/>
        <v>48253.86</v>
      </c>
      <c r="N396" s="8">
        <f t="shared" si="77"/>
        <v>1750.1399999999994</v>
      </c>
      <c r="O396" s="27">
        <f t="shared" si="78"/>
        <v>3.4999999999999989E-2</v>
      </c>
      <c r="P396" s="4">
        <f t="shared" si="79"/>
        <v>28</v>
      </c>
      <c r="Q396" s="2" t="str">
        <f t="shared" si="73"/>
        <v>Moderate</v>
      </c>
      <c r="R396" s="2">
        <f t="shared" si="74"/>
        <v>2016</v>
      </c>
    </row>
    <row r="397" spans="1:18" ht="14.25" customHeight="1" x14ac:dyDescent="0.25">
      <c r="A397" s="6">
        <v>396</v>
      </c>
      <c r="B397" s="5" t="s">
        <v>13</v>
      </c>
      <c r="C397" s="6">
        <v>362</v>
      </c>
      <c r="D397" s="8">
        <v>1010</v>
      </c>
      <c r="E397" s="5" t="s">
        <v>23</v>
      </c>
      <c r="F397" s="8">
        <v>347339</v>
      </c>
      <c r="G397" s="8"/>
      <c r="H397" s="1">
        <v>42799</v>
      </c>
      <c r="I397" s="1">
        <v>42818</v>
      </c>
      <c r="J397" s="5" t="s">
        <v>18</v>
      </c>
      <c r="K397" s="8">
        <v>5484.3</v>
      </c>
      <c r="L397" s="8">
        <f t="shared" si="75"/>
        <v>365620</v>
      </c>
      <c r="M397" s="8">
        <f t="shared" si="76"/>
        <v>352823.3</v>
      </c>
      <c r="N397" s="8">
        <f t="shared" si="77"/>
        <v>12796.700000000012</v>
      </c>
      <c r="O397" s="27">
        <f t="shared" si="78"/>
        <v>3.5000000000000031E-2</v>
      </c>
      <c r="P397" s="4">
        <f t="shared" si="79"/>
        <v>19</v>
      </c>
      <c r="Q397" s="2" t="str">
        <f t="shared" si="73"/>
        <v>Moderate</v>
      </c>
      <c r="R397" s="2">
        <f t="shared" si="74"/>
        <v>2017</v>
      </c>
    </row>
    <row r="398" spans="1:18" ht="14.25" customHeight="1" x14ac:dyDescent="0.25">
      <c r="A398" s="6">
        <v>397</v>
      </c>
      <c r="B398" s="5" t="s">
        <v>13</v>
      </c>
      <c r="C398" s="6">
        <v>854</v>
      </c>
      <c r="D398" s="8">
        <v>182</v>
      </c>
      <c r="E398" s="5" t="s">
        <v>10</v>
      </c>
      <c r="F398" s="8">
        <v>147656.6</v>
      </c>
      <c r="G398" s="8"/>
      <c r="H398" s="1">
        <v>42827</v>
      </c>
      <c r="I398" s="1">
        <v>42862</v>
      </c>
      <c r="J398" s="5" t="s">
        <v>12</v>
      </c>
      <c r="K398" s="8">
        <v>2331.42</v>
      </c>
      <c r="L398" s="8">
        <f t="shared" si="75"/>
        <v>155428</v>
      </c>
      <c r="M398" s="8">
        <f t="shared" si="76"/>
        <v>149988.02000000002</v>
      </c>
      <c r="N398" s="8">
        <f t="shared" si="77"/>
        <v>5439.9799999999814</v>
      </c>
      <c r="O398" s="27">
        <f t="shared" si="78"/>
        <v>3.4999999999999878E-2</v>
      </c>
      <c r="P398" s="4">
        <f t="shared" si="79"/>
        <v>35</v>
      </c>
      <c r="Q398" s="2" t="str">
        <f t="shared" si="73"/>
        <v>Slow</v>
      </c>
      <c r="R398" s="2">
        <f t="shared" si="74"/>
        <v>2017</v>
      </c>
    </row>
    <row r="399" spans="1:18" ht="14.25" customHeight="1" x14ac:dyDescent="0.25">
      <c r="A399" s="6">
        <v>398</v>
      </c>
      <c r="B399" s="5" t="s">
        <v>13</v>
      </c>
      <c r="C399" s="6">
        <v>191</v>
      </c>
      <c r="D399" s="8">
        <v>72</v>
      </c>
      <c r="E399" s="5" t="s">
        <v>31</v>
      </c>
      <c r="F399" s="8">
        <v>13064.4</v>
      </c>
      <c r="G399" s="8"/>
      <c r="H399" s="1">
        <v>42699</v>
      </c>
      <c r="I399" s="1">
        <v>42728</v>
      </c>
      <c r="J399" s="5" t="s">
        <v>12</v>
      </c>
      <c r="K399" s="8">
        <v>206.28</v>
      </c>
      <c r="L399" s="8">
        <f t="shared" si="75"/>
        <v>13752</v>
      </c>
      <c r="M399" s="8">
        <f t="shared" si="76"/>
        <v>13270.68</v>
      </c>
      <c r="N399" s="8">
        <f t="shared" si="77"/>
        <v>481.31999999999971</v>
      </c>
      <c r="O399" s="27">
        <f t="shared" si="78"/>
        <v>3.4999999999999976E-2</v>
      </c>
      <c r="P399" s="4">
        <f t="shared" si="79"/>
        <v>29</v>
      </c>
      <c r="Q399" s="2" t="str">
        <f t="shared" si="73"/>
        <v>Slow</v>
      </c>
      <c r="R399" s="2">
        <f t="shared" si="74"/>
        <v>2016</v>
      </c>
    </row>
    <row r="400" spans="1:18" ht="14.25" customHeight="1" x14ac:dyDescent="0.25">
      <c r="A400" s="6">
        <v>399</v>
      </c>
      <c r="B400" s="5" t="s">
        <v>13</v>
      </c>
      <c r="C400" s="6">
        <v>339</v>
      </c>
      <c r="D400" s="8">
        <v>134</v>
      </c>
      <c r="E400" s="5" t="s">
        <v>10</v>
      </c>
      <c r="F400" s="8">
        <v>43154.7</v>
      </c>
      <c r="G400" s="8"/>
      <c r="H400" s="1">
        <v>42993</v>
      </c>
      <c r="I400" s="1">
        <v>43003</v>
      </c>
      <c r="J400" s="16" t="s">
        <v>42</v>
      </c>
      <c r="K400" s="8">
        <v>681.39</v>
      </c>
      <c r="L400" s="8">
        <f t="shared" si="75"/>
        <v>45426</v>
      </c>
      <c r="M400" s="8">
        <f t="shared" si="76"/>
        <v>43836.09</v>
      </c>
      <c r="N400" s="8">
        <f t="shared" si="77"/>
        <v>1589.9100000000035</v>
      </c>
      <c r="O400" s="27">
        <f t="shared" si="78"/>
        <v>3.500000000000008E-2</v>
      </c>
      <c r="P400" s="4">
        <f t="shared" si="79"/>
        <v>10</v>
      </c>
      <c r="Q400" s="2" t="str">
        <f t="shared" si="73"/>
        <v>Fast</v>
      </c>
      <c r="R400" s="2">
        <f t="shared" si="74"/>
        <v>2017</v>
      </c>
    </row>
    <row r="401" spans="1:18" ht="14.25" customHeight="1" x14ac:dyDescent="0.25">
      <c r="A401" s="6">
        <v>400</v>
      </c>
      <c r="B401" s="5" t="s">
        <v>11</v>
      </c>
      <c r="C401" s="6">
        <v>677</v>
      </c>
      <c r="D401" s="8">
        <v>883</v>
      </c>
      <c r="E401" s="5" t="s">
        <v>10</v>
      </c>
      <c r="F401" s="8">
        <v>567901.44999999995</v>
      </c>
      <c r="G401" s="36">
        <f>F401/L401</f>
        <v>0.95</v>
      </c>
      <c r="H401" s="1">
        <v>42705</v>
      </c>
      <c r="I401" s="1">
        <v>42720</v>
      </c>
      <c r="J401" s="5" t="s">
        <v>15</v>
      </c>
      <c r="K401" s="8">
        <v>8966.8649999999998</v>
      </c>
      <c r="L401" s="8">
        <f t="shared" si="75"/>
        <v>597791</v>
      </c>
      <c r="M401" s="8">
        <f t="shared" si="76"/>
        <v>576868.31499999994</v>
      </c>
      <c r="N401" s="8">
        <f t="shared" si="77"/>
        <v>20922.685000000056</v>
      </c>
      <c r="O401" s="27">
        <f t="shared" si="78"/>
        <v>3.5000000000000094E-2</v>
      </c>
      <c r="P401" s="4">
        <f t="shared" si="79"/>
        <v>15</v>
      </c>
      <c r="Q401" s="2" t="str">
        <f t="shared" si="73"/>
        <v>Fast</v>
      </c>
      <c r="R401" s="2">
        <f t="shared" si="74"/>
        <v>2016</v>
      </c>
    </row>
    <row r="402" spans="1:18" ht="14.25" customHeight="1" x14ac:dyDescent="0.25">
      <c r="A402" s="6">
        <v>401</v>
      </c>
      <c r="B402" s="5" t="s">
        <v>13</v>
      </c>
      <c r="C402" s="6">
        <v>199</v>
      </c>
      <c r="D402" s="8">
        <v>905</v>
      </c>
      <c r="E402" s="5" t="s">
        <v>20</v>
      </c>
      <c r="F402" s="8">
        <v>171090.25</v>
      </c>
      <c r="G402" s="8"/>
      <c r="H402" s="1">
        <v>42922</v>
      </c>
      <c r="I402" s="1">
        <v>42941</v>
      </c>
      <c r="J402" s="5" t="s">
        <v>12</v>
      </c>
      <c r="K402" s="8">
        <v>2701.4249999999997</v>
      </c>
      <c r="L402" s="8">
        <f t="shared" si="75"/>
        <v>180095</v>
      </c>
      <c r="M402" s="8">
        <f t="shared" si="76"/>
        <v>173791.67499999999</v>
      </c>
      <c r="N402" s="8">
        <f t="shared" si="77"/>
        <v>6303.3250000000116</v>
      </c>
      <c r="O402" s="27">
        <f t="shared" si="78"/>
        <v>3.5000000000000066E-2</v>
      </c>
      <c r="P402" s="4">
        <f t="shared" si="79"/>
        <v>19</v>
      </c>
      <c r="Q402" s="2" t="str">
        <f t="shared" si="73"/>
        <v>Moderate</v>
      </c>
      <c r="R402" s="2">
        <f t="shared" si="74"/>
        <v>2017</v>
      </c>
    </row>
    <row r="403" spans="1:18" ht="14.25" customHeight="1" x14ac:dyDescent="0.25">
      <c r="A403" s="6">
        <v>402</v>
      </c>
      <c r="B403" s="5" t="s">
        <v>13</v>
      </c>
      <c r="C403" s="6">
        <v>139</v>
      </c>
      <c r="D403" s="8">
        <v>1166</v>
      </c>
      <c r="E403" s="5" t="s">
        <v>22</v>
      </c>
      <c r="F403" s="8">
        <v>153970.29999999999</v>
      </c>
      <c r="G403" s="8"/>
      <c r="H403" s="1">
        <v>43139</v>
      </c>
      <c r="I403" s="1">
        <v>43153</v>
      </c>
      <c r="J403" s="5" t="s">
        <v>21</v>
      </c>
      <c r="K403" s="8">
        <v>2431.11</v>
      </c>
      <c r="L403" s="8">
        <f t="shared" si="75"/>
        <v>162074</v>
      </c>
      <c r="M403" s="8">
        <f t="shared" si="76"/>
        <v>156401.40999999997</v>
      </c>
      <c r="N403" s="8">
        <f t="shared" si="77"/>
        <v>5672.5900000000256</v>
      </c>
      <c r="O403" s="27">
        <f t="shared" si="78"/>
        <v>3.5000000000000156E-2</v>
      </c>
      <c r="P403" s="4">
        <f t="shared" si="79"/>
        <v>14</v>
      </c>
      <c r="Q403" s="2" t="str">
        <f t="shared" si="73"/>
        <v>Fast</v>
      </c>
      <c r="R403" s="2">
        <f t="shared" si="74"/>
        <v>2018</v>
      </c>
    </row>
    <row r="404" spans="1:18" ht="14.25" customHeight="1" x14ac:dyDescent="0.25">
      <c r="A404" s="6">
        <v>403</v>
      </c>
      <c r="B404" s="5" t="s">
        <v>13</v>
      </c>
      <c r="C404" s="6">
        <v>135</v>
      </c>
      <c r="D404" s="8">
        <v>1032</v>
      </c>
      <c r="E404" s="5" t="s">
        <v>30</v>
      </c>
      <c r="F404" s="8">
        <v>132354</v>
      </c>
      <c r="G404" s="8"/>
      <c r="H404" s="1">
        <v>43263</v>
      </c>
      <c r="I404" s="1">
        <v>43273</v>
      </c>
      <c r="J404" s="5" t="s">
        <v>15</v>
      </c>
      <c r="K404" s="8">
        <v>2089.7999999999997</v>
      </c>
      <c r="L404" s="8">
        <f t="shared" si="75"/>
        <v>139320</v>
      </c>
      <c r="M404" s="8">
        <f t="shared" si="76"/>
        <v>134443.79999999999</v>
      </c>
      <c r="N404" s="8">
        <f t="shared" si="77"/>
        <v>4876.2000000000116</v>
      </c>
      <c r="O404" s="27">
        <f t="shared" si="78"/>
        <v>3.5000000000000087E-2</v>
      </c>
      <c r="P404" s="4">
        <f t="shared" si="79"/>
        <v>10</v>
      </c>
      <c r="Q404" s="2" t="str">
        <f t="shared" si="73"/>
        <v>Fast</v>
      </c>
      <c r="R404" s="2">
        <f t="shared" si="74"/>
        <v>2018</v>
      </c>
    </row>
    <row r="405" spans="1:18" ht="14.25" customHeight="1" x14ac:dyDescent="0.25">
      <c r="A405" s="6">
        <v>404</v>
      </c>
      <c r="B405" s="5" t="s">
        <v>13</v>
      </c>
      <c r="C405" s="6">
        <v>852</v>
      </c>
      <c r="D405" s="8">
        <v>130</v>
      </c>
      <c r="E405" s="5" t="s">
        <v>10</v>
      </c>
      <c r="F405" s="8">
        <v>105222</v>
      </c>
      <c r="G405" s="8"/>
      <c r="H405" s="1">
        <v>43041</v>
      </c>
      <c r="I405" s="1">
        <v>43068</v>
      </c>
      <c r="J405" s="5" t="s">
        <v>12</v>
      </c>
      <c r="K405" s="8">
        <v>1661.3999999999999</v>
      </c>
      <c r="L405" s="8">
        <f t="shared" si="75"/>
        <v>110760</v>
      </c>
      <c r="M405" s="8">
        <f t="shared" si="76"/>
        <v>106883.4</v>
      </c>
      <c r="N405" s="8">
        <f t="shared" si="77"/>
        <v>3876.6000000000058</v>
      </c>
      <c r="O405" s="27">
        <f t="shared" si="78"/>
        <v>3.5000000000000052E-2</v>
      </c>
      <c r="P405" s="4">
        <f t="shared" si="79"/>
        <v>27</v>
      </c>
      <c r="Q405" s="2" t="str">
        <f t="shared" si="73"/>
        <v>Moderate</v>
      </c>
      <c r="R405" s="2">
        <f t="shared" si="74"/>
        <v>2017</v>
      </c>
    </row>
    <row r="406" spans="1:18" ht="14.25" customHeight="1" x14ac:dyDescent="0.25">
      <c r="A406" s="6">
        <v>405</v>
      </c>
      <c r="B406" s="5" t="s">
        <v>16</v>
      </c>
      <c r="C406" s="6">
        <v>717</v>
      </c>
      <c r="D406" s="8">
        <v>38</v>
      </c>
      <c r="E406" s="5" t="s">
        <v>17</v>
      </c>
      <c r="F406" s="8">
        <v>25883.7</v>
      </c>
      <c r="G406" s="8"/>
      <c r="H406" s="1">
        <v>42634</v>
      </c>
      <c r="I406" s="1">
        <v>42653</v>
      </c>
      <c r="J406" s="16" t="s">
        <v>42</v>
      </c>
      <c r="K406" s="8">
        <v>408.69</v>
      </c>
      <c r="L406" s="8">
        <f t="shared" si="75"/>
        <v>27246</v>
      </c>
      <c r="M406" s="8">
        <f t="shared" si="76"/>
        <v>26292.39</v>
      </c>
      <c r="N406" s="8">
        <f t="shared" si="77"/>
        <v>953.61000000000058</v>
      </c>
      <c r="O406" s="27">
        <f t="shared" si="78"/>
        <v>3.5000000000000024E-2</v>
      </c>
      <c r="P406" s="4">
        <f t="shared" si="79"/>
        <v>19</v>
      </c>
      <c r="Q406" s="2" t="str">
        <f t="shared" si="73"/>
        <v>Moderate</v>
      </c>
      <c r="R406" s="2">
        <f t="shared" si="74"/>
        <v>2016</v>
      </c>
    </row>
    <row r="407" spans="1:18" ht="14.25" customHeight="1" x14ac:dyDescent="0.25">
      <c r="A407" s="6">
        <v>406</v>
      </c>
      <c r="B407" s="5" t="s">
        <v>11</v>
      </c>
      <c r="C407" s="6">
        <v>487</v>
      </c>
      <c r="D407" s="8">
        <v>25</v>
      </c>
      <c r="E407" s="5" t="s">
        <v>26</v>
      </c>
      <c r="F407" s="8">
        <v>11566.25</v>
      </c>
      <c r="G407" s="36">
        <f>F407/L407</f>
        <v>0.95</v>
      </c>
      <c r="H407" s="1">
        <v>43135</v>
      </c>
      <c r="I407" s="1">
        <v>43157</v>
      </c>
      <c r="J407" s="5" t="s">
        <v>32</v>
      </c>
      <c r="K407" s="8">
        <v>182.625</v>
      </c>
      <c r="L407" s="8">
        <f t="shared" si="75"/>
        <v>12175</v>
      </c>
      <c r="M407" s="8">
        <f t="shared" si="76"/>
        <v>11748.875</v>
      </c>
      <c r="N407" s="8">
        <f t="shared" si="77"/>
        <v>426.125</v>
      </c>
      <c r="O407" s="27">
        <f t="shared" si="78"/>
        <v>3.5000000000000003E-2</v>
      </c>
      <c r="P407" s="4">
        <f t="shared" si="79"/>
        <v>22</v>
      </c>
      <c r="Q407" s="2" t="str">
        <f t="shared" si="73"/>
        <v>Moderate</v>
      </c>
      <c r="R407" s="2">
        <f t="shared" si="74"/>
        <v>2018</v>
      </c>
    </row>
    <row r="408" spans="1:18" ht="14.25" customHeight="1" x14ac:dyDescent="0.25">
      <c r="A408" s="6">
        <v>407</v>
      </c>
      <c r="B408" s="5" t="s">
        <v>13</v>
      </c>
      <c r="C408" s="6">
        <v>296</v>
      </c>
      <c r="D408" s="8">
        <v>955</v>
      </c>
      <c r="E408" s="5" t="s">
        <v>20</v>
      </c>
      <c r="F408" s="8">
        <v>268546</v>
      </c>
      <c r="G408" s="8"/>
      <c r="H408" s="1">
        <v>42939</v>
      </c>
      <c r="I408" s="1">
        <v>42960</v>
      </c>
      <c r="J408" s="5" t="s">
        <v>19</v>
      </c>
      <c r="K408" s="8">
        <v>4240.2</v>
      </c>
      <c r="L408" s="8">
        <f t="shared" si="75"/>
        <v>282680</v>
      </c>
      <c r="M408" s="8">
        <f t="shared" si="76"/>
        <v>272786.2</v>
      </c>
      <c r="N408" s="8">
        <f t="shared" si="77"/>
        <v>9893.7999999999884</v>
      </c>
      <c r="O408" s="27">
        <f t="shared" si="78"/>
        <v>3.4999999999999962E-2</v>
      </c>
      <c r="P408" s="4">
        <f t="shared" si="79"/>
        <v>21</v>
      </c>
      <c r="Q408" s="2" t="str">
        <f t="shared" si="73"/>
        <v>Moderate</v>
      </c>
      <c r="R408" s="2">
        <f t="shared" si="74"/>
        <v>2017</v>
      </c>
    </row>
    <row r="409" spans="1:18" ht="14.25" customHeight="1" x14ac:dyDescent="0.25">
      <c r="A409" s="6">
        <v>408</v>
      </c>
      <c r="B409" s="5" t="s">
        <v>16</v>
      </c>
      <c r="C409" s="6">
        <v>663</v>
      </c>
      <c r="D409" s="8">
        <v>34</v>
      </c>
      <c r="E409" s="5" t="s">
        <v>17</v>
      </c>
      <c r="F409" s="8">
        <v>21414.9</v>
      </c>
      <c r="G409" s="8"/>
      <c r="H409" s="1">
        <v>43240</v>
      </c>
      <c r="I409" s="1">
        <v>43265</v>
      </c>
      <c r="J409" s="16" t="s">
        <v>42</v>
      </c>
      <c r="K409" s="8">
        <v>338.13</v>
      </c>
      <c r="L409" s="8">
        <f t="shared" si="75"/>
        <v>22542</v>
      </c>
      <c r="M409" s="8">
        <f t="shared" si="76"/>
        <v>21753.030000000002</v>
      </c>
      <c r="N409" s="8">
        <f t="shared" si="77"/>
        <v>788.96999999999753</v>
      </c>
      <c r="O409" s="27">
        <f t="shared" si="78"/>
        <v>3.4999999999999892E-2</v>
      </c>
      <c r="P409" s="4">
        <f t="shared" si="79"/>
        <v>25</v>
      </c>
      <c r="Q409" s="2" t="str">
        <f t="shared" si="73"/>
        <v>Moderate</v>
      </c>
      <c r="R409" s="2">
        <f t="shared" si="74"/>
        <v>2018</v>
      </c>
    </row>
    <row r="410" spans="1:18" ht="14.25" customHeight="1" x14ac:dyDescent="0.25">
      <c r="A410" s="6">
        <v>409</v>
      </c>
      <c r="B410" s="5" t="s">
        <v>16</v>
      </c>
      <c r="C410" s="6">
        <v>466</v>
      </c>
      <c r="D410" s="8">
        <v>50</v>
      </c>
      <c r="E410" s="5" t="s">
        <v>25</v>
      </c>
      <c r="F410" s="8">
        <v>22135</v>
      </c>
      <c r="G410" s="8"/>
      <c r="H410" s="1">
        <v>42688</v>
      </c>
      <c r="I410" s="1">
        <v>42722</v>
      </c>
      <c r="J410" s="5" t="s">
        <v>32</v>
      </c>
      <c r="K410" s="8">
        <v>349.5</v>
      </c>
      <c r="L410" s="8">
        <f t="shared" si="75"/>
        <v>23300</v>
      </c>
      <c r="M410" s="8">
        <f t="shared" si="76"/>
        <v>22484.5</v>
      </c>
      <c r="N410" s="8">
        <f t="shared" si="77"/>
        <v>815.5</v>
      </c>
      <c r="O410" s="27">
        <f t="shared" si="78"/>
        <v>3.5000000000000003E-2</v>
      </c>
      <c r="P410" s="4">
        <f t="shared" si="79"/>
        <v>34</v>
      </c>
      <c r="Q410" s="2" t="str">
        <f t="shared" si="73"/>
        <v>Slow</v>
      </c>
      <c r="R410" s="2">
        <f t="shared" si="74"/>
        <v>2016</v>
      </c>
    </row>
    <row r="411" spans="1:18" ht="14.25" customHeight="1" x14ac:dyDescent="0.25">
      <c r="A411" s="6">
        <v>410</v>
      </c>
      <c r="B411" s="5" t="s">
        <v>11</v>
      </c>
      <c r="C411" s="6">
        <v>879</v>
      </c>
      <c r="D411" s="8">
        <v>53</v>
      </c>
      <c r="E411" s="5" t="s">
        <v>22</v>
      </c>
      <c r="F411" s="8">
        <v>44257.65</v>
      </c>
      <c r="G411" s="36">
        <f>F411/L411</f>
        <v>0.95000000000000007</v>
      </c>
      <c r="H411" s="1">
        <v>42795</v>
      </c>
      <c r="I411" s="1">
        <v>42807</v>
      </c>
      <c r="J411" s="5" t="s">
        <v>18</v>
      </c>
      <c r="K411" s="8">
        <v>698.80499999999995</v>
      </c>
      <c r="L411" s="8">
        <f t="shared" si="75"/>
        <v>46587</v>
      </c>
      <c r="M411" s="8">
        <f t="shared" si="76"/>
        <v>44956.455000000002</v>
      </c>
      <c r="N411" s="8">
        <f t="shared" si="77"/>
        <v>1630.5449999999983</v>
      </c>
      <c r="O411" s="27">
        <f t="shared" si="78"/>
        <v>3.4999999999999962E-2</v>
      </c>
      <c r="P411" s="4">
        <f t="shared" si="79"/>
        <v>12</v>
      </c>
      <c r="Q411" s="2" t="str">
        <f t="shared" si="73"/>
        <v>Fast</v>
      </c>
      <c r="R411" s="2">
        <f t="shared" si="74"/>
        <v>2017</v>
      </c>
    </row>
    <row r="412" spans="1:18" ht="14.25" customHeight="1" x14ac:dyDescent="0.25">
      <c r="A412" s="6">
        <v>411</v>
      </c>
      <c r="B412" s="5" t="s">
        <v>13</v>
      </c>
      <c r="C412" s="6">
        <v>408</v>
      </c>
      <c r="D412" s="8">
        <v>207</v>
      </c>
      <c r="E412" s="5" t="s">
        <v>10</v>
      </c>
      <c r="F412" s="8">
        <v>80233.2</v>
      </c>
      <c r="G412" s="8"/>
      <c r="H412" s="1">
        <v>42736</v>
      </c>
      <c r="I412" s="1">
        <v>42761</v>
      </c>
      <c r="J412" s="5" t="s">
        <v>18</v>
      </c>
      <c r="K412" s="8">
        <v>1266.8399999999999</v>
      </c>
      <c r="L412" s="8">
        <f t="shared" si="75"/>
        <v>84456</v>
      </c>
      <c r="M412" s="8">
        <f t="shared" si="76"/>
        <v>81500.039999999994</v>
      </c>
      <c r="N412" s="8">
        <f t="shared" si="77"/>
        <v>2955.9600000000064</v>
      </c>
      <c r="O412" s="27">
        <f t="shared" si="78"/>
        <v>3.5000000000000073E-2</v>
      </c>
      <c r="P412" s="4">
        <f t="shared" si="79"/>
        <v>25</v>
      </c>
      <c r="Q412" s="2" t="str">
        <f t="shared" si="73"/>
        <v>Moderate</v>
      </c>
      <c r="R412" s="2">
        <f t="shared" si="74"/>
        <v>2017</v>
      </c>
    </row>
    <row r="413" spans="1:18" ht="14.25" customHeight="1" x14ac:dyDescent="0.25">
      <c r="A413" s="6">
        <v>412</v>
      </c>
      <c r="B413" s="5" t="s">
        <v>13</v>
      </c>
      <c r="C413" s="6">
        <v>186</v>
      </c>
      <c r="D413" s="8">
        <v>1442</v>
      </c>
      <c r="E413" s="5" t="s">
        <v>22</v>
      </c>
      <c r="F413" s="8">
        <v>254801.4</v>
      </c>
      <c r="G413" s="8"/>
      <c r="H413" s="1">
        <v>42407</v>
      </c>
      <c r="I413" s="1">
        <v>42424</v>
      </c>
      <c r="J413" s="16" t="s">
        <v>42</v>
      </c>
      <c r="K413" s="8">
        <v>4023.18</v>
      </c>
      <c r="L413" s="8">
        <f t="shared" si="75"/>
        <v>268212</v>
      </c>
      <c r="M413" s="8">
        <f t="shared" si="76"/>
        <v>258824.58</v>
      </c>
      <c r="N413" s="8">
        <f t="shared" si="77"/>
        <v>9387.4200000000128</v>
      </c>
      <c r="O413" s="27">
        <f t="shared" si="78"/>
        <v>3.5000000000000045E-2</v>
      </c>
      <c r="P413" s="4">
        <f t="shared" si="79"/>
        <v>17</v>
      </c>
      <c r="Q413" s="2" t="str">
        <f t="shared" si="73"/>
        <v>Moderate</v>
      </c>
      <c r="R413" s="2">
        <f t="shared" si="74"/>
        <v>2016</v>
      </c>
    </row>
    <row r="414" spans="1:18" ht="14.25" customHeight="1" x14ac:dyDescent="0.25">
      <c r="A414" s="6">
        <v>413</v>
      </c>
      <c r="B414" s="5" t="s">
        <v>11</v>
      </c>
      <c r="C414" s="6">
        <v>289</v>
      </c>
      <c r="D414" s="8">
        <v>220</v>
      </c>
      <c r="E414" s="5" t="s">
        <v>17</v>
      </c>
      <c r="F414" s="8">
        <v>60401</v>
      </c>
      <c r="G414" s="36">
        <f>F414/L414</f>
        <v>0.95</v>
      </c>
      <c r="H414" s="1">
        <v>42996</v>
      </c>
      <c r="I414" s="1">
        <v>43028</v>
      </c>
      <c r="J414" s="5" t="s">
        <v>12</v>
      </c>
      <c r="K414" s="8">
        <v>953.69999999999993</v>
      </c>
      <c r="L414" s="8">
        <f t="shared" si="75"/>
        <v>63580</v>
      </c>
      <c r="M414" s="8">
        <f t="shared" si="76"/>
        <v>61354.7</v>
      </c>
      <c r="N414" s="8">
        <f t="shared" si="77"/>
        <v>2225.3000000000029</v>
      </c>
      <c r="O414" s="27">
        <f t="shared" si="78"/>
        <v>3.5000000000000045E-2</v>
      </c>
      <c r="P414" s="4">
        <f t="shared" si="79"/>
        <v>32</v>
      </c>
      <c r="Q414" s="2" t="str">
        <f t="shared" si="73"/>
        <v>Slow</v>
      </c>
      <c r="R414" s="2">
        <f t="shared" si="74"/>
        <v>2017</v>
      </c>
    </row>
    <row r="415" spans="1:18" ht="14.25" customHeight="1" x14ac:dyDescent="0.25">
      <c r="A415" s="6">
        <v>414</v>
      </c>
      <c r="B415" s="5" t="s">
        <v>13</v>
      </c>
      <c r="C415" s="6">
        <v>737</v>
      </c>
      <c r="D415" s="8">
        <v>175</v>
      </c>
      <c r="E415" s="5" t="s">
        <v>10</v>
      </c>
      <c r="F415" s="8">
        <v>122526.25</v>
      </c>
      <c r="G415" s="8"/>
      <c r="H415" s="1">
        <v>42759</v>
      </c>
      <c r="I415" s="1">
        <v>42777</v>
      </c>
      <c r="J415" s="5" t="s">
        <v>21</v>
      </c>
      <c r="K415" s="8">
        <v>1934.625</v>
      </c>
      <c r="L415" s="8">
        <f t="shared" si="75"/>
        <v>128975</v>
      </c>
      <c r="M415" s="8">
        <f t="shared" si="76"/>
        <v>124460.875</v>
      </c>
      <c r="N415" s="8">
        <f t="shared" si="77"/>
        <v>4514.125</v>
      </c>
      <c r="O415" s="27">
        <f t="shared" si="78"/>
        <v>3.5000000000000003E-2</v>
      </c>
      <c r="P415" s="4">
        <f t="shared" si="79"/>
        <v>18</v>
      </c>
      <c r="Q415" s="2" t="str">
        <f t="shared" si="73"/>
        <v>Moderate</v>
      </c>
      <c r="R415" s="2">
        <f t="shared" si="74"/>
        <v>2017</v>
      </c>
    </row>
    <row r="416" spans="1:18" ht="14.25" customHeight="1" x14ac:dyDescent="0.25">
      <c r="A416" s="6">
        <v>415</v>
      </c>
      <c r="B416" s="5" t="s">
        <v>16</v>
      </c>
      <c r="C416" s="6">
        <v>407</v>
      </c>
      <c r="D416" s="8">
        <v>57</v>
      </c>
      <c r="E416" s="5" t="s">
        <v>17</v>
      </c>
      <c r="F416" s="8">
        <v>22039.05</v>
      </c>
      <c r="G416" s="8"/>
      <c r="H416" s="1">
        <v>42757</v>
      </c>
      <c r="I416" s="1">
        <v>42782</v>
      </c>
      <c r="J416" s="5" t="s">
        <v>15</v>
      </c>
      <c r="K416" s="8">
        <v>347.98500000000001</v>
      </c>
      <c r="L416" s="8">
        <f t="shared" si="75"/>
        <v>23199</v>
      </c>
      <c r="M416" s="8">
        <f t="shared" si="76"/>
        <v>22387.035</v>
      </c>
      <c r="N416" s="8">
        <f t="shared" si="77"/>
        <v>811.96500000000015</v>
      </c>
      <c r="O416" s="27">
        <f t="shared" si="78"/>
        <v>3.5000000000000003E-2</v>
      </c>
      <c r="P416" s="4">
        <f t="shared" si="79"/>
        <v>25</v>
      </c>
      <c r="Q416" s="2" t="str">
        <f t="shared" si="73"/>
        <v>Moderate</v>
      </c>
      <c r="R416" s="2">
        <f t="shared" si="74"/>
        <v>2017</v>
      </c>
    </row>
    <row r="417" spans="1:18" ht="14.25" customHeight="1" x14ac:dyDescent="0.25">
      <c r="A417" s="6">
        <v>416</v>
      </c>
      <c r="B417" s="5" t="s">
        <v>11</v>
      </c>
      <c r="C417" s="6">
        <v>644</v>
      </c>
      <c r="D417" s="8">
        <v>1315</v>
      </c>
      <c r="E417" s="5" t="s">
        <v>10</v>
      </c>
      <c r="F417" s="8">
        <v>804517</v>
      </c>
      <c r="G417" s="36">
        <f>F417/L417</f>
        <v>0.95</v>
      </c>
      <c r="H417" s="1">
        <v>43061</v>
      </c>
      <c r="I417" s="1">
        <v>43092</v>
      </c>
      <c r="J417" s="5" t="s">
        <v>32</v>
      </c>
      <c r="K417" s="8">
        <v>12702.9</v>
      </c>
      <c r="L417" s="8">
        <f t="shared" si="75"/>
        <v>846860</v>
      </c>
      <c r="M417" s="8">
        <f t="shared" si="76"/>
        <v>817219.9</v>
      </c>
      <c r="N417" s="8">
        <f t="shared" si="77"/>
        <v>29640.099999999977</v>
      </c>
      <c r="O417" s="27">
        <f t="shared" si="78"/>
        <v>3.4999999999999976E-2</v>
      </c>
      <c r="P417" s="4">
        <f t="shared" si="79"/>
        <v>31</v>
      </c>
      <c r="Q417" s="2" t="str">
        <f t="shared" si="73"/>
        <v>Slow</v>
      </c>
      <c r="R417" s="2">
        <f t="shared" si="74"/>
        <v>2017</v>
      </c>
    </row>
    <row r="418" spans="1:18" ht="14.25" customHeight="1" x14ac:dyDescent="0.25">
      <c r="A418" s="6">
        <v>417</v>
      </c>
      <c r="B418" s="5" t="s">
        <v>13</v>
      </c>
      <c r="C418" s="6">
        <v>980</v>
      </c>
      <c r="D418" s="8">
        <v>1392</v>
      </c>
      <c r="E418" s="5" t="s">
        <v>22</v>
      </c>
      <c r="F418" s="8">
        <v>1295952</v>
      </c>
      <c r="G418" s="8"/>
      <c r="H418" s="1">
        <v>42805</v>
      </c>
      <c r="I418" s="1">
        <v>42832</v>
      </c>
      <c r="J418" s="5" t="s">
        <v>32</v>
      </c>
      <c r="K418" s="8">
        <v>20462.399999999998</v>
      </c>
      <c r="L418" s="8">
        <f t="shared" si="75"/>
        <v>1364160</v>
      </c>
      <c r="M418" s="8">
        <f t="shared" si="76"/>
        <v>1316414.3999999999</v>
      </c>
      <c r="N418" s="8">
        <f t="shared" si="77"/>
        <v>47745.600000000093</v>
      </c>
      <c r="O418" s="27">
        <f t="shared" si="78"/>
        <v>3.5000000000000066E-2</v>
      </c>
      <c r="P418" s="4">
        <f t="shared" si="79"/>
        <v>27</v>
      </c>
      <c r="Q418" s="2" t="str">
        <f t="shared" si="73"/>
        <v>Moderate</v>
      </c>
      <c r="R418" s="2">
        <f t="shared" si="74"/>
        <v>2017</v>
      </c>
    </row>
    <row r="419" spans="1:18" ht="14.25" customHeight="1" x14ac:dyDescent="0.25">
      <c r="A419" s="6">
        <v>418</v>
      </c>
      <c r="B419" s="5" t="s">
        <v>11</v>
      </c>
      <c r="C419" s="6">
        <v>936</v>
      </c>
      <c r="D419" s="8">
        <v>838</v>
      </c>
      <c r="E419" s="5" t="s">
        <v>10</v>
      </c>
      <c r="F419" s="8">
        <v>745149.6</v>
      </c>
      <c r="G419" s="36">
        <f>F419/L419</f>
        <v>0.95</v>
      </c>
      <c r="H419" s="1">
        <v>42939</v>
      </c>
      <c r="I419" s="1">
        <v>42949</v>
      </c>
      <c r="J419" s="5" t="s">
        <v>18</v>
      </c>
      <c r="K419" s="8">
        <v>11765.52</v>
      </c>
      <c r="L419" s="8">
        <f t="shared" si="75"/>
        <v>784368</v>
      </c>
      <c r="M419" s="8">
        <f t="shared" si="76"/>
        <v>756915.12</v>
      </c>
      <c r="N419" s="8">
        <f t="shared" si="77"/>
        <v>27452.880000000005</v>
      </c>
      <c r="O419" s="27">
        <f t="shared" si="78"/>
        <v>3.5000000000000003E-2</v>
      </c>
      <c r="P419" s="4">
        <f t="shared" si="79"/>
        <v>10</v>
      </c>
      <c r="Q419" s="2" t="str">
        <f t="shared" si="73"/>
        <v>Fast</v>
      </c>
      <c r="R419" s="2">
        <f t="shared" si="74"/>
        <v>2017</v>
      </c>
    </row>
    <row r="420" spans="1:18" ht="14.25" customHeight="1" x14ac:dyDescent="0.25">
      <c r="A420" s="6">
        <v>419</v>
      </c>
      <c r="B420" s="5" t="s">
        <v>13</v>
      </c>
      <c r="C420" s="6">
        <v>472</v>
      </c>
      <c r="D420" s="8">
        <v>661</v>
      </c>
      <c r="E420" s="5" t="s">
        <v>14</v>
      </c>
      <c r="F420" s="8">
        <v>296392.40000000002</v>
      </c>
      <c r="G420" s="8"/>
      <c r="H420" s="1">
        <v>43220</v>
      </c>
      <c r="I420" s="1">
        <v>43239</v>
      </c>
      <c r="J420" s="5" t="s">
        <v>28</v>
      </c>
      <c r="K420" s="8">
        <v>4679.88</v>
      </c>
      <c r="L420" s="8">
        <f t="shared" si="75"/>
        <v>311992</v>
      </c>
      <c r="M420" s="8">
        <f t="shared" si="76"/>
        <v>301072.28000000003</v>
      </c>
      <c r="N420" s="8">
        <f t="shared" si="77"/>
        <v>10919.719999999972</v>
      </c>
      <c r="O420" s="27">
        <f t="shared" si="78"/>
        <v>3.4999999999999913E-2</v>
      </c>
      <c r="P420" s="4">
        <f t="shared" si="79"/>
        <v>19</v>
      </c>
      <c r="Q420" s="2" t="str">
        <f t="shared" si="73"/>
        <v>Moderate</v>
      </c>
      <c r="R420" s="2">
        <f t="shared" si="74"/>
        <v>2018</v>
      </c>
    </row>
    <row r="421" spans="1:18" ht="14.25" customHeight="1" x14ac:dyDescent="0.25">
      <c r="A421" s="6">
        <v>420</v>
      </c>
      <c r="B421" s="5" t="s">
        <v>11</v>
      </c>
      <c r="C421" s="6">
        <v>270</v>
      </c>
      <c r="D421" s="8">
        <v>98</v>
      </c>
      <c r="E421" s="5" t="s">
        <v>27</v>
      </c>
      <c r="F421" s="8">
        <v>25137</v>
      </c>
      <c r="G421" s="36">
        <f>F421/L421</f>
        <v>0.95</v>
      </c>
      <c r="H421" s="1">
        <v>42745</v>
      </c>
      <c r="I421" s="1">
        <v>42768</v>
      </c>
      <c r="J421" s="16" t="s">
        <v>42</v>
      </c>
      <c r="K421" s="8">
        <v>396.9</v>
      </c>
      <c r="L421" s="8">
        <f t="shared" si="75"/>
        <v>26460</v>
      </c>
      <c r="M421" s="8">
        <f t="shared" si="76"/>
        <v>25533.9</v>
      </c>
      <c r="N421" s="8">
        <f t="shared" si="77"/>
        <v>926.09999999999854</v>
      </c>
      <c r="O421" s="27">
        <f t="shared" si="78"/>
        <v>3.4999999999999948E-2</v>
      </c>
      <c r="P421" s="4">
        <f t="shared" si="79"/>
        <v>23</v>
      </c>
      <c r="Q421" s="2" t="str">
        <f t="shared" si="73"/>
        <v>Moderate</v>
      </c>
      <c r="R421" s="2">
        <f t="shared" si="74"/>
        <v>2017</v>
      </c>
    </row>
    <row r="422" spans="1:18" ht="14.25" customHeight="1" x14ac:dyDescent="0.25">
      <c r="A422" s="6">
        <v>421</v>
      </c>
      <c r="B422" s="5" t="s">
        <v>13</v>
      </c>
      <c r="C422" s="6">
        <v>75</v>
      </c>
      <c r="D422" s="8">
        <v>106</v>
      </c>
      <c r="E422" s="5" t="s">
        <v>10</v>
      </c>
      <c r="F422" s="8">
        <v>7552.5</v>
      </c>
      <c r="G422" s="8"/>
      <c r="H422" s="1">
        <v>42800</v>
      </c>
      <c r="I422" s="1">
        <v>42826</v>
      </c>
      <c r="J422" s="5" t="s">
        <v>32</v>
      </c>
      <c r="K422" s="8">
        <v>119.25</v>
      </c>
      <c r="L422" s="8">
        <f t="shared" si="75"/>
        <v>7950</v>
      </c>
      <c r="M422" s="8">
        <f t="shared" si="76"/>
        <v>7671.75</v>
      </c>
      <c r="N422" s="8">
        <f t="shared" si="77"/>
        <v>278.25</v>
      </c>
      <c r="O422" s="27">
        <f t="shared" si="78"/>
        <v>3.5000000000000003E-2</v>
      </c>
      <c r="P422" s="4">
        <f t="shared" si="79"/>
        <v>26</v>
      </c>
      <c r="Q422" s="2" t="str">
        <f t="shared" si="73"/>
        <v>Moderate</v>
      </c>
      <c r="R422" s="2">
        <f t="shared" si="74"/>
        <v>2017</v>
      </c>
    </row>
    <row r="423" spans="1:18" ht="14.25" customHeight="1" x14ac:dyDescent="0.25">
      <c r="A423" s="6">
        <v>422</v>
      </c>
      <c r="B423" s="5" t="s">
        <v>16</v>
      </c>
      <c r="C423" s="6">
        <v>769</v>
      </c>
      <c r="D423" s="8">
        <v>14</v>
      </c>
      <c r="E423" s="5" t="s">
        <v>25</v>
      </c>
      <c r="F423" s="8">
        <v>10227.700000000001</v>
      </c>
      <c r="G423" s="8"/>
      <c r="H423" s="1">
        <v>42875</v>
      </c>
      <c r="I423" s="1">
        <v>42895</v>
      </c>
      <c r="J423" s="5" t="s">
        <v>18</v>
      </c>
      <c r="K423" s="8">
        <v>161.48999999999998</v>
      </c>
      <c r="L423" s="8">
        <f t="shared" si="75"/>
        <v>10766</v>
      </c>
      <c r="M423" s="8">
        <f t="shared" si="76"/>
        <v>10389.19</v>
      </c>
      <c r="N423" s="8">
        <f t="shared" si="77"/>
        <v>376.80999999999949</v>
      </c>
      <c r="O423" s="27">
        <f t="shared" si="78"/>
        <v>3.4999999999999955E-2</v>
      </c>
      <c r="P423" s="4">
        <f t="shared" si="79"/>
        <v>20</v>
      </c>
      <c r="Q423" s="2" t="str">
        <f t="shared" si="73"/>
        <v>Moderate</v>
      </c>
      <c r="R423" s="2">
        <f t="shared" si="74"/>
        <v>2017</v>
      </c>
    </row>
    <row r="424" spans="1:18" ht="14.25" customHeight="1" x14ac:dyDescent="0.25">
      <c r="A424" s="6">
        <v>423</v>
      </c>
      <c r="B424" s="5" t="s">
        <v>13</v>
      </c>
      <c r="C424" s="6">
        <v>180</v>
      </c>
      <c r="D424" s="8">
        <v>1234</v>
      </c>
      <c r="E424" s="5" t="s">
        <v>22</v>
      </c>
      <c r="F424" s="8">
        <v>211014</v>
      </c>
      <c r="G424" s="8"/>
      <c r="H424" s="1">
        <v>42764</v>
      </c>
      <c r="I424" s="1">
        <v>42778</v>
      </c>
      <c r="J424" s="5" t="s">
        <v>18</v>
      </c>
      <c r="K424" s="8">
        <v>3331.7999999999997</v>
      </c>
      <c r="L424" s="8">
        <f t="shared" si="75"/>
        <v>222120</v>
      </c>
      <c r="M424" s="8">
        <f t="shared" si="76"/>
        <v>214345.8</v>
      </c>
      <c r="N424" s="8">
        <f t="shared" si="77"/>
        <v>7774.2000000000116</v>
      </c>
      <c r="O424" s="27">
        <f t="shared" si="78"/>
        <v>3.5000000000000052E-2</v>
      </c>
      <c r="P424" s="4">
        <f t="shared" si="79"/>
        <v>14</v>
      </c>
      <c r="Q424" s="2" t="str">
        <f t="shared" si="73"/>
        <v>Fast</v>
      </c>
      <c r="R424" s="2">
        <f t="shared" si="74"/>
        <v>2017</v>
      </c>
    </row>
    <row r="425" spans="1:18" ht="14.25" customHeight="1" x14ac:dyDescent="0.25">
      <c r="A425" s="6">
        <v>424</v>
      </c>
      <c r="B425" s="5" t="s">
        <v>13</v>
      </c>
      <c r="C425" s="6">
        <v>459</v>
      </c>
      <c r="D425" s="8">
        <v>219</v>
      </c>
      <c r="E425" s="5" t="s">
        <v>10</v>
      </c>
      <c r="F425" s="8">
        <v>95494.95</v>
      </c>
      <c r="G425" s="8"/>
      <c r="H425" s="1">
        <v>42581</v>
      </c>
      <c r="I425" s="1">
        <v>42593</v>
      </c>
      <c r="J425" s="5" t="s">
        <v>18</v>
      </c>
      <c r="K425" s="8">
        <v>1507.8150000000001</v>
      </c>
      <c r="L425" s="8">
        <f t="shared" si="75"/>
        <v>100521</v>
      </c>
      <c r="M425" s="8">
        <f t="shared" si="76"/>
        <v>97002.764999999999</v>
      </c>
      <c r="N425" s="8">
        <f t="shared" si="77"/>
        <v>3518.2350000000006</v>
      </c>
      <c r="O425" s="27">
        <f t="shared" si="78"/>
        <v>3.5000000000000003E-2</v>
      </c>
      <c r="P425" s="4">
        <f t="shared" si="79"/>
        <v>12</v>
      </c>
      <c r="Q425" s="2" t="str">
        <f t="shared" si="73"/>
        <v>Fast</v>
      </c>
      <c r="R425" s="2">
        <f t="shared" si="74"/>
        <v>2016</v>
      </c>
    </row>
    <row r="426" spans="1:18" ht="14.25" customHeight="1" x14ac:dyDescent="0.25">
      <c r="A426" s="6">
        <v>425</v>
      </c>
      <c r="B426" s="5" t="s">
        <v>13</v>
      </c>
      <c r="C426" s="6">
        <v>361</v>
      </c>
      <c r="D426" s="8">
        <v>1068</v>
      </c>
      <c r="E426" s="5" t="s">
        <v>30</v>
      </c>
      <c r="F426" s="8">
        <v>366270.6</v>
      </c>
      <c r="G426" s="8"/>
      <c r="H426" s="1">
        <v>43036</v>
      </c>
      <c r="I426" s="1">
        <v>43064</v>
      </c>
      <c r="J426" s="5" t="s">
        <v>18</v>
      </c>
      <c r="K426" s="8">
        <v>5783.2199999999993</v>
      </c>
      <c r="L426" s="8">
        <f t="shared" si="75"/>
        <v>385548</v>
      </c>
      <c r="M426" s="8">
        <f t="shared" si="76"/>
        <v>372053.81999999995</v>
      </c>
      <c r="N426" s="8">
        <f t="shared" si="77"/>
        <v>13494.180000000051</v>
      </c>
      <c r="O426" s="27">
        <f t="shared" si="78"/>
        <v>3.5000000000000135E-2</v>
      </c>
      <c r="P426" s="4">
        <f t="shared" si="79"/>
        <v>28</v>
      </c>
      <c r="Q426" s="2" t="str">
        <f t="shared" si="73"/>
        <v>Moderate</v>
      </c>
      <c r="R426" s="2">
        <f t="shared" si="74"/>
        <v>2017</v>
      </c>
    </row>
    <row r="427" spans="1:18" ht="14.25" customHeight="1" x14ac:dyDescent="0.25">
      <c r="A427" s="6">
        <v>426</v>
      </c>
      <c r="B427" s="5" t="s">
        <v>16</v>
      </c>
      <c r="C427" s="6">
        <v>510</v>
      </c>
      <c r="D427" s="8">
        <v>37</v>
      </c>
      <c r="E427" s="5" t="s">
        <v>17</v>
      </c>
      <c r="F427" s="8">
        <v>17926.5</v>
      </c>
      <c r="G427" s="8"/>
      <c r="H427" s="1">
        <v>43004</v>
      </c>
      <c r="I427" s="1">
        <v>43022</v>
      </c>
      <c r="J427" s="16" t="s">
        <v>42</v>
      </c>
      <c r="K427" s="8">
        <v>283.05</v>
      </c>
      <c r="L427" s="8">
        <f t="shared" si="75"/>
        <v>18870</v>
      </c>
      <c r="M427" s="8">
        <f t="shared" si="76"/>
        <v>18209.55</v>
      </c>
      <c r="N427" s="8">
        <f t="shared" si="77"/>
        <v>660.45000000000073</v>
      </c>
      <c r="O427" s="27">
        <f t="shared" si="78"/>
        <v>3.5000000000000038E-2</v>
      </c>
      <c r="P427" s="4">
        <f t="shared" si="79"/>
        <v>18</v>
      </c>
      <c r="Q427" s="2" t="str">
        <f t="shared" si="73"/>
        <v>Moderate</v>
      </c>
      <c r="R427" s="2">
        <f t="shared" si="74"/>
        <v>2017</v>
      </c>
    </row>
    <row r="428" spans="1:18" ht="14.25" customHeight="1" x14ac:dyDescent="0.25">
      <c r="A428" s="6">
        <v>427</v>
      </c>
      <c r="B428" s="5" t="s">
        <v>13</v>
      </c>
      <c r="C428" s="6">
        <v>75</v>
      </c>
      <c r="D428" s="8">
        <v>927</v>
      </c>
      <c r="E428" s="5" t="s">
        <v>23</v>
      </c>
      <c r="F428" s="8">
        <v>66048.75</v>
      </c>
      <c r="G428" s="8"/>
      <c r="H428" s="1">
        <v>42863</v>
      </c>
      <c r="I428" s="1">
        <v>42875</v>
      </c>
      <c r="J428" s="5" t="s">
        <v>12</v>
      </c>
      <c r="K428" s="8">
        <v>1042.875</v>
      </c>
      <c r="L428" s="8">
        <f t="shared" si="75"/>
        <v>69525</v>
      </c>
      <c r="M428" s="8">
        <f t="shared" si="76"/>
        <v>67091.625</v>
      </c>
      <c r="N428" s="8">
        <f t="shared" si="77"/>
        <v>2433.375</v>
      </c>
      <c r="O428" s="27">
        <f t="shared" si="78"/>
        <v>3.5000000000000003E-2</v>
      </c>
      <c r="P428" s="4">
        <f t="shared" si="79"/>
        <v>12</v>
      </c>
      <c r="Q428" s="2" t="str">
        <f t="shared" si="73"/>
        <v>Fast</v>
      </c>
      <c r="R428" s="2">
        <f t="shared" si="74"/>
        <v>2017</v>
      </c>
    </row>
    <row r="429" spans="1:18" ht="14.25" customHeight="1" x14ac:dyDescent="0.25">
      <c r="A429" s="6">
        <v>428</v>
      </c>
      <c r="B429" s="5" t="s">
        <v>11</v>
      </c>
      <c r="C429" s="6">
        <v>176</v>
      </c>
      <c r="D429" s="8">
        <v>49</v>
      </c>
      <c r="E429" s="5" t="s">
        <v>22</v>
      </c>
      <c r="F429" s="8">
        <v>8192.7999999999993</v>
      </c>
      <c r="G429" s="36">
        <f>F429/L429</f>
        <v>0.95</v>
      </c>
      <c r="H429" s="1">
        <v>43250</v>
      </c>
      <c r="I429" s="1">
        <v>43268</v>
      </c>
      <c r="J429" s="5" t="s">
        <v>12</v>
      </c>
      <c r="K429" s="8">
        <v>129.35999999999999</v>
      </c>
      <c r="L429" s="8">
        <f t="shared" si="75"/>
        <v>8624</v>
      </c>
      <c r="M429" s="8">
        <f t="shared" si="76"/>
        <v>8322.16</v>
      </c>
      <c r="N429" s="8">
        <f t="shared" si="77"/>
        <v>301.84000000000015</v>
      </c>
      <c r="O429" s="27">
        <f t="shared" si="78"/>
        <v>3.5000000000000017E-2</v>
      </c>
      <c r="P429" s="4">
        <f t="shared" si="79"/>
        <v>18</v>
      </c>
      <c r="Q429" s="2" t="str">
        <f t="shared" si="73"/>
        <v>Moderate</v>
      </c>
      <c r="R429" s="2">
        <f t="shared" si="74"/>
        <v>2018</v>
      </c>
    </row>
    <row r="430" spans="1:18" ht="14.25" customHeight="1" x14ac:dyDescent="0.25">
      <c r="A430" s="6">
        <v>429</v>
      </c>
      <c r="B430" s="5" t="s">
        <v>13</v>
      </c>
      <c r="C430" s="6">
        <v>437</v>
      </c>
      <c r="D430" s="8">
        <v>887</v>
      </c>
      <c r="E430" s="5" t="s">
        <v>20</v>
      </c>
      <c r="F430" s="8">
        <v>368238.05</v>
      </c>
      <c r="G430" s="8"/>
      <c r="H430" s="1">
        <v>42426</v>
      </c>
      <c r="I430" s="1">
        <v>42455</v>
      </c>
      <c r="J430" s="5" t="s">
        <v>12</v>
      </c>
      <c r="K430" s="8">
        <v>5814.2849999999999</v>
      </c>
      <c r="L430" s="8">
        <f t="shared" si="75"/>
        <v>387619</v>
      </c>
      <c r="M430" s="8">
        <f t="shared" si="76"/>
        <v>374052.33499999996</v>
      </c>
      <c r="N430" s="8">
        <f t="shared" si="77"/>
        <v>13566.665000000037</v>
      </c>
      <c r="O430" s="27">
        <f t="shared" si="78"/>
        <v>3.5000000000000094E-2</v>
      </c>
      <c r="P430" s="4">
        <f t="shared" si="79"/>
        <v>29</v>
      </c>
      <c r="Q430" s="2" t="str">
        <f t="shared" si="73"/>
        <v>Slow</v>
      </c>
      <c r="R430" s="2">
        <f t="shared" si="74"/>
        <v>2016</v>
      </c>
    </row>
    <row r="431" spans="1:18" ht="14.25" customHeight="1" x14ac:dyDescent="0.25">
      <c r="A431" s="6">
        <v>430</v>
      </c>
      <c r="B431" s="5" t="s">
        <v>13</v>
      </c>
      <c r="C431" s="6">
        <v>776</v>
      </c>
      <c r="D431" s="8">
        <v>938</v>
      </c>
      <c r="E431" s="5" t="s">
        <v>20</v>
      </c>
      <c r="F431" s="8">
        <v>691493.6</v>
      </c>
      <c r="G431" s="8"/>
      <c r="H431" s="1">
        <v>43086</v>
      </c>
      <c r="I431" s="1">
        <v>43119</v>
      </c>
      <c r="J431" s="5" t="s">
        <v>32</v>
      </c>
      <c r="K431" s="8">
        <v>10918.32</v>
      </c>
      <c r="L431" s="8">
        <f t="shared" si="75"/>
        <v>727888</v>
      </c>
      <c r="M431" s="8">
        <f t="shared" si="76"/>
        <v>702411.91999999993</v>
      </c>
      <c r="N431" s="8">
        <f t="shared" si="77"/>
        <v>25476.080000000075</v>
      </c>
      <c r="O431" s="27">
        <f t="shared" si="78"/>
        <v>3.50000000000001E-2</v>
      </c>
      <c r="P431" s="4">
        <f t="shared" si="79"/>
        <v>33</v>
      </c>
      <c r="Q431" s="2" t="str">
        <f t="shared" si="73"/>
        <v>Slow</v>
      </c>
      <c r="R431" s="2">
        <f t="shared" si="74"/>
        <v>2018</v>
      </c>
    </row>
    <row r="432" spans="1:18" ht="14.25" customHeight="1" x14ac:dyDescent="0.25">
      <c r="A432" s="6">
        <v>431</v>
      </c>
      <c r="B432" s="5" t="s">
        <v>11</v>
      </c>
      <c r="C432" s="6">
        <v>129</v>
      </c>
      <c r="D432" s="8">
        <v>290</v>
      </c>
      <c r="E432" s="5" t="s">
        <v>29</v>
      </c>
      <c r="F432" s="8">
        <v>35539.5</v>
      </c>
      <c r="G432" s="36">
        <f t="shared" ref="G432:G433" si="81">F432/L432</f>
        <v>0.95</v>
      </c>
      <c r="H432" s="1">
        <v>42575</v>
      </c>
      <c r="I432" s="1">
        <v>42587</v>
      </c>
      <c r="J432" s="5" t="s">
        <v>12</v>
      </c>
      <c r="K432" s="8">
        <v>561.15</v>
      </c>
      <c r="L432" s="8">
        <f t="shared" si="75"/>
        <v>37410</v>
      </c>
      <c r="M432" s="8">
        <f t="shared" si="76"/>
        <v>36100.65</v>
      </c>
      <c r="N432" s="8">
        <f t="shared" si="77"/>
        <v>1309.3499999999985</v>
      </c>
      <c r="O432" s="27">
        <f t="shared" si="78"/>
        <v>3.4999999999999962E-2</v>
      </c>
      <c r="P432" s="4">
        <f t="shared" si="79"/>
        <v>12</v>
      </c>
      <c r="Q432" s="2" t="str">
        <f t="shared" si="73"/>
        <v>Fast</v>
      </c>
      <c r="R432" s="2">
        <f t="shared" si="74"/>
        <v>2016</v>
      </c>
    </row>
    <row r="433" spans="1:18" ht="14.25" customHeight="1" x14ac:dyDescent="0.25">
      <c r="A433" s="6">
        <v>432</v>
      </c>
      <c r="B433" s="5" t="s">
        <v>11</v>
      </c>
      <c r="C433" s="6">
        <v>446</v>
      </c>
      <c r="D433" s="8">
        <v>101</v>
      </c>
      <c r="E433" s="5" t="s">
        <v>27</v>
      </c>
      <c r="F433" s="8">
        <v>42793.7</v>
      </c>
      <c r="G433" s="36">
        <f t="shared" si="81"/>
        <v>0.95</v>
      </c>
      <c r="H433" s="1">
        <v>42519</v>
      </c>
      <c r="I433" s="1">
        <v>42539</v>
      </c>
      <c r="J433" s="5" t="s">
        <v>12</v>
      </c>
      <c r="K433" s="8">
        <v>675.68999999999994</v>
      </c>
      <c r="L433" s="8">
        <f t="shared" si="75"/>
        <v>45046</v>
      </c>
      <c r="M433" s="8">
        <f t="shared" si="76"/>
        <v>43469.39</v>
      </c>
      <c r="N433" s="8">
        <f t="shared" si="77"/>
        <v>1576.6100000000006</v>
      </c>
      <c r="O433" s="27">
        <f t="shared" si="78"/>
        <v>3.500000000000001E-2</v>
      </c>
      <c r="P433" s="4">
        <f t="shared" si="79"/>
        <v>20</v>
      </c>
      <c r="Q433" s="2" t="str">
        <f t="shared" si="73"/>
        <v>Moderate</v>
      </c>
      <c r="R433" s="2">
        <f t="shared" si="74"/>
        <v>2016</v>
      </c>
    </row>
    <row r="434" spans="1:18" ht="14.25" customHeight="1" x14ac:dyDescent="0.25">
      <c r="A434" s="6">
        <v>433</v>
      </c>
      <c r="B434" s="5" t="s">
        <v>13</v>
      </c>
      <c r="C434" s="6">
        <v>148</v>
      </c>
      <c r="D434" s="8">
        <v>861</v>
      </c>
      <c r="E434" s="5" t="s">
        <v>23</v>
      </c>
      <c r="F434" s="8">
        <v>121056.6</v>
      </c>
      <c r="G434" s="8"/>
      <c r="H434" s="1">
        <v>43264</v>
      </c>
      <c r="I434" s="1">
        <v>43282</v>
      </c>
      <c r="J434" s="5" t="s">
        <v>18</v>
      </c>
      <c r="K434" s="8">
        <v>1911.4199999999998</v>
      </c>
      <c r="L434" s="8">
        <f t="shared" si="75"/>
        <v>127428</v>
      </c>
      <c r="M434" s="8">
        <f t="shared" si="76"/>
        <v>122968.02</v>
      </c>
      <c r="N434" s="8">
        <f t="shared" si="77"/>
        <v>4459.9799999999959</v>
      </c>
      <c r="O434" s="27">
        <f t="shared" si="78"/>
        <v>3.4999999999999969E-2</v>
      </c>
      <c r="P434" s="4">
        <f t="shared" si="79"/>
        <v>18</v>
      </c>
      <c r="Q434" s="2" t="str">
        <f t="shared" si="73"/>
        <v>Moderate</v>
      </c>
      <c r="R434" s="2">
        <f t="shared" si="74"/>
        <v>2018</v>
      </c>
    </row>
    <row r="435" spans="1:18" ht="14.25" customHeight="1" x14ac:dyDescent="0.25">
      <c r="A435" s="6">
        <v>434</v>
      </c>
      <c r="B435" s="5" t="s">
        <v>13</v>
      </c>
      <c r="C435" s="6">
        <v>240</v>
      </c>
      <c r="D435" s="8">
        <v>202</v>
      </c>
      <c r="E435" s="5" t="s">
        <v>10</v>
      </c>
      <c r="F435" s="8">
        <v>46056</v>
      </c>
      <c r="G435" s="8"/>
      <c r="H435" s="1">
        <v>42447</v>
      </c>
      <c r="I435" s="1">
        <v>42479</v>
      </c>
      <c r="J435" s="5" t="s">
        <v>18</v>
      </c>
      <c r="K435" s="8">
        <v>727.19999999999993</v>
      </c>
      <c r="L435" s="8">
        <f t="shared" si="75"/>
        <v>48480</v>
      </c>
      <c r="M435" s="8">
        <f t="shared" si="76"/>
        <v>46783.199999999997</v>
      </c>
      <c r="N435" s="8">
        <f t="shared" si="77"/>
        <v>1696.8000000000029</v>
      </c>
      <c r="O435" s="27">
        <f t="shared" si="78"/>
        <v>3.5000000000000059E-2</v>
      </c>
      <c r="P435" s="4">
        <f t="shared" si="79"/>
        <v>32</v>
      </c>
      <c r="Q435" s="2" t="str">
        <f t="shared" si="73"/>
        <v>Slow</v>
      </c>
      <c r="R435" s="2">
        <f t="shared" si="74"/>
        <v>2016</v>
      </c>
    </row>
    <row r="436" spans="1:18" ht="14.25" customHeight="1" x14ac:dyDescent="0.25">
      <c r="A436" s="6">
        <v>435</v>
      </c>
      <c r="B436" s="5" t="s">
        <v>13</v>
      </c>
      <c r="C436" s="6">
        <v>183</v>
      </c>
      <c r="D436" s="8">
        <v>69</v>
      </c>
      <c r="E436" s="5" t="s">
        <v>31</v>
      </c>
      <c r="F436" s="8">
        <v>11995.65</v>
      </c>
      <c r="G436" s="8"/>
      <c r="H436" s="1">
        <v>43197</v>
      </c>
      <c r="I436" s="1">
        <v>43210</v>
      </c>
      <c r="J436" s="5" t="s">
        <v>18</v>
      </c>
      <c r="K436" s="8">
        <v>189.405</v>
      </c>
      <c r="L436" s="8">
        <f t="shared" si="75"/>
        <v>12627</v>
      </c>
      <c r="M436" s="8">
        <f t="shared" si="76"/>
        <v>12185.055</v>
      </c>
      <c r="N436" s="8">
        <f t="shared" si="77"/>
        <v>441.94499999999971</v>
      </c>
      <c r="O436" s="27">
        <f t="shared" si="78"/>
        <v>3.4999999999999976E-2</v>
      </c>
      <c r="P436" s="4">
        <f t="shared" si="79"/>
        <v>13</v>
      </c>
      <c r="Q436" s="2" t="str">
        <f t="shared" si="73"/>
        <v>Fast</v>
      </c>
      <c r="R436" s="2">
        <f t="shared" si="74"/>
        <v>2018</v>
      </c>
    </row>
    <row r="437" spans="1:18" ht="14.25" customHeight="1" x14ac:dyDescent="0.25">
      <c r="A437" s="6">
        <v>436</v>
      </c>
      <c r="B437" s="5" t="s">
        <v>11</v>
      </c>
      <c r="C437" s="6">
        <v>631</v>
      </c>
      <c r="D437" s="8">
        <v>22</v>
      </c>
      <c r="E437" s="5" t="s">
        <v>26</v>
      </c>
      <c r="F437" s="8">
        <v>13187.9</v>
      </c>
      <c r="G437" s="36">
        <f t="shared" ref="G437:G438" si="82">F437/L437</f>
        <v>0.95</v>
      </c>
      <c r="H437" s="1">
        <v>43110</v>
      </c>
      <c r="I437" s="1">
        <v>43128</v>
      </c>
      <c r="J437" s="5" t="s">
        <v>24</v>
      </c>
      <c r="K437" s="8">
        <v>208.23</v>
      </c>
      <c r="L437" s="8">
        <f t="shared" si="75"/>
        <v>13882</v>
      </c>
      <c r="M437" s="8">
        <f t="shared" si="76"/>
        <v>13396.13</v>
      </c>
      <c r="N437" s="8">
        <f t="shared" si="77"/>
        <v>485.8700000000008</v>
      </c>
      <c r="O437" s="27">
        <f t="shared" si="78"/>
        <v>3.5000000000000059E-2</v>
      </c>
      <c r="P437" s="4">
        <f t="shared" si="79"/>
        <v>18</v>
      </c>
      <c r="Q437" s="2" t="str">
        <f t="shared" si="73"/>
        <v>Moderate</v>
      </c>
      <c r="R437" s="2">
        <f t="shared" si="74"/>
        <v>2018</v>
      </c>
    </row>
    <row r="438" spans="1:18" ht="14.25" customHeight="1" x14ac:dyDescent="0.25">
      <c r="A438" s="6">
        <v>437</v>
      </c>
      <c r="B438" s="5" t="s">
        <v>11</v>
      </c>
      <c r="C438" s="6">
        <v>933</v>
      </c>
      <c r="D438" s="8">
        <v>22</v>
      </c>
      <c r="E438" s="5" t="s">
        <v>26</v>
      </c>
      <c r="F438" s="8">
        <v>19499.7</v>
      </c>
      <c r="G438" s="36">
        <f t="shared" si="82"/>
        <v>0.95000000000000007</v>
      </c>
      <c r="H438" s="1">
        <v>43199</v>
      </c>
      <c r="I438" s="1">
        <v>43230</v>
      </c>
      <c r="J438" s="5" t="s">
        <v>15</v>
      </c>
      <c r="K438" s="8">
        <v>307.89</v>
      </c>
      <c r="L438" s="8">
        <f t="shared" si="75"/>
        <v>20526</v>
      </c>
      <c r="M438" s="8">
        <f t="shared" si="76"/>
        <v>19807.59</v>
      </c>
      <c r="N438" s="8">
        <f t="shared" si="77"/>
        <v>718.40999999999985</v>
      </c>
      <c r="O438" s="27">
        <f t="shared" si="78"/>
        <v>3.4999999999999989E-2</v>
      </c>
      <c r="P438" s="4">
        <f t="shared" si="79"/>
        <v>31</v>
      </c>
      <c r="Q438" s="2" t="str">
        <f t="shared" si="73"/>
        <v>Slow</v>
      </c>
      <c r="R438" s="2">
        <f t="shared" si="74"/>
        <v>2018</v>
      </c>
    </row>
    <row r="439" spans="1:18" ht="14.25" customHeight="1" x14ac:dyDescent="0.25">
      <c r="A439" s="6">
        <v>438</v>
      </c>
      <c r="B439" s="5" t="s">
        <v>16</v>
      </c>
      <c r="C439" s="6">
        <v>762</v>
      </c>
      <c r="D439" s="8">
        <v>14</v>
      </c>
      <c r="E439" s="5" t="s">
        <v>25</v>
      </c>
      <c r="F439" s="8">
        <v>10134.6</v>
      </c>
      <c r="G439" s="8"/>
      <c r="H439" s="1">
        <v>42886</v>
      </c>
      <c r="I439" s="1">
        <v>42904</v>
      </c>
      <c r="J439" s="5" t="s">
        <v>12</v>
      </c>
      <c r="K439" s="8">
        <v>160.01999999999998</v>
      </c>
      <c r="L439" s="8">
        <f t="shared" si="75"/>
        <v>10668</v>
      </c>
      <c r="M439" s="8">
        <f t="shared" si="76"/>
        <v>10294.620000000001</v>
      </c>
      <c r="N439" s="8">
        <f t="shared" si="77"/>
        <v>373.3799999999992</v>
      </c>
      <c r="O439" s="27">
        <f t="shared" si="78"/>
        <v>3.4999999999999927E-2</v>
      </c>
      <c r="P439" s="4">
        <f t="shared" si="79"/>
        <v>18</v>
      </c>
      <c r="Q439" s="2" t="str">
        <f t="shared" si="73"/>
        <v>Moderate</v>
      </c>
      <c r="R439" s="2">
        <f t="shared" si="74"/>
        <v>2017</v>
      </c>
    </row>
    <row r="440" spans="1:18" ht="14.25" customHeight="1" x14ac:dyDescent="0.25">
      <c r="A440" s="6">
        <v>439</v>
      </c>
      <c r="B440" s="5" t="s">
        <v>13</v>
      </c>
      <c r="C440" s="6">
        <v>796</v>
      </c>
      <c r="D440" s="8">
        <v>1058</v>
      </c>
      <c r="E440" s="5" t="s">
        <v>23</v>
      </c>
      <c r="F440" s="8">
        <v>800059.6</v>
      </c>
      <c r="G440" s="8"/>
      <c r="H440" s="1">
        <v>43030</v>
      </c>
      <c r="I440" s="1">
        <v>43046</v>
      </c>
      <c r="J440" s="5" t="s">
        <v>18</v>
      </c>
      <c r="K440" s="8">
        <v>12632.52</v>
      </c>
      <c r="L440" s="8">
        <f t="shared" si="75"/>
        <v>842168</v>
      </c>
      <c r="M440" s="8">
        <f t="shared" si="76"/>
        <v>812692.12</v>
      </c>
      <c r="N440" s="8">
        <f t="shared" si="77"/>
        <v>29475.880000000005</v>
      </c>
      <c r="O440" s="27">
        <f t="shared" si="78"/>
        <v>3.5000000000000003E-2</v>
      </c>
      <c r="P440" s="4">
        <f t="shared" si="79"/>
        <v>16</v>
      </c>
      <c r="Q440" s="2" t="str">
        <f t="shared" si="73"/>
        <v>Moderate</v>
      </c>
      <c r="R440" s="2">
        <f t="shared" si="74"/>
        <v>2017</v>
      </c>
    </row>
    <row r="441" spans="1:18" ht="14.25" customHeight="1" x14ac:dyDescent="0.25">
      <c r="A441" s="6">
        <v>440</v>
      </c>
      <c r="B441" s="5" t="s">
        <v>11</v>
      </c>
      <c r="C441" s="6">
        <v>113</v>
      </c>
      <c r="D441" s="8">
        <v>47</v>
      </c>
      <c r="E441" s="5" t="s">
        <v>22</v>
      </c>
      <c r="F441" s="8">
        <v>5045.45</v>
      </c>
      <c r="G441" s="36">
        <f>F441/L441</f>
        <v>0.95</v>
      </c>
      <c r="H441" s="1">
        <v>43024</v>
      </c>
      <c r="I441" s="1">
        <v>43043</v>
      </c>
      <c r="J441" s="16" t="s">
        <v>42</v>
      </c>
      <c r="K441" s="8">
        <v>79.664999999999992</v>
      </c>
      <c r="L441" s="8">
        <f t="shared" si="75"/>
        <v>5311</v>
      </c>
      <c r="M441" s="8">
        <f t="shared" si="76"/>
        <v>5125.1149999999998</v>
      </c>
      <c r="N441" s="8">
        <f t="shared" si="77"/>
        <v>185.88500000000022</v>
      </c>
      <c r="O441" s="27">
        <f t="shared" si="78"/>
        <v>3.5000000000000038E-2</v>
      </c>
      <c r="P441" s="4">
        <f t="shared" si="79"/>
        <v>19</v>
      </c>
      <c r="Q441" s="2" t="str">
        <f t="shared" si="73"/>
        <v>Moderate</v>
      </c>
      <c r="R441" s="2">
        <f t="shared" si="74"/>
        <v>2017</v>
      </c>
    </row>
    <row r="442" spans="1:18" ht="14.25" customHeight="1" x14ac:dyDescent="0.25">
      <c r="A442" s="6">
        <v>441</v>
      </c>
      <c r="B442" s="5" t="s">
        <v>13</v>
      </c>
      <c r="C442" s="6">
        <v>552</v>
      </c>
      <c r="D442" s="8">
        <v>1036</v>
      </c>
      <c r="E442" s="5" t="s">
        <v>23</v>
      </c>
      <c r="F442" s="8">
        <v>543278.4</v>
      </c>
      <c r="G442" s="8"/>
      <c r="H442" s="1">
        <v>43160</v>
      </c>
      <c r="I442" s="1">
        <v>43192</v>
      </c>
      <c r="J442" s="5" t="s">
        <v>18</v>
      </c>
      <c r="K442" s="8">
        <v>8578.08</v>
      </c>
      <c r="L442" s="8">
        <f t="shared" si="75"/>
        <v>571872</v>
      </c>
      <c r="M442" s="8">
        <f t="shared" si="76"/>
        <v>551856.48</v>
      </c>
      <c r="N442" s="8">
        <f t="shared" si="77"/>
        <v>20015.520000000019</v>
      </c>
      <c r="O442" s="27">
        <f t="shared" si="78"/>
        <v>3.5000000000000031E-2</v>
      </c>
      <c r="P442" s="4">
        <f t="shared" si="79"/>
        <v>32</v>
      </c>
      <c r="Q442" s="2" t="str">
        <f t="shared" si="73"/>
        <v>Slow</v>
      </c>
      <c r="R442" s="2">
        <f t="shared" si="74"/>
        <v>2018</v>
      </c>
    </row>
    <row r="443" spans="1:18" ht="14.25" customHeight="1" x14ac:dyDescent="0.25">
      <c r="A443" s="6">
        <v>442</v>
      </c>
      <c r="B443" s="5" t="s">
        <v>11</v>
      </c>
      <c r="C443" s="6">
        <v>297</v>
      </c>
      <c r="D443" s="8">
        <v>273</v>
      </c>
      <c r="E443" s="5" t="s">
        <v>29</v>
      </c>
      <c r="F443" s="8">
        <v>77026.95</v>
      </c>
      <c r="G443" s="36">
        <f>F443/L443</f>
        <v>0.95</v>
      </c>
      <c r="H443" s="1">
        <v>42783</v>
      </c>
      <c r="I443" s="1">
        <v>42816</v>
      </c>
      <c r="J443" s="5" t="s">
        <v>18</v>
      </c>
      <c r="K443" s="8">
        <v>1216.2149999999999</v>
      </c>
      <c r="L443" s="8">
        <f t="shared" si="75"/>
        <v>81081</v>
      </c>
      <c r="M443" s="8">
        <f t="shared" si="76"/>
        <v>78243.164999999994</v>
      </c>
      <c r="N443" s="8">
        <f t="shared" si="77"/>
        <v>2837.8350000000064</v>
      </c>
      <c r="O443" s="27">
        <f t="shared" si="78"/>
        <v>3.500000000000008E-2</v>
      </c>
      <c r="P443" s="4">
        <f t="shared" si="79"/>
        <v>33</v>
      </c>
      <c r="Q443" s="2" t="str">
        <f t="shared" si="73"/>
        <v>Slow</v>
      </c>
      <c r="R443" s="2">
        <f t="shared" si="74"/>
        <v>2017</v>
      </c>
    </row>
    <row r="444" spans="1:18" ht="14.25" customHeight="1" x14ac:dyDescent="0.25">
      <c r="A444" s="6">
        <v>443</v>
      </c>
      <c r="B444" s="5" t="s">
        <v>13</v>
      </c>
      <c r="C444" s="6">
        <v>795</v>
      </c>
      <c r="D444" s="8">
        <v>119</v>
      </c>
      <c r="E444" s="5" t="s">
        <v>10</v>
      </c>
      <c r="F444" s="8">
        <v>89874.75</v>
      </c>
      <c r="G444" s="8"/>
      <c r="H444" s="1">
        <v>43262</v>
      </c>
      <c r="I444" s="1">
        <v>43278</v>
      </c>
      <c r="J444" s="5" t="s">
        <v>19</v>
      </c>
      <c r="K444" s="8">
        <v>1419.075</v>
      </c>
      <c r="L444" s="8">
        <f t="shared" si="75"/>
        <v>94605</v>
      </c>
      <c r="M444" s="8">
        <f t="shared" si="76"/>
        <v>91293.824999999997</v>
      </c>
      <c r="N444" s="8">
        <f t="shared" si="77"/>
        <v>3311.1750000000029</v>
      </c>
      <c r="O444" s="27">
        <f t="shared" si="78"/>
        <v>3.5000000000000031E-2</v>
      </c>
      <c r="P444" s="4">
        <f t="shared" si="79"/>
        <v>16</v>
      </c>
      <c r="Q444" s="2" t="str">
        <f t="shared" si="73"/>
        <v>Moderate</v>
      </c>
      <c r="R444" s="2">
        <f t="shared" si="74"/>
        <v>2018</v>
      </c>
    </row>
    <row r="445" spans="1:18" ht="14.25" customHeight="1" x14ac:dyDescent="0.25">
      <c r="A445" s="6">
        <v>444</v>
      </c>
      <c r="B445" s="5" t="s">
        <v>16</v>
      </c>
      <c r="C445" s="6">
        <v>425</v>
      </c>
      <c r="D445" s="8">
        <v>60</v>
      </c>
      <c r="E445" s="5" t="s">
        <v>17</v>
      </c>
      <c r="F445" s="8">
        <v>24225</v>
      </c>
      <c r="G445" s="8"/>
      <c r="H445" s="1">
        <v>43253</v>
      </c>
      <c r="I445" s="1">
        <v>43263</v>
      </c>
      <c r="J445" s="5" t="s">
        <v>19</v>
      </c>
      <c r="K445" s="8">
        <v>382.5</v>
      </c>
      <c r="L445" s="8">
        <f t="shared" si="75"/>
        <v>25500</v>
      </c>
      <c r="M445" s="8">
        <f t="shared" si="76"/>
        <v>24607.5</v>
      </c>
      <c r="N445" s="8">
        <f t="shared" si="77"/>
        <v>892.5</v>
      </c>
      <c r="O445" s="27">
        <f t="shared" si="78"/>
        <v>3.5000000000000003E-2</v>
      </c>
      <c r="P445" s="4">
        <f t="shared" si="79"/>
        <v>10</v>
      </c>
      <c r="Q445" s="2" t="str">
        <f t="shared" si="73"/>
        <v>Fast</v>
      </c>
      <c r="R445" s="2">
        <f t="shared" si="74"/>
        <v>2018</v>
      </c>
    </row>
    <row r="446" spans="1:18" ht="14.25" customHeight="1" x14ac:dyDescent="0.25">
      <c r="A446" s="6">
        <v>445</v>
      </c>
      <c r="B446" s="5" t="s">
        <v>13</v>
      </c>
      <c r="C446" s="6">
        <v>281</v>
      </c>
      <c r="D446" s="8">
        <v>874</v>
      </c>
      <c r="E446" s="5" t="s">
        <v>23</v>
      </c>
      <c r="F446" s="8">
        <v>233314.3</v>
      </c>
      <c r="G446" s="8"/>
      <c r="H446" s="1">
        <v>43162</v>
      </c>
      <c r="I446" s="1">
        <v>43179</v>
      </c>
      <c r="J446" s="5" t="s">
        <v>32</v>
      </c>
      <c r="K446" s="8">
        <v>3683.91</v>
      </c>
      <c r="L446" s="8">
        <f t="shared" si="75"/>
        <v>245594</v>
      </c>
      <c r="M446" s="8">
        <f t="shared" si="76"/>
        <v>236998.21</v>
      </c>
      <c r="N446" s="8">
        <f t="shared" si="77"/>
        <v>8595.7900000000081</v>
      </c>
      <c r="O446" s="27">
        <f t="shared" si="78"/>
        <v>3.5000000000000031E-2</v>
      </c>
      <c r="P446" s="4">
        <f t="shared" si="79"/>
        <v>17</v>
      </c>
      <c r="Q446" s="2" t="str">
        <f t="shared" si="73"/>
        <v>Moderate</v>
      </c>
      <c r="R446" s="2">
        <f t="shared" si="74"/>
        <v>2018</v>
      </c>
    </row>
    <row r="447" spans="1:18" ht="14.25" customHeight="1" x14ac:dyDescent="0.25">
      <c r="A447" s="6">
        <v>446</v>
      </c>
      <c r="B447" s="5" t="s">
        <v>13</v>
      </c>
      <c r="C447" s="6">
        <v>715</v>
      </c>
      <c r="D447" s="8">
        <v>613</v>
      </c>
      <c r="E447" s="5" t="s">
        <v>14</v>
      </c>
      <c r="F447" s="8">
        <v>416380.25</v>
      </c>
      <c r="G447" s="8"/>
      <c r="H447" s="1">
        <v>42916</v>
      </c>
      <c r="I447" s="1">
        <v>42948</v>
      </c>
      <c r="J447" s="5" t="s">
        <v>12</v>
      </c>
      <c r="K447" s="8">
        <v>6574.4250000000002</v>
      </c>
      <c r="L447" s="8">
        <f t="shared" si="75"/>
        <v>438295</v>
      </c>
      <c r="M447" s="8">
        <f t="shared" si="76"/>
        <v>422954.67499999999</v>
      </c>
      <c r="N447" s="8">
        <f t="shared" si="77"/>
        <v>15340.325000000012</v>
      </c>
      <c r="O447" s="27">
        <f t="shared" si="78"/>
        <v>3.5000000000000024E-2</v>
      </c>
      <c r="P447" s="4">
        <f t="shared" si="79"/>
        <v>32</v>
      </c>
      <c r="Q447" s="2" t="str">
        <f t="shared" si="73"/>
        <v>Slow</v>
      </c>
      <c r="R447" s="2">
        <f t="shared" si="74"/>
        <v>2017</v>
      </c>
    </row>
    <row r="448" spans="1:18" ht="14.25" customHeight="1" x14ac:dyDescent="0.25">
      <c r="A448" s="6">
        <v>447</v>
      </c>
      <c r="B448" s="5" t="s">
        <v>13</v>
      </c>
      <c r="C448" s="6">
        <v>381</v>
      </c>
      <c r="D448" s="8">
        <v>48</v>
      </c>
      <c r="E448" s="5" t="s">
        <v>10</v>
      </c>
      <c r="F448" s="8">
        <v>17373.599999999999</v>
      </c>
      <c r="G448" s="8"/>
      <c r="H448" s="1">
        <v>43262</v>
      </c>
      <c r="I448" s="1">
        <v>43283</v>
      </c>
      <c r="J448" s="16" t="s">
        <v>42</v>
      </c>
      <c r="K448" s="8">
        <v>274.32</v>
      </c>
      <c r="L448" s="8">
        <f t="shared" si="75"/>
        <v>18288</v>
      </c>
      <c r="M448" s="8">
        <f t="shared" si="76"/>
        <v>17647.919999999998</v>
      </c>
      <c r="N448" s="8">
        <f t="shared" si="77"/>
        <v>640.08000000000175</v>
      </c>
      <c r="O448" s="27">
        <f t="shared" si="78"/>
        <v>3.5000000000000094E-2</v>
      </c>
      <c r="P448" s="4">
        <f t="shared" si="79"/>
        <v>21</v>
      </c>
      <c r="Q448" s="2" t="str">
        <f t="shared" si="73"/>
        <v>Moderate</v>
      </c>
      <c r="R448" s="2">
        <f t="shared" si="74"/>
        <v>2018</v>
      </c>
    </row>
    <row r="449" spans="1:18" ht="14.25" customHeight="1" x14ac:dyDescent="0.25">
      <c r="A449" s="6">
        <v>448</v>
      </c>
      <c r="B449" s="5" t="s">
        <v>13</v>
      </c>
      <c r="C449" s="6">
        <v>669</v>
      </c>
      <c r="D449" s="8">
        <v>921</v>
      </c>
      <c r="E449" s="5" t="s">
        <v>23</v>
      </c>
      <c r="F449" s="8">
        <v>585341.55000000005</v>
      </c>
      <c r="G449" s="8"/>
      <c r="H449" s="1">
        <v>42421</v>
      </c>
      <c r="I449" s="1">
        <v>42432</v>
      </c>
      <c r="J449" s="5" t="s">
        <v>19</v>
      </c>
      <c r="K449" s="8">
        <v>9242.2349999999988</v>
      </c>
      <c r="L449" s="8">
        <f t="shared" si="75"/>
        <v>616149</v>
      </c>
      <c r="M449" s="8">
        <f t="shared" si="76"/>
        <v>594583.78500000003</v>
      </c>
      <c r="N449" s="8">
        <f t="shared" si="77"/>
        <v>21565.214999999967</v>
      </c>
      <c r="O449" s="27">
        <f t="shared" si="78"/>
        <v>3.4999999999999948E-2</v>
      </c>
      <c r="P449" s="4">
        <f t="shared" si="79"/>
        <v>11</v>
      </c>
      <c r="Q449" s="2" t="str">
        <f t="shared" si="73"/>
        <v>Fast</v>
      </c>
      <c r="R449" s="2">
        <f t="shared" si="74"/>
        <v>2016</v>
      </c>
    </row>
    <row r="450" spans="1:18" ht="14.25" customHeight="1" x14ac:dyDescent="0.25">
      <c r="A450" s="6">
        <v>449</v>
      </c>
      <c r="B450" s="5" t="s">
        <v>13</v>
      </c>
      <c r="C450" s="6">
        <v>99</v>
      </c>
      <c r="D450" s="8">
        <v>105</v>
      </c>
      <c r="E450" s="5" t="s">
        <v>10</v>
      </c>
      <c r="F450" s="8">
        <v>9875.25</v>
      </c>
      <c r="G450" s="8"/>
      <c r="H450" s="1">
        <v>43139</v>
      </c>
      <c r="I450" s="1">
        <v>43161</v>
      </c>
      <c r="J450" s="5" t="s">
        <v>12</v>
      </c>
      <c r="K450" s="8">
        <v>155.92499999999998</v>
      </c>
      <c r="L450" s="8">
        <f t="shared" si="75"/>
        <v>10395</v>
      </c>
      <c r="M450" s="8">
        <f t="shared" si="76"/>
        <v>10031.174999999999</v>
      </c>
      <c r="N450" s="8">
        <f t="shared" si="77"/>
        <v>363.82500000000073</v>
      </c>
      <c r="O450" s="27">
        <f t="shared" si="78"/>
        <v>3.5000000000000073E-2</v>
      </c>
      <c r="P450" s="4">
        <f t="shared" si="79"/>
        <v>22</v>
      </c>
      <c r="Q450" s="2" t="str">
        <f t="shared" ref="Q450:Q513" si="83">IF(P450&lt;=15,"Fast",IF(P450&lt;=28,"Moderate","Slow"))</f>
        <v>Moderate</v>
      </c>
      <c r="R450" s="2">
        <f t="shared" ref="R450:R513" si="84">YEAR(I450)</f>
        <v>2018</v>
      </c>
    </row>
    <row r="451" spans="1:18" ht="14.25" customHeight="1" x14ac:dyDescent="0.25">
      <c r="A451" s="6">
        <v>450</v>
      </c>
      <c r="B451" s="5" t="s">
        <v>16</v>
      </c>
      <c r="C451" s="6">
        <v>916</v>
      </c>
      <c r="D451" s="8">
        <v>30</v>
      </c>
      <c r="E451" s="5" t="s">
        <v>17</v>
      </c>
      <c r="F451" s="8">
        <v>26106</v>
      </c>
      <c r="G451" s="8"/>
      <c r="H451" s="1">
        <v>42406</v>
      </c>
      <c r="I451" s="1">
        <v>42432</v>
      </c>
      <c r="J451" s="5" t="s">
        <v>21</v>
      </c>
      <c r="K451" s="8">
        <v>412.2</v>
      </c>
      <c r="L451" s="8">
        <f t="shared" ref="L451:L514" si="85">C451*D451</f>
        <v>27480</v>
      </c>
      <c r="M451" s="8">
        <f t="shared" ref="M451:M514" si="86">F451+K451</f>
        <v>26518.2</v>
      </c>
      <c r="N451" s="8">
        <f t="shared" ref="N451:N514" si="87">L451-M451</f>
        <v>961.79999999999927</v>
      </c>
      <c r="O451" s="27">
        <f t="shared" ref="O451:O514" si="88">(L451-M451)/L451</f>
        <v>3.4999999999999976E-2</v>
      </c>
      <c r="P451" s="4">
        <f t="shared" ref="P451:P514" si="89">I451-H451</f>
        <v>26</v>
      </c>
      <c r="Q451" s="2" t="str">
        <f t="shared" si="83"/>
        <v>Moderate</v>
      </c>
      <c r="R451" s="2">
        <f t="shared" si="84"/>
        <v>2016</v>
      </c>
    </row>
    <row r="452" spans="1:18" ht="14.25" customHeight="1" x14ac:dyDescent="0.25">
      <c r="A452" s="6">
        <v>451</v>
      </c>
      <c r="B452" s="5" t="s">
        <v>11</v>
      </c>
      <c r="C452" s="6">
        <v>760</v>
      </c>
      <c r="D452" s="8">
        <v>127</v>
      </c>
      <c r="E452" s="5" t="s">
        <v>17</v>
      </c>
      <c r="F452" s="8">
        <v>91694</v>
      </c>
      <c r="G452" s="36">
        <f>F452/L452</f>
        <v>0.95</v>
      </c>
      <c r="H452" s="1">
        <v>43001</v>
      </c>
      <c r="I452" s="1">
        <v>43025</v>
      </c>
      <c r="J452" s="5" t="s">
        <v>12</v>
      </c>
      <c r="K452" s="8">
        <v>1447.8</v>
      </c>
      <c r="L452" s="8">
        <f t="shared" si="85"/>
        <v>96520</v>
      </c>
      <c r="M452" s="8">
        <f t="shared" si="86"/>
        <v>93141.8</v>
      </c>
      <c r="N452" s="8">
        <f t="shared" si="87"/>
        <v>3378.1999999999971</v>
      </c>
      <c r="O452" s="27">
        <f t="shared" si="88"/>
        <v>3.4999999999999969E-2</v>
      </c>
      <c r="P452" s="4">
        <f t="shared" si="89"/>
        <v>24</v>
      </c>
      <c r="Q452" s="2" t="str">
        <f t="shared" si="83"/>
        <v>Moderate</v>
      </c>
      <c r="R452" s="2">
        <f t="shared" si="84"/>
        <v>2017</v>
      </c>
    </row>
    <row r="453" spans="1:18" ht="14.25" customHeight="1" x14ac:dyDescent="0.25">
      <c r="A453" s="6">
        <v>452</v>
      </c>
      <c r="B453" s="5" t="s">
        <v>13</v>
      </c>
      <c r="C453" s="6">
        <v>943</v>
      </c>
      <c r="D453" s="8">
        <v>111</v>
      </c>
      <c r="E453" s="5" t="s">
        <v>10</v>
      </c>
      <c r="F453" s="8">
        <v>99439.35</v>
      </c>
      <c r="G453" s="8"/>
      <c r="H453" s="1">
        <v>42904</v>
      </c>
      <c r="I453" s="1">
        <v>42935</v>
      </c>
      <c r="J453" s="5" t="s">
        <v>18</v>
      </c>
      <c r="K453" s="8">
        <v>1570.095</v>
      </c>
      <c r="L453" s="8">
        <f t="shared" si="85"/>
        <v>104673</v>
      </c>
      <c r="M453" s="8">
        <f t="shared" si="86"/>
        <v>101009.44500000001</v>
      </c>
      <c r="N453" s="8">
        <f t="shared" si="87"/>
        <v>3663.554999999993</v>
      </c>
      <c r="O453" s="27">
        <f t="shared" si="88"/>
        <v>3.4999999999999934E-2</v>
      </c>
      <c r="P453" s="4">
        <f t="shared" si="89"/>
        <v>31</v>
      </c>
      <c r="Q453" s="2" t="str">
        <f t="shared" si="83"/>
        <v>Slow</v>
      </c>
      <c r="R453" s="2">
        <f t="shared" si="84"/>
        <v>2017</v>
      </c>
    </row>
    <row r="454" spans="1:18" ht="14.25" customHeight="1" x14ac:dyDescent="0.25">
      <c r="A454" s="6">
        <v>453</v>
      </c>
      <c r="B454" s="5" t="s">
        <v>13</v>
      </c>
      <c r="C454" s="6">
        <v>116</v>
      </c>
      <c r="D454" s="8">
        <v>688</v>
      </c>
      <c r="E454" s="5" t="s">
        <v>14</v>
      </c>
      <c r="F454" s="8">
        <v>75817.600000000006</v>
      </c>
      <c r="G454" s="8"/>
      <c r="H454" s="1">
        <v>42711</v>
      </c>
      <c r="I454" s="1">
        <v>42738</v>
      </c>
      <c r="J454" s="5" t="s">
        <v>24</v>
      </c>
      <c r="K454" s="8">
        <v>1197.1199999999999</v>
      </c>
      <c r="L454" s="8">
        <f t="shared" si="85"/>
        <v>79808</v>
      </c>
      <c r="M454" s="8">
        <f t="shared" si="86"/>
        <v>77014.720000000001</v>
      </c>
      <c r="N454" s="8">
        <f t="shared" si="87"/>
        <v>2793.2799999999988</v>
      </c>
      <c r="O454" s="27">
        <f t="shared" si="88"/>
        <v>3.4999999999999983E-2</v>
      </c>
      <c r="P454" s="4">
        <f t="shared" si="89"/>
        <v>27</v>
      </c>
      <c r="Q454" s="2" t="str">
        <f t="shared" si="83"/>
        <v>Moderate</v>
      </c>
      <c r="R454" s="2">
        <f t="shared" si="84"/>
        <v>2017</v>
      </c>
    </row>
    <row r="455" spans="1:18" ht="14.25" customHeight="1" x14ac:dyDescent="0.25">
      <c r="A455" s="6">
        <v>454</v>
      </c>
      <c r="B455" s="5" t="s">
        <v>11</v>
      </c>
      <c r="C455" s="6">
        <v>717</v>
      </c>
      <c r="D455" s="8">
        <v>224</v>
      </c>
      <c r="E455" s="5" t="s">
        <v>17</v>
      </c>
      <c r="F455" s="8">
        <v>152577.60000000001</v>
      </c>
      <c r="G455" s="36">
        <f>F455/L455</f>
        <v>0.95000000000000007</v>
      </c>
      <c r="H455" s="1">
        <v>42943</v>
      </c>
      <c r="I455" s="1">
        <v>42958</v>
      </c>
      <c r="J455" s="5" t="s">
        <v>28</v>
      </c>
      <c r="K455" s="8">
        <v>2409.12</v>
      </c>
      <c r="L455" s="8">
        <f t="shared" si="85"/>
        <v>160608</v>
      </c>
      <c r="M455" s="8">
        <f t="shared" si="86"/>
        <v>154986.72</v>
      </c>
      <c r="N455" s="8">
        <f t="shared" si="87"/>
        <v>5621.2799999999988</v>
      </c>
      <c r="O455" s="27">
        <f t="shared" si="88"/>
        <v>3.4999999999999989E-2</v>
      </c>
      <c r="P455" s="4">
        <f t="shared" si="89"/>
        <v>15</v>
      </c>
      <c r="Q455" s="2" t="str">
        <f t="shared" si="83"/>
        <v>Fast</v>
      </c>
      <c r="R455" s="2">
        <f t="shared" si="84"/>
        <v>2017</v>
      </c>
    </row>
    <row r="456" spans="1:18" ht="14.25" customHeight="1" x14ac:dyDescent="0.25">
      <c r="A456" s="6">
        <v>455</v>
      </c>
      <c r="B456" s="5" t="s">
        <v>13</v>
      </c>
      <c r="C456" s="6">
        <v>402</v>
      </c>
      <c r="D456" s="8">
        <v>537</v>
      </c>
      <c r="E456" s="5" t="s">
        <v>14</v>
      </c>
      <c r="F456" s="8">
        <v>205080.3</v>
      </c>
      <c r="G456" s="8"/>
      <c r="H456" s="1">
        <v>42546</v>
      </c>
      <c r="I456" s="1">
        <v>42565</v>
      </c>
      <c r="J456" s="5" t="s">
        <v>12</v>
      </c>
      <c r="K456" s="8">
        <v>3238.1099999999997</v>
      </c>
      <c r="L456" s="8">
        <f t="shared" si="85"/>
        <v>215874</v>
      </c>
      <c r="M456" s="8">
        <f t="shared" si="86"/>
        <v>208318.40999999997</v>
      </c>
      <c r="N456" s="8">
        <f t="shared" si="87"/>
        <v>7555.5900000000256</v>
      </c>
      <c r="O456" s="27">
        <f t="shared" si="88"/>
        <v>3.5000000000000121E-2</v>
      </c>
      <c r="P456" s="4">
        <f t="shared" si="89"/>
        <v>19</v>
      </c>
      <c r="Q456" s="2" t="str">
        <f t="shared" si="83"/>
        <v>Moderate</v>
      </c>
      <c r="R456" s="2">
        <f t="shared" si="84"/>
        <v>2016</v>
      </c>
    </row>
    <row r="457" spans="1:18" ht="14.25" customHeight="1" x14ac:dyDescent="0.25">
      <c r="A457" s="6">
        <v>456</v>
      </c>
      <c r="B457" s="5" t="s">
        <v>11</v>
      </c>
      <c r="C457" s="6">
        <v>297</v>
      </c>
      <c r="D457" s="8">
        <v>147</v>
      </c>
      <c r="E457" s="5" t="s">
        <v>31</v>
      </c>
      <c r="F457" s="8">
        <v>41476.050000000003</v>
      </c>
      <c r="G457" s="36">
        <f>F457/L457</f>
        <v>0.95000000000000007</v>
      </c>
      <c r="H457" s="1">
        <v>43124</v>
      </c>
      <c r="I457" s="1">
        <v>43155</v>
      </c>
      <c r="J457" s="5" t="s">
        <v>18</v>
      </c>
      <c r="K457" s="8">
        <v>654.88499999999999</v>
      </c>
      <c r="L457" s="8">
        <f t="shared" si="85"/>
        <v>43659</v>
      </c>
      <c r="M457" s="8">
        <f t="shared" si="86"/>
        <v>42130.935000000005</v>
      </c>
      <c r="N457" s="8">
        <f t="shared" si="87"/>
        <v>1528.0649999999951</v>
      </c>
      <c r="O457" s="27">
        <f t="shared" si="88"/>
        <v>3.4999999999999885E-2</v>
      </c>
      <c r="P457" s="4">
        <f t="shared" si="89"/>
        <v>31</v>
      </c>
      <c r="Q457" s="2" t="str">
        <f t="shared" si="83"/>
        <v>Slow</v>
      </c>
      <c r="R457" s="2">
        <f t="shared" si="84"/>
        <v>2018</v>
      </c>
    </row>
    <row r="458" spans="1:18" ht="14.25" customHeight="1" x14ac:dyDescent="0.25">
      <c r="A458" s="6">
        <v>457</v>
      </c>
      <c r="B458" s="5" t="s">
        <v>13</v>
      </c>
      <c r="C458" s="6">
        <v>649</v>
      </c>
      <c r="D458" s="8">
        <v>1063</v>
      </c>
      <c r="E458" s="5" t="s">
        <v>23</v>
      </c>
      <c r="F458" s="8">
        <v>655392.65</v>
      </c>
      <c r="G458" s="8"/>
      <c r="H458" s="1">
        <v>43252</v>
      </c>
      <c r="I458" s="1">
        <v>43266</v>
      </c>
      <c r="J458" s="5" t="s">
        <v>18</v>
      </c>
      <c r="K458" s="8">
        <v>10348.305</v>
      </c>
      <c r="L458" s="8">
        <f t="shared" si="85"/>
        <v>689887</v>
      </c>
      <c r="M458" s="8">
        <f t="shared" si="86"/>
        <v>665740.95500000007</v>
      </c>
      <c r="N458" s="8">
        <f t="shared" si="87"/>
        <v>24146.044999999925</v>
      </c>
      <c r="O458" s="27">
        <f t="shared" si="88"/>
        <v>3.4999999999999892E-2</v>
      </c>
      <c r="P458" s="4">
        <f t="shared" si="89"/>
        <v>14</v>
      </c>
      <c r="Q458" s="2" t="str">
        <f t="shared" si="83"/>
        <v>Fast</v>
      </c>
      <c r="R458" s="2">
        <f t="shared" si="84"/>
        <v>2018</v>
      </c>
    </row>
    <row r="459" spans="1:18" ht="14.25" customHeight="1" x14ac:dyDescent="0.25">
      <c r="A459" s="6">
        <v>458</v>
      </c>
      <c r="B459" s="5" t="s">
        <v>11</v>
      </c>
      <c r="C459" s="6">
        <v>761</v>
      </c>
      <c r="D459" s="8">
        <v>1366</v>
      </c>
      <c r="E459" s="5" t="s">
        <v>10</v>
      </c>
      <c r="F459" s="8">
        <v>987549.7</v>
      </c>
      <c r="G459" s="36">
        <f>F459/L459</f>
        <v>0.95</v>
      </c>
      <c r="H459" s="1">
        <v>42637</v>
      </c>
      <c r="I459" s="1">
        <v>42647</v>
      </c>
      <c r="J459" s="5" t="s">
        <v>18</v>
      </c>
      <c r="K459" s="8">
        <v>15592.89</v>
      </c>
      <c r="L459" s="8">
        <f t="shared" si="85"/>
        <v>1039526</v>
      </c>
      <c r="M459" s="8">
        <f t="shared" si="86"/>
        <v>1003142.59</v>
      </c>
      <c r="N459" s="8">
        <f t="shared" si="87"/>
        <v>36383.410000000033</v>
      </c>
      <c r="O459" s="27">
        <f t="shared" si="88"/>
        <v>3.5000000000000031E-2</v>
      </c>
      <c r="P459" s="4">
        <f t="shared" si="89"/>
        <v>10</v>
      </c>
      <c r="Q459" s="2" t="str">
        <f t="shared" si="83"/>
        <v>Fast</v>
      </c>
      <c r="R459" s="2">
        <f t="shared" si="84"/>
        <v>2016</v>
      </c>
    </row>
    <row r="460" spans="1:18" ht="14.25" customHeight="1" x14ac:dyDescent="0.25">
      <c r="A460" s="6">
        <v>459</v>
      </c>
      <c r="B460" s="5" t="s">
        <v>16</v>
      </c>
      <c r="C460" s="6">
        <v>702</v>
      </c>
      <c r="D460" s="8">
        <v>60</v>
      </c>
      <c r="E460" s="5" t="s">
        <v>25</v>
      </c>
      <c r="F460" s="8">
        <v>40014</v>
      </c>
      <c r="G460" s="8"/>
      <c r="H460" s="1">
        <v>43134</v>
      </c>
      <c r="I460" s="1">
        <v>43167</v>
      </c>
      <c r="J460" s="5" t="s">
        <v>12</v>
      </c>
      <c r="K460" s="8">
        <v>631.79999999999995</v>
      </c>
      <c r="L460" s="8">
        <f t="shared" si="85"/>
        <v>42120</v>
      </c>
      <c r="M460" s="8">
        <f t="shared" si="86"/>
        <v>40645.800000000003</v>
      </c>
      <c r="N460" s="8">
        <f t="shared" si="87"/>
        <v>1474.1999999999971</v>
      </c>
      <c r="O460" s="27">
        <f t="shared" si="88"/>
        <v>3.4999999999999934E-2</v>
      </c>
      <c r="P460" s="4">
        <f t="shared" si="89"/>
        <v>33</v>
      </c>
      <c r="Q460" s="2" t="str">
        <f t="shared" si="83"/>
        <v>Slow</v>
      </c>
      <c r="R460" s="2">
        <f t="shared" si="84"/>
        <v>2018</v>
      </c>
    </row>
    <row r="461" spans="1:18" ht="14.25" customHeight="1" x14ac:dyDescent="0.25">
      <c r="A461" s="6">
        <v>460</v>
      </c>
      <c r="B461" s="5" t="s">
        <v>13</v>
      </c>
      <c r="C461" s="6">
        <v>664</v>
      </c>
      <c r="D461" s="8">
        <v>1006</v>
      </c>
      <c r="E461" s="5" t="s">
        <v>23</v>
      </c>
      <c r="F461" s="8">
        <v>634584.80000000005</v>
      </c>
      <c r="G461" s="8"/>
      <c r="H461" s="1">
        <v>42860</v>
      </c>
      <c r="I461" s="1">
        <v>42877</v>
      </c>
      <c r="J461" s="5" t="s">
        <v>12</v>
      </c>
      <c r="K461" s="8">
        <v>10019.76</v>
      </c>
      <c r="L461" s="8">
        <f t="shared" si="85"/>
        <v>667984</v>
      </c>
      <c r="M461" s="8">
        <f t="shared" si="86"/>
        <v>644604.56000000006</v>
      </c>
      <c r="N461" s="8">
        <f t="shared" si="87"/>
        <v>23379.439999999944</v>
      </c>
      <c r="O461" s="27">
        <f t="shared" si="88"/>
        <v>3.4999999999999913E-2</v>
      </c>
      <c r="P461" s="4">
        <f t="shared" si="89"/>
        <v>17</v>
      </c>
      <c r="Q461" s="2" t="str">
        <f t="shared" si="83"/>
        <v>Moderate</v>
      </c>
      <c r="R461" s="2">
        <f t="shared" si="84"/>
        <v>2017</v>
      </c>
    </row>
    <row r="462" spans="1:18" ht="14.25" customHeight="1" x14ac:dyDescent="0.25">
      <c r="A462" s="6">
        <v>461</v>
      </c>
      <c r="B462" s="5" t="s">
        <v>11</v>
      </c>
      <c r="C462" s="6">
        <v>543</v>
      </c>
      <c r="D462" s="8">
        <v>876</v>
      </c>
      <c r="E462" s="5" t="s">
        <v>10</v>
      </c>
      <c r="F462" s="8">
        <v>451884.6</v>
      </c>
      <c r="G462" s="36">
        <f t="shared" ref="G462:G463" si="90">F462/L462</f>
        <v>0.95</v>
      </c>
      <c r="H462" s="1">
        <v>42701</v>
      </c>
      <c r="I462" s="1">
        <v>42735</v>
      </c>
      <c r="J462" s="5" t="s">
        <v>12</v>
      </c>
      <c r="K462" s="8">
        <v>7135.0199999999995</v>
      </c>
      <c r="L462" s="8">
        <f t="shared" si="85"/>
        <v>475668</v>
      </c>
      <c r="M462" s="8">
        <f t="shared" si="86"/>
        <v>459019.62</v>
      </c>
      <c r="N462" s="8">
        <f t="shared" si="87"/>
        <v>16648.380000000005</v>
      </c>
      <c r="O462" s="27">
        <f t="shared" si="88"/>
        <v>3.500000000000001E-2</v>
      </c>
      <c r="P462" s="4">
        <f t="shared" si="89"/>
        <v>34</v>
      </c>
      <c r="Q462" s="2" t="str">
        <f t="shared" si="83"/>
        <v>Slow</v>
      </c>
      <c r="R462" s="2">
        <f t="shared" si="84"/>
        <v>2016</v>
      </c>
    </row>
    <row r="463" spans="1:18" ht="14.25" customHeight="1" x14ac:dyDescent="0.25">
      <c r="A463" s="6">
        <v>462</v>
      </c>
      <c r="B463" s="5" t="s">
        <v>11</v>
      </c>
      <c r="C463" s="6">
        <v>867</v>
      </c>
      <c r="D463" s="8">
        <v>47</v>
      </c>
      <c r="E463" s="5" t="s">
        <v>22</v>
      </c>
      <c r="F463" s="8">
        <v>38711.550000000003</v>
      </c>
      <c r="G463" s="36">
        <f t="shared" si="90"/>
        <v>0.95000000000000007</v>
      </c>
      <c r="H463" s="1">
        <v>43190</v>
      </c>
      <c r="I463" s="1">
        <v>43224</v>
      </c>
      <c r="J463" s="5" t="s">
        <v>19</v>
      </c>
      <c r="K463" s="8">
        <v>611.23500000000001</v>
      </c>
      <c r="L463" s="8">
        <f t="shared" si="85"/>
        <v>40749</v>
      </c>
      <c r="M463" s="8">
        <f t="shared" si="86"/>
        <v>39322.785000000003</v>
      </c>
      <c r="N463" s="8">
        <f t="shared" si="87"/>
        <v>1426.2149999999965</v>
      </c>
      <c r="O463" s="27">
        <f t="shared" si="88"/>
        <v>3.4999999999999913E-2</v>
      </c>
      <c r="P463" s="4">
        <f t="shared" si="89"/>
        <v>34</v>
      </c>
      <c r="Q463" s="2" t="str">
        <f t="shared" si="83"/>
        <v>Slow</v>
      </c>
      <c r="R463" s="2">
        <f t="shared" si="84"/>
        <v>2018</v>
      </c>
    </row>
    <row r="464" spans="1:18" ht="14.25" customHeight="1" x14ac:dyDescent="0.25">
      <c r="A464" s="6">
        <v>463</v>
      </c>
      <c r="B464" s="5" t="s">
        <v>13</v>
      </c>
      <c r="C464" s="6">
        <v>508</v>
      </c>
      <c r="D464" s="8">
        <v>223</v>
      </c>
      <c r="E464" s="5" t="s">
        <v>10</v>
      </c>
      <c r="F464" s="8">
        <v>107619.8</v>
      </c>
      <c r="G464" s="8"/>
      <c r="H464" s="1">
        <v>42999</v>
      </c>
      <c r="I464" s="1">
        <v>43021</v>
      </c>
      <c r="J464" s="5" t="s">
        <v>21</v>
      </c>
      <c r="K464" s="8">
        <v>1699.26</v>
      </c>
      <c r="L464" s="8">
        <f t="shared" si="85"/>
        <v>113284</v>
      </c>
      <c r="M464" s="8">
        <f t="shared" si="86"/>
        <v>109319.06</v>
      </c>
      <c r="N464" s="8">
        <f t="shared" si="87"/>
        <v>3964.9400000000023</v>
      </c>
      <c r="O464" s="27">
        <f t="shared" si="88"/>
        <v>3.5000000000000017E-2</v>
      </c>
      <c r="P464" s="4">
        <f t="shared" si="89"/>
        <v>22</v>
      </c>
      <c r="Q464" s="2" t="str">
        <f t="shared" si="83"/>
        <v>Moderate</v>
      </c>
      <c r="R464" s="2">
        <f t="shared" si="84"/>
        <v>2017</v>
      </c>
    </row>
    <row r="465" spans="1:18" ht="14.25" customHeight="1" x14ac:dyDescent="0.25">
      <c r="A465" s="6">
        <v>464</v>
      </c>
      <c r="B465" s="5" t="s">
        <v>13</v>
      </c>
      <c r="C465" s="6">
        <v>365</v>
      </c>
      <c r="D465" s="8">
        <v>73</v>
      </c>
      <c r="E465" s="5" t="s">
        <v>31</v>
      </c>
      <c r="F465" s="8">
        <v>25312.75</v>
      </c>
      <c r="G465" s="8"/>
      <c r="H465" s="1">
        <v>42709</v>
      </c>
      <c r="I465" s="1">
        <v>42729</v>
      </c>
      <c r="J465" s="5" t="s">
        <v>32</v>
      </c>
      <c r="K465" s="8">
        <v>399.67500000000001</v>
      </c>
      <c r="L465" s="8">
        <f t="shared" si="85"/>
        <v>26645</v>
      </c>
      <c r="M465" s="8">
        <f t="shared" si="86"/>
        <v>25712.424999999999</v>
      </c>
      <c r="N465" s="8">
        <f t="shared" si="87"/>
        <v>932.57500000000073</v>
      </c>
      <c r="O465" s="27">
        <f t="shared" si="88"/>
        <v>3.5000000000000024E-2</v>
      </c>
      <c r="P465" s="4">
        <f t="shared" si="89"/>
        <v>20</v>
      </c>
      <c r="Q465" s="2" t="str">
        <f t="shared" si="83"/>
        <v>Moderate</v>
      </c>
      <c r="R465" s="2">
        <f t="shared" si="84"/>
        <v>2016</v>
      </c>
    </row>
    <row r="466" spans="1:18" ht="14.25" customHeight="1" x14ac:dyDescent="0.25">
      <c r="A466" s="6">
        <v>465</v>
      </c>
      <c r="B466" s="5" t="s">
        <v>11</v>
      </c>
      <c r="C466" s="6">
        <v>175</v>
      </c>
      <c r="D466" s="8">
        <v>111</v>
      </c>
      <c r="E466" s="5" t="s">
        <v>27</v>
      </c>
      <c r="F466" s="8">
        <v>18453.75</v>
      </c>
      <c r="G466" s="36">
        <f>F466/L466</f>
        <v>0.95</v>
      </c>
      <c r="H466" s="1">
        <v>42691</v>
      </c>
      <c r="I466" s="1">
        <v>42714</v>
      </c>
      <c r="J466" s="5" t="s">
        <v>32</v>
      </c>
      <c r="K466" s="8">
        <v>291.375</v>
      </c>
      <c r="L466" s="8">
        <f t="shared" si="85"/>
        <v>19425</v>
      </c>
      <c r="M466" s="8">
        <f t="shared" si="86"/>
        <v>18745.125</v>
      </c>
      <c r="N466" s="8">
        <f t="shared" si="87"/>
        <v>679.875</v>
      </c>
      <c r="O466" s="27">
        <f t="shared" si="88"/>
        <v>3.5000000000000003E-2</v>
      </c>
      <c r="P466" s="4">
        <f t="shared" si="89"/>
        <v>23</v>
      </c>
      <c r="Q466" s="2" t="str">
        <f t="shared" si="83"/>
        <v>Moderate</v>
      </c>
      <c r="R466" s="2">
        <f t="shared" si="84"/>
        <v>2016</v>
      </c>
    </row>
    <row r="467" spans="1:18" ht="14.25" customHeight="1" x14ac:dyDescent="0.25">
      <c r="A467" s="6">
        <v>466</v>
      </c>
      <c r="B467" s="5" t="s">
        <v>13</v>
      </c>
      <c r="C467" s="6">
        <v>251</v>
      </c>
      <c r="D467" s="8">
        <v>652</v>
      </c>
      <c r="E467" s="5" t="s">
        <v>14</v>
      </c>
      <c r="F467" s="8">
        <v>155469.4</v>
      </c>
      <c r="G467" s="8"/>
      <c r="H467" s="1">
        <v>43249</v>
      </c>
      <c r="I467" s="1">
        <v>43263</v>
      </c>
      <c r="J467" s="5" t="s">
        <v>24</v>
      </c>
      <c r="K467" s="8">
        <v>2454.7799999999997</v>
      </c>
      <c r="L467" s="8">
        <f t="shared" si="85"/>
        <v>163652</v>
      </c>
      <c r="M467" s="8">
        <f t="shared" si="86"/>
        <v>157924.18</v>
      </c>
      <c r="N467" s="8">
        <f t="shared" si="87"/>
        <v>5727.820000000007</v>
      </c>
      <c r="O467" s="27">
        <f t="shared" si="88"/>
        <v>3.5000000000000045E-2</v>
      </c>
      <c r="P467" s="4">
        <f t="shared" si="89"/>
        <v>14</v>
      </c>
      <c r="Q467" s="2" t="str">
        <f t="shared" si="83"/>
        <v>Fast</v>
      </c>
      <c r="R467" s="2">
        <f t="shared" si="84"/>
        <v>2018</v>
      </c>
    </row>
    <row r="468" spans="1:18" ht="14.25" customHeight="1" x14ac:dyDescent="0.25">
      <c r="A468" s="6">
        <v>467</v>
      </c>
      <c r="B468" s="5" t="s">
        <v>13</v>
      </c>
      <c r="C468" s="6">
        <v>613</v>
      </c>
      <c r="D468" s="8">
        <v>1053</v>
      </c>
      <c r="E468" s="5" t="s">
        <v>23</v>
      </c>
      <c r="F468" s="8">
        <v>613214.55000000005</v>
      </c>
      <c r="G468" s="8"/>
      <c r="H468" s="1">
        <v>42919</v>
      </c>
      <c r="I468" s="1">
        <v>42954</v>
      </c>
      <c r="J468" s="5" t="s">
        <v>32</v>
      </c>
      <c r="K468" s="8">
        <v>9682.3349999999991</v>
      </c>
      <c r="L468" s="8">
        <f t="shared" si="85"/>
        <v>645489</v>
      </c>
      <c r="M468" s="8">
        <f t="shared" si="86"/>
        <v>622896.88500000001</v>
      </c>
      <c r="N468" s="8">
        <f t="shared" si="87"/>
        <v>22592.114999999991</v>
      </c>
      <c r="O468" s="27">
        <f t="shared" si="88"/>
        <v>3.4999999999999983E-2</v>
      </c>
      <c r="P468" s="4">
        <f t="shared" si="89"/>
        <v>35</v>
      </c>
      <c r="Q468" s="2" t="str">
        <f t="shared" si="83"/>
        <v>Slow</v>
      </c>
      <c r="R468" s="2">
        <f t="shared" si="84"/>
        <v>2017</v>
      </c>
    </row>
    <row r="469" spans="1:18" ht="14.25" customHeight="1" x14ac:dyDescent="0.25">
      <c r="A469" s="6">
        <v>468</v>
      </c>
      <c r="B469" s="5" t="s">
        <v>16</v>
      </c>
      <c r="C469" s="6">
        <v>107</v>
      </c>
      <c r="D469" s="8">
        <v>63</v>
      </c>
      <c r="E469" s="5" t="s">
        <v>17</v>
      </c>
      <c r="F469" s="8">
        <v>6403.95</v>
      </c>
      <c r="G469" s="8"/>
      <c r="H469" s="1">
        <v>43080</v>
      </c>
      <c r="I469" s="1">
        <v>43097</v>
      </c>
      <c r="J469" s="5" t="s">
        <v>24</v>
      </c>
      <c r="K469" s="8">
        <v>101.11499999999999</v>
      </c>
      <c r="L469" s="8">
        <f t="shared" si="85"/>
        <v>6741</v>
      </c>
      <c r="M469" s="8">
        <f t="shared" si="86"/>
        <v>6505.0649999999996</v>
      </c>
      <c r="N469" s="8">
        <f t="shared" si="87"/>
        <v>235.9350000000004</v>
      </c>
      <c r="O469" s="27">
        <f t="shared" si="88"/>
        <v>3.5000000000000059E-2</v>
      </c>
      <c r="P469" s="4">
        <f t="shared" si="89"/>
        <v>17</v>
      </c>
      <c r="Q469" s="2" t="str">
        <f t="shared" si="83"/>
        <v>Moderate</v>
      </c>
      <c r="R469" s="2">
        <f t="shared" si="84"/>
        <v>2017</v>
      </c>
    </row>
    <row r="470" spans="1:18" ht="14.25" customHeight="1" x14ac:dyDescent="0.25">
      <c r="A470" s="6">
        <v>469</v>
      </c>
      <c r="B470" s="5" t="s">
        <v>13</v>
      </c>
      <c r="C470" s="6">
        <v>544</v>
      </c>
      <c r="D470" s="8">
        <v>123</v>
      </c>
      <c r="E470" s="5" t="s">
        <v>10</v>
      </c>
      <c r="F470" s="8">
        <v>63566.400000000001</v>
      </c>
      <c r="G470" s="8"/>
      <c r="H470" s="1">
        <v>42976</v>
      </c>
      <c r="I470" s="1">
        <v>42990</v>
      </c>
      <c r="J470" s="16" t="s">
        <v>42</v>
      </c>
      <c r="K470" s="8">
        <v>1003.68</v>
      </c>
      <c r="L470" s="8">
        <f t="shared" si="85"/>
        <v>66912</v>
      </c>
      <c r="M470" s="8">
        <f t="shared" si="86"/>
        <v>64570.080000000002</v>
      </c>
      <c r="N470" s="8">
        <f t="shared" si="87"/>
        <v>2341.9199999999983</v>
      </c>
      <c r="O470" s="27">
        <f t="shared" si="88"/>
        <v>3.4999999999999976E-2</v>
      </c>
      <c r="P470" s="4">
        <f t="shared" si="89"/>
        <v>14</v>
      </c>
      <c r="Q470" s="2" t="str">
        <f t="shared" si="83"/>
        <v>Fast</v>
      </c>
      <c r="R470" s="2">
        <f t="shared" si="84"/>
        <v>2017</v>
      </c>
    </row>
    <row r="471" spans="1:18" ht="14.25" customHeight="1" x14ac:dyDescent="0.25">
      <c r="A471" s="6">
        <v>470</v>
      </c>
      <c r="B471" s="5" t="s">
        <v>13</v>
      </c>
      <c r="C471" s="6">
        <v>896</v>
      </c>
      <c r="D471" s="8">
        <v>929</v>
      </c>
      <c r="E471" s="5" t="s">
        <v>23</v>
      </c>
      <c r="F471" s="8">
        <v>790764.8</v>
      </c>
      <c r="G471" s="8"/>
      <c r="H471" s="1">
        <v>42520</v>
      </c>
      <c r="I471" s="1">
        <v>42531</v>
      </c>
      <c r="J471" s="5" t="s">
        <v>12</v>
      </c>
      <c r="K471" s="8">
        <v>12485.76</v>
      </c>
      <c r="L471" s="8">
        <f t="shared" si="85"/>
        <v>832384</v>
      </c>
      <c r="M471" s="8">
        <f t="shared" si="86"/>
        <v>803250.56</v>
      </c>
      <c r="N471" s="8">
        <f t="shared" si="87"/>
        <v>29133.439999999944</v>
      </c>
      <c r="O471" s="27">
        <f t="shared" si="88"/>
        <v>3.4999999999999934E-2</v>
      </c>
      <c r="P471" s="4">
        <f t="shared" si="89"/>
        <v>11</v>
      </c>
      <c r="Q471" s="2" t="str">
        <f t="shared" si="83"/>
        <v>Fast</v>
      </c>
      <c r="R471" s="2">
        <f t="shared" si="84"/>
        <v>2016</v>
      </c>
    </row>
    <row r="472" spans="1:18" ht="14.25" customHeight="1" x14ac:dyDescent="0.25">
      <c r="A472" s="6">
        <v>471</v>
      </c>
      <c r="B472" s="5" t="s">
        <v>13</v>
      </c>
      <c r="C472" s="6">
        <v>825</v>
      </c>
      <c r="D472" s="8">
        <v>1252</v>
      </c>
      <c r="E472" s="5" t="s">
        <v>22</v>
      </c>
      <c r="F472" s="8">
        <v>981255</v>
      </c>
      <c r="G472" s="8"/>
      <c r="H472" s="1">
        <v>42865</v>
      </c>
      <c r="I472" s="1">
        <v>42884</v>
      </c>
      <c r="J472" s="5" t="s">
        <v>12</v>
      </c>
      <c r="K472" s="8">
        <v>15493.5</v>
      </c>
      <c r="L472" s="8">
        <f t="shared" si="85"/>
        <v>1032900</v>
      </c>
      <c r="M472" s="8">
        <f t="shared" si="86"/>
        <v>996748.5</v>
      </c>
      <c r="N472" s="8">
        <f t="shared" si="87"/>
        <v>36151.5</v>
      </c>
      <c r="O472" s="27">
        <f t="shared" si="88"/>
        <v>3.5000000000000003E-2</v>
      </c>
      <c r="P472" s="4">
        <f t="shared" si="89"/>
        <v>19</v>
      </c>
      <c r="Q472" s="2" t="str">
        <f t="shared" si="83"/>
        <v>Moderate</v>
      </c>
      <c r="R472" s="2">
        <f t="shared" si="84"/>
        <v>2017</v>
      </c>
    </row>
    <row r="473" spans="1:18" ht="14.25" customHeight="1" x14ac:dyDescent="0.25">
      <c r="A473" s="6">
        <v>472</v>
      </c>
      <c r="B473" s="5" t="s">
        <v>11</v>
      </c>
      <c r="C473" s="6">
        <v>834</v>
      </c>
      <c r="D473" s="8">
        <v>273</v>
      </c>
      <c r="E473" s="5" t="s">
        <v>17</v>
      </c>
      <c r="F473" s="8">
        <v>216297.9</v>
      </c>
      <c r="G473" s="36">
        <f>F473/L473</f>
        <v>0.95</v>
      </c>
      <c r="H473" s="1">
        <v>42910</v>
      </c>
      <c r="I473" s="1">
        <v>42923</v>
      </c>
      <c r="J473" s="5" t="s">
        <v>32</v>
      </c>
      <c r="K473" s="8">
        <v>3415.23</v>
      </c>
      <c r="L473" s="8">
        <f t="shared" si="85"/>
        <v>227682</v>
      </c>
      <c r="M473" s="8">
        <f t="shared" si="86"/>
        <v>219713.13</v>
      </c>
      <c r="N473" s="8">
        <f t="shared" si="87"/>
        <v>7968.8699999999953</v>
      </c>
      <c r="O473" s="27">
        <f t="shared" si="88"/>
        <v>3.4999999999999983E-2</v>
      </c>
      <c r="P473" s="4">
        <f t="shared" si="89"/>
        <v>13</v>
      </c>
      <c r="Q473" s="2" t="str">
        <f t="shared" si="83"/>
        <v>Fast</v>
      </c>
      <c r="R473" s="2">
        <f t="shared" si="84"/>
        <v>2017</v>
      </c>
    </row>
    <row r="474" spans="1:18" ht="14.25" customHeight="1" x14ac:dyDescent="0.25">
      <c r="A474" s="6">
        <v>473</v>
      </c>
      <c r="B474" s="5" t="s">
        <v>13</v>
      </c>
      <c r="C474" s="6">
        <v>360</v>
      </c>
      <c r="D474" s="8">
        <v>75</v>
      </c>
      <c r="E474" s="5" t="s">
        <v>31</v>
      </c>
      <c r="F474" s="8">
        <v>25650</v>
      </c>
      <c r="G474" s="8"/>
      <c r="H474" s="1">
        <v>43259</v>
      </c>
      <c r="I474" s="1">
        <v>43278</v>
      </c>
      <c r="J474" s="5" t="s">
        <v>12</v>
      </c>
      <c r="K474" s="8">
        <v>405</v>
      </c>
      <c r="L474" s="8">
        <f t="shared" si="85"/>
        <v>27000</v>
      </c>
      <c r="M474" s="8">
        <f t="shared" si="86"/>
        <v>26055</v>
      </c>
      <c r="N474" s="8">
        <f t="shared" si="87"/>
        <v>945</v>
      </c>
      <c r="O474" s="27">
        <f t="shared" si="88"/>
        <v>3.5000000000000003E-2</v>
      </c>
      <c r="P474" s="4">
        <f t="shared" si="89"/>
        <v>19</v>
      </c>
      <c r="Q474" s="2" t="str">
        <f t="shared" si="83"/>
        <v>Moderate</v>
      </c>
      <c r="R474" s="2">
        <f t="shared" si="84"/>
        <v>2018</v>
      </c>
    </row>
    <row r="475" spans="1:18" ht="14.25" customHeight="1" x14ac:dyDescent="0.25">
      <c r="A475" s="6">
        <v>474</v>
      </c>
      <c r="B475" s="5" t="s">
        <v>13</v>
      </c>
      <c r="C475" s="6">
        <v>484</v>
      </c>
      <c r="D475" s="8">
        <v>217</v>
      </c>
      <c r="E475" s="5" t="s">
        <v>22</v>
      </c>
      <c r="F475" s="8">
        <v>99776.6</v>
      </c>
      <c r="G475" s="8"/>
      <c r="H475" s="1">
        <v>42744</v>
      </c>
      <c r="I475" s="1">
        <v>42774</v>
      </c>
      <c r="J475" s="5" t="s">
        <v>32</v>
      </c>
      <c r="K475" s="8">
        <v>1575.4199999999998</v>
      </c>
      <c r="L475" s="8">
        <f t="shared" si="85"/>
        <v>105028</v>
      </c>
      <c r="M475" s="8">
        <f t="shared" si="86"/>
        <v>101352.02</v>
      </c>
      <c r="N475" s="8">
        <f t="shared" si="87"/>
        <v>3675.9799999999959</v>
      </c>
      <c r="O475" s="27">
        <f t="shared" si="88"/>
        <v>3.4999999999999962E-2</v>
      </c>
      <c r="P475" s="4">
        <f t="shared" si="89"/>
        <v>30</v>
      </c>
      <c r="Q475" s="2" t="str">
        <f t="shared" si="83"/>
        <v>Slow</v>
      </c>
      <c r="R475" s="2">
        <f t="shared" si="84"/>
        <v>2017</v>
      </c>
    </row>
    <row r="476" spans="1:18" ht="14.25" customHeight="1" x14ac:dyDescent="0.25">
      <c r="A476" s="6">
        <v>475</v>
      </c>
      <c r="B476" s="5" t="s">
        <v>11</v>
      </c>
      <c r="C476" s="6">
        <v>339</v>
      </c>
      <c r="D476" s="8">
        <v>24</v>
      </c>
      <c r="E476" s="5" t="s">
        <v>26</v>
      </c>
      <c r="F476" s="8">
        <v>7729.2</v>
      </c>
      <c r="G476" s="36">
        <f t="shared" ref="G476:G477" si="91">F476/L476</f>
        <v>0.95</v>
      </c>
      <c r="H476" s="1">
        <v>43224</v>
      </c>
      <c r="I476" s="1">
        <v>43249</v>
      </c>
      <c r="J476" s="16" t="s">
        <v>42</v>
      </c>
      <c r="K476" s="8">
        <v>122.03999999999999</v>
      </c>
      <c r="L476" s="8">
        <f t="shared" si="85"/>
        <v>8136</v>
      </c>
      <c r="M476" s="8">
        <f t="shared" si="86"/>
        <v>7851.24</v>
      </c>
      <c r="N476" s="8">
        <f t="shared" si="87"/>
        <v>284.76000000000022</v>
      </c>
      <c r="O476" s="27">
        <f t="shared" si="88"/>
        <v>3.5000000000000024E-2</v>
      </c>
      <c r="P476" s="4">
        <f t="shared" si="89"/>
        <v>25</v>
      </c>
      <c r="Q476" s="2" t="str">
        <f t="shared" si="83"/>
        <v>Moderate</v>
      </c>
      <c r="R476" s="2">
        <f t="shared" si="84"/>
        <v>2018</v>
      </c>
    </row>
    <row r="477" spans="1:18" ht="14.25" customHeight="1" x14ac:dyDescent="0.25">
      <c r="A477" s="6">
        <v>476</v>
      </c>
      <c r="B477" s="5" t="s">
        <v>11</v>
      </c>
      <c r="C477" s="6">
        <v>306</v>
      </c>
      <c r="D477" s="8">
        <v>44</v>
      </c>
      <c r="E477" s="5" t="s">
        <v>22</v>
      </c>
      <c r="F477" s="8">
        <v>12790.8</v>
      </c>
      <c r="G477" s="36">
        <f t="shared" si="91"/>
        <v>0.95</v>
      </c>
      <c r="H477" s="1">
        <v>42928</v>
      </c>
      <c r="I477" s="1">
        <v>42951</v>
      </c>
      <c r="J477" s="5" t="s">
        <v>21</v>
      </c>
      <c r="K477" s="8">
        <v>201.95999999999998</v>
      </c>
      <c r="L477" s="8">
        <f t="shared" si="85"/>
        <v>13464</v>
      </c>
      <c r="M477" s="8">
        <f t="shared" si="86"/>
        <v>12992.759999999998</v>
      </c>
      <c r="N477" s="8">
        <f t="shared" si="87"/>
        <v>471.2400000000016</v>
      </c>
      <c r="O477" s="27">
        <f t="shared" si="88"/>
        <v>3.5000000000000121E-2</v>
      </c>
      <c r="P477" s="4">
        <f t="shared" si="89"/>
        <v>23</v>
      </c>
      <c r="Q477" s="2" t="str">
        <f t="shared" si="83"/>
        <v>Moderate</v>
      </c>
      <c r="R477" s="2">
        <f t="shared" si="84"/>
        <v>2017</v>
      </c>
    </row>
    <row r="478" spans="1:18" ht="14.25" customHeight="1" x14ac:dyDescent="0.25">
      <c r="A478" s="6">
        <v>477</v>
      </c>
      <c r="B478" s="5" t="s">
        <v>13</v>
      </c>
      <c r="C478" s="6">
        <v>694</v>
      </c>
      <c r="D478" s="8">
        <v>631</v>
      </c>
      <c r="E478" s="5" t="s">
        <v>14</v>
      </c>
      <c r="F478" s="8">
        <v>416018.3</v>
      </c>
      <c r="G478" s="8"/>
      <c r="H478" s="1">
        <v>42766</v>
      </c>
      <c r="I478" s="1">
        <v>42784</v>
      </c>
      <c r="J478" s="16" t="s">
        <v>42</v>
      </c>
      <c r="K478" s="8">
        <v>6568.71</v>
      </c>
      <c r="L478" s="8">
        <f t="shared" si="85"/>
        <v>437914</v>
      </c>
      <c r="M478" s="8">
        <f t="shared" si="86"/>
        <v>422587.01</v>
      </c>
      <c r="N478" s="8">
        <f t="shared" si="87"/>
        <v>15326.989999999991</v>
      </c>
      <c r="O478" s="27">
        <f t="shared" si="88"/>
        <v>3.4999999999999976E-2</v>
      </c>
      <c r="P478" s="4">
        <f t="shared" si="89"/>
        <v>18</v>
      </c>
      <c r="Q478" s="2" t="str">
        <f t="shared" si="83"/>
        <v>Moderate</v>
      </c>
      <c r="R478" s="2">
        <f t="shared" si="84"/>
        <v>2017</v>
      </c>
    </row>
    <row r="479" spans="1:18" ht="14.25" customHeight="1" x14ac:dyDescent="0.25">
      <c r="A479" s="6">
        <v>478</v>
      </c>
      <c r="B479" s="5" t="s">
        <v>16</v>
      </c>
      <c r="C479" s="6">
        <v>867</v>
      </c>
      <c r="D479" s="8">
        <v>16</v>
      </c>
      <c r="E479" s="5" t="s">
        <v>25</v>
      </c>
      <c r="F479" s="8">
        <v>13178.4</v>
      </c>
      <c r="G479" s="8"/>
      <c r="H479" s="1">
        <v>42708</v>
      </c>
      <c r="I479" s="1">
        <v>42725</v>
      </c>
      <c r="J479" s="5" t="s">
        <v>12</v>
      </c>
      <c r="K479" s="8">
        <v>208.07999999999998</v>
      </c>
      <c r="L479" s="8">
        <f t="shared" si="85"/>
        <v>13872</v>
      </c>
      <c r="M479" s="8">
        <f t="shared" si="86"/>
        <v>13386.48</v>
      </c>
      <c r="N479" s="8">
        <f t="shared" si="87"/>
        <v>485.52000000000044</v>
      </c>
      <c r="O479" s="27">
        <f t="shared" si="88"/>
        <v>3.5000000000000031E-2</v>
      </c>
      <c r="P479" s="4">
        <f t="shared" si="89"/>
        <v>17</v>
      </c>
      <c r="Q479" s="2" t="str">
        <f t="shared" si="83"/>
        <v>Moderate</v>
      </c>
      <c r="R479" s="2">
        <f t="shared" si="84"/>
        <v>2016</v>
      </c>
    </row>
    <row r="480" spans="1:18" ht="14.25" customHeight="1" x14ac:dyDescent="0.25">
      <c r="A480" s="6">
        <v>479</v>
      </c>
      <c r="B480" s="5" t="s">
        <v>16</v>
      </c>
      <c r="C480" s="6">
        <v>765</v>
      </c>
      <c r="D480" s="8">
        <v>15</v>
      </c>
      <c r="E480" s="5" t="s">
        <v>25</v>
      </c>
      <c r="F480" s="8">
        <v>10901.25</v>
      </c>
      <c r="G480" s="8"/>
      <c r="H480" s="1">
        <v>42573</v>
      </c>
      <c r="I480" s="1">
        <v>42604</v>
      </c>
      <c r="J480" s="5" t="s">
        <v>21</v>
      </c>
      <c r="K480" s="8">
        <v>172.125</v>
      </c>
      <c r="L480" s="8">
        <f t="shared" si="85"/>
        <v>11475</v>
      </c>
      <c r="M480" s="8">
        <f t="shared" si="86"/>
        <v>11073.375</v>
      </c>
      <c r="N480" s="8">
        <f t="shared" si="87"/>
        <v>401.625</v>
      </c>
      <c r="O480" s="27">
        <f t="shared" si="88"/>
        <v>3.5000000000000003E-2</v>
      </c>
      <c r="P480" s="4">
        <f t="shared" si="89"/>
        <v>31</v>
      </c>
      <c r="Q480" s="2" t="str">
        <f t="shared" si="83"/>
        <v>Slow</v>
      </c>
      <c r="R480" s="2">
        <f t="shared" si="84"/>
        <v>2016</v>
      </c>
    </row>
    <row r="481" spans="1:18" ht="14.25" customHeight="1" x14ac:dyDescent="0.25">
      <c r="A481" s="6">
        <v>480</v>
      </c>
      <c r="B481" s="5" t="s">
        <v>13</v>
      </c>
      <c r="C481" s="6">
        <v>320</v>
      </c>
      <c r="D481" s="8">
        <v>631</v>
      </c>
      <c r="E481" s="5" t="s">
        <v>14</v>
      </c>
      <c r="F481" s="8">
        <v>191824</v>
      </c>
      <c r="G481" s="8"/>
      <c r="H481" s="1">
        <v>42910</v>
      </c>
      <c r="I481" s="1">
        <v>42931</v>
      </c>
      <c r="J481" s="5" t="s">
        <v>12</v>
      </c>
      <c r="K481" s="8">
        <v>3028.7999999999997</v>
      </c>
      <c r="L481" s="8">
        <f t="shared" si="85"/>
        <v>201920</v>
      </c>
      <c r="M481" s="8">
        <f t="shared" si="86"/>
        <v>194852.8</v>
      </c>
      <c r="N481" s="8">
        <f t="shared" si="87"/>
        <v>7067.2000000000116</v>
      </c>
      <c r="O481" s="27">
        <f t="shared" si="88"/>
        <v>3.5000000000000059E-2</v>
      </c>
      <c r="P481" s="4">
        <f t="shared" si="89"/>
        <v>21</v>
      </c>
      <c r="Q481" s="2" t="str">
        <f t="shared" si="83"/>
        <v>Moderate</v>
      </c>
      <c r="R481" s="2">
        <f t="shared" si="84"/>
        <v>2017</v>
      </c>
    </row>
    <row r="482" spans="1:18" ht="14.25" customHeight="1" x14ac:dyDescent="0.25">
      <c r="A482" s="6">
        <v>481</v>
      </c>
      <c r="B482" s="5" t="s">
        <v>13</v>
      </c>
      <c r="C482" s="6">
        <v>160</v>
      </c>
      <c r="D482" s="8">
        <v>125</v>
      </c>
      <c r="E482" s="5" t="s">
        <v>10</v>
      </c>
      <c r="F482" s="8">
        <v>19000</v>
      </c>
      <c r="G482" s="8"/>
      <c r="H482" s="1">
        <v>43054</v>
      </c>
      <c r="I482" s="1">
        <v>43070</v>
      </c>
      <c r="J482" s="5" t="s">
        <v>15</v>
      </c>
      <c r="K482" s="8">
        <v>300</v>
      </c>
      <c r="L482" s="8">
        <f t="shared" si="85"/>
        <v>20000</v>
      </c>
      <c r="M482" s="8">
        <f t="shared" si="86"/>
        <v>19300</v>
      </c>
      <c r="N482" s="8">
        <f t="shared" si="87"/>
        <v>700</v>
      </c>
      <c r="O482" s="27">
        <f t="shared" si="88"/>
        <v>3.5000000000000003E-2</v>
      </c>
      <c r="P482" s="4">
        <f t="shared" si="89"/>
        <v>16</v>
      </c>
      <c r="Q482" s="2" t="str">
        <f t="shared" si="83"/>
        <v>Moderate</v>
      </c>
      <c r="R482" s="2">
        <f t="shared" si="84"/>
        <v>2017</v>
      </c>
    </row>
    <row r="483" spans="1:18" ht="14.25" customHeight="1" x14ac:dyDescent="0.25">
      <c r="A483" s="6">
        <v>482</v>
      </c>
      <c r="B483" s="5" t="s">
        <v>11</v>
      </c>
      <c r="C483" s="6">
        <v>560</v>
      </c>
      <c r="D483" s="8">
        <v>808</v>
      </c>
      <c r="E483" s="5" t="s">
        <v>10</v>
      </c>
      <c r="F483" s="8">
        <v>429856</v>
      </c>
      <c r="G483" s="36">
        <f>F483/L483</f>
        <v>0.95</v>
      </c>
      <c r="H483" s="1">
        <v>42475</v>
      </c>
      <c r="I483" s="1">
        <v>42485</v>
      </c>
      <c r="J483" s="5" t="s">
        <v>21</v>
      </c>
      <c r="K483" s="8">
        <v>6787.2</v>
      </c>
      <c r="L483" s="8">
        <f t="shared" si="85"/>
        <v>452480</v>
      </c>
      <c r="M483" s="8">
        <f t="shared" si="86"/>
        <v>436643.2</v>
      </c>
      <c r="N483" s="8">
        <f t="shared" si="87"/>
        <v>15836.799999999988</v>
      </c>
      <c r="O483" s="27">
        <f t="shared" si="88"/>
        <v>3.4999999999999976E-2</v>
      </c>
      <c r="P483" s="4">
        <f t="shared" si="89"/>
        <v>10</v>
      </c>
      <c r="Q483" s="2" t="str">
        <f t="shared" si="83"/>
        <v>Fast</v>
      </c>
      <c r="R483" s="2">
        <f t="shared" si="84"/>
        <v>2016</v>
      </c>
    </row>
    <row r="484" spans="1:18" ht="14.25" customHeight="1" x14ac:dyDescent="0.25">
      <c r="A484" s="6">
        <v>483</v>
      </c>
      <c r="B484" s="5" t="s">
        <v>13</v>
      </c>
      <c r="C484" s="6">
        <v>123</v>
      </c>
      <c r="D484" s="8">
        <v>746</v>
      </c>
      <c r="E484" s="5" t="s">
        <v>14</v>
      </c>
      <c r="F484" s="8">
        <v>87170.1</v>
      </c>
      <c r="G484" s="8"/>
      <c r="H484" s="1">
        <v>43090</v>
      </c>
      <c r="I484" s="1">
        <v>43120</v>
      </c>
      <c r="J484" s="5" t="s">
        <v>15</v>
      </c>
      <c r="K484" s="8">
        <v>1376.37</v>
      </c>
      <c r="L484" s="8">
        <f t="shared" si="85"/>
        <v>91758</v>
      </c>
      <c r="M484" s="8">
        <f t="shared" si="86"/>
        <v>88546.47</v>
      </c>
      <c r="N484" s="8">
        <f t="shared" si="87"/>
        <v>3211.5299999999988</v>
      </c>
      <c r="O484" s="27">
        <f t="shared" si="88"/>
        <v>3.4999999999999989E-2</v>
      </c>
      <c r="P484" s="4">
        <f t="shared" si="89"/>
        <v>30</v>
      </c>
      <c r="Q484" s="2" t="str">
        <f t="shared" si="83"/>
        <v>Slow</v>
      </c>
      <c r="R484" s="2">
        <f t="shared" si="84"/>
        <v>2018</v>
      </c>
    </row>
    <row r="485" spans="1:18" ht="14.25" customHeight="1" x14ac:dyDescent="0.25">
      <c r="A485" s="6">
        <v>484</v>
      </c>
      <c r="B485" s="5" t="s">
        <v>16</v>
      </c>
      <c r="C485" s="6">
        <v>665</v>
      </c>
      <c r="D485" s="8">
        <v>30</v>
      </c>
      <c r="E485" s="5" t="s">
        <v>17</v>
      </c>
      <c r="F485" s="8">
        <v>18952.5</v>
      </c>
      <c r="G485" s="8"/>
      <c r="H485" s="1">
        <v>42724</v>
      </c>
      <c r="I485" s="1">
        <v>42753</v>
      </c>
      <c r="J485" s="16" t="s">
        <v>42</v>
      </c>
      <c r="K485" s="8">
        <v>299.25</v>
      </c>
      <c r="L485" s="8">
        <f t="shared" si="85"/>
        <v>19950</v>
      </c>
      <c r="M485" s="8">
        <f t="shared" si="86"/>
        <v>19251.75</v>
      </c>
      <c r="N485" s="8">
        <f t="shared" si="87"/>
        <v>698.25</v>
      </c>
      <c r="O485" s="27">
        <f t="shared" si="88"/>
        <v>3.5000000000000003E-2</v>
      </c>
      <c r="P485" s="4">
        <f t="shared" si="89"/>
        <v>29</v>
      </c>
      <c r="Q485" s="2" t="str">
        <f t="shared" si="83"/>
        <v>Slow</v>
      </c>
      <c r="R485" s="2">
        <f t="shared" si="84"/>
        <v>2017</v>
      </c>
    </row>
    <row r="486" spans="1:18" ht="14.25" customHeight="1" x14ac:dyDescent="0.25">
      <c r="A486" s="6">
        <v>485</v>
      </c>
      <c r="B486" s="5" t="s">
        <v>13</v>
      </c>
      <c r="C486" s="6">
        <v>157</v>
      </c>
      <c r="D486" s="8">
        <v>762</v>
      </c>
      <c r="E486" s="5" t="s">
        <v>14</v>
      </c>
      <c r="F486" s="8">
        <v>113652.3</v>
      </c>
      <c r="G486" s="8"/>
      <c r="H486" s="1">
        <v>42564</v>
      </c>
      <c r="I486" s="1">
        <v>42577</v>
      </c>
      <c r="J486" s="5" t="s">
        <v>19</v>
      </c>
      <c r="K486" s="8">
        <v>1794.51</v>
      </c>
      <c r="L486" s="8">
        <f t="shared" si="85"/>
        <v>119634</v>
      </c>
      <c r="M486" s="8">
        <f t="shared" si="86"/>
        <v>115446.81</v>
      </c>
      <c r="N486" s="8">
        <f t="shared" si="87"/>
        <v>4187.1900000000023</v>
      </c>
      <c r="O486" s="27">
        <f t="shared" si="88"/>
        <v>3.5000000000000017E-2</v>
      </c>
      <c r="P486" s="4">
        <f t="shared" si="89"/>
        <v>13</v>
      </c>
      <c r="Q486" s="2" t="str">
        <f t="shared" si="83"/>
        <v>Fast</v>
      </c>
      <c r="R486" s="2">
        <f t="shared" si="84"/>
        <v>2016</v>
      </c>
    </row>
    <row r="487" spans="1:18" ht="14.25" customHeight="1" x14ac:dyDescent="0.25">
      <c r="A487" s="6">
        <v>486</v>
      </c>
      <c r="B487" s="5" t="s">
        <v>13</v>
      </c>
      <c r="C487" s="6">
        <v>688</v>
      </c>
      <c r="D487" s="8">
        <v>192</v>
      </c>
      <c r="E487" s="5" t="s">
        <v>22</v>
      </c>
      <c r="F487" s="8">
        <v>125491.2</v>
      </c>
      <c r="G487" s="8"/>
      <c r="H487" s="1">
        <v>42552</v>
      </c>
      <c r="I487" s="1">
        <v>42563</v>
      </c>
      <c r="J487" s="5" t="s">
        <v>18</v>
      </c>
      <c r="K487" s="8">
        <v>1981.4399999999998</v>
      </c>
      <c r="L487" s="8">
        <f t="shared" si="85"/>
        <v>132096</v>
      </c>
      <c r="M487" s="8">
        <f t="shared" si="86"/>
        <v>127472.64</v>
      </c>
      <c r="N487" s="8">
        <f t="shared" si="87"/>
        <v>4623.3600000000006</v>
      </c>
      <c r="O487" s="27">
        <f t="shared" si="88"/>
        <v>3.5000000000000003E-2</v>
      </c>
      <c r="P487" s="4">
        <f t="shared" si="89"/>
        <v>11</v>
      </c>
      <c r="Q487" s="2" t="str">
        <f t="shared" si="83"/>
        <v>Fast</v>
      </c>
      <c r="R487" s="2">
        <f t="shared" si="84"/>
        <v>2016</v>
      </c>
    </row>
    <row r="488" spans="1:18" ht="14.25" customHeight="1" x14ac:dyDescent="0.25">
      <c r="A488" s="6">
        <v>487</v>
      </c>
      <c r="B488" s="5" t="s">
        <v>11</v>
      </c>
      <c r="C488" s="6">
        <v>287</v>
      </c>
      <c r="D488" s="8">
        <v>157</v>
      </c>
      <c r="E488" s="5" t="s">
        <v>31</v>
      </c>
      <c r="F488" s="8">
        <v>42806.05</v>
      </c>
      <c r="G488" s="36">
        <f t="shared" ref="G488:G489" si="92">F488/L488</f>
        <v>0.95000000000000007</v>
      </c>
      <c r="H488" s="1">
        <v>42621</v>
      </c>
      <c r="I488" s="1">
        <v>42638</v>
      </c>
      <c r="J488" s="5" t="s">
        <v>32</v>
      </c>
      <c r="K488" s="8">
        <v>675.88499999999999</v>
      </c>
      <c r="L488" s="8">
        <f t="shared" si="85"/>
        <v>45059</v>
      </c>
      <c r="M488" s="8">
        <f t="shared" si="86"/>
        <v>43481.935000000005</v>
      </c>
      <c r="N488" s="8">
        <f t="shared" si="87"/>
        <v>1577.0649999999951</v>
      </c>
      <c r="O488" s="27">
        <f t="shared" si="88"/>
        <v>3.4999999999999892E-2</v>
      </c>
      <c r="P488" s="4">
        <f t="shared" si="89"/>
        <v>17</v>
      </c>
      <c r="Q488" s="2" t="str">
        <f t="shared" si="83"/>
        <v>Moderate</v>
      </c>
      <c r="R488" s="2">
        <f t="shared" si="84"/>
        <v>2016</v>
      </c>
    </row>
    <row r="489" spans="1:18" ht="14.25" customHeight="1" x14ac:dyDescent="0.25">
      <c r="A489" s="6">
        <v>488</v>
      </c>
      <c r="B489" s="5" t="s">
        <v>11</v>
      </c>
      <c r="C489" s="6">
        <v>872</v>
      </c>
      <c r="D489" s="8">
        <v>830</v>
      </c>
      <c r="E489" s="5" t="s">
        <v>10</v>
      </c>
      <c r="F489" s="8">
        <v>687572</v>
      </c>
      <c r="G489" s="36">
        <f t="shared" si="92"/>
        <v>0.95</v>
      </c>
      <c r="H489" s="1">
        <v>42725</v>
      </c>
      <c r="I489" s="1">
        <v>42744</v>
      </c>
      <c r="J489" s="5" t="s">
        <v>18</v>
      </c>
      <c r="K489" s="8">
        <v>10856.4</v>
      </c>
      <c r="L489" s="8">
        <f t="shared" si="85"/>
        <v>723760</v>
      </c>
      <c r="M489" s="8">
        <f t="shared" si="86"/>
        <v>698428.4</v>
      </c>
      <c r="N489" s="8">
        <f t="shared" si="87"/>
        <v>25331.599999999977</v>
      </c>
      <c r="O489" s="27">
        <f t="shared" si="88"/>
        <v>3.4999999999999969E-2</v>
      </c>
      <c r="P489" s="4">
        <f t="shared" si="89"/>
        <v>19</v>
      </c>
      <c r="Q489" s="2" t="str">
        <f t="shared" si="83"/>
        <v>Moderate</v>
      </c>
      <c r="R489" s="2">
        <f t="shared" si="84"/>
        <v>2017</v>
      </c>
    </row>
    <row r="490" spans="1:18" ht="14.25" customHeight="1" x14ac:dyDescent="0.25">
      <c r="A490" s="6">
        <v>489</v>
      </c>
      <c r="B490" s="5" t="s">
        <v>13</v>
      </c>
      <c r="C490" s="6">
        <v>100</v>
      </c>
      <c r="D490" s="8">
        <v>856</v>
      </c>
      <c r="E490" s="5" t="s">
        <v>23</v>
      </c>
      <c r="F490" s="8">
        <v>81320</v>
      </c>
      <c r="G490" s="8"/>
      <c r="H490" s="1">
        <v>42585</v>
      </c>
      <c r="I490" s="1">
        <v>42604</v>
      </c>
      <c r="J490" s="5" t="s">
        <v>24</v>
      </c>
      <c r="K490" s="8">
        <v>1284</v>
      </c>
      <c r="L490" s="8">
        <f t="shared" si="85"/>
        <v>85600</v>
      </c>
      <c r="M490" s="8">
        <f t="shared" si="86"/>
        <v>82604</v>
      </c>
      <c r="N490" s="8">
        <f t="shared" si="87"/>
        <v>2996</v>
      </c>
      <c r="O490" s="27">
        <f t="shared" si="88"/>
        <v>3.5000000000000003E-2</v>
      </c>
      <c r="P490" s="4">
        <f t="shared" si="89"/>
        <v>19</v>
      </c>
      <c r="Q490" s="2" t="str">
        <f t="shared" si="83"/>
        <v>Moderate</v>
      </c>
      <c r="R490" s="2">
        <f t="shared" si="84"/>
        <v>2016</v>
      </c>
    </row>
    <row r="491" spans="1:18" ht="14.25" customHeight="1" x14ac:dyDescent="0.25">
      <c r="A491" s="6">
        <v>490</v>
      </c>
      <c r="B491" s="5" t="s">
        <v>16</v>
      </c>
      <c r="C491" s="6">
        <v>78</v>
      </c>
      <c r="D491" s="8">
        <v>55</v>
      </c>
      <c r="E491" s="5" t="s">
        <v>17</v>
      </c>
      <c r="F491" s="8">
        <v>4075.5</v>
      </c>
      <c r="G491" s="8"/>
      <c r="H491" s="1">
        <v>43219</v>
      </c>
      <c r="I491" s="1">
        <v>43253</v>
      </c>
      <c r="J491" s="5" t="s">
        <v>12</v>
      </c>
      <c r="K491" s="8">
        <v>64.349999999999994</v>
      </c>
      <c r="L491" s="8">
        <f t="shared" si="85"/>
        <v>4290</v>
      </c>
      <c r="M491" s="8">
        <f t="shared" si="86"/>
        <v>4139.8500000000004</v>
      </c>
      <c r="N491" s="8">
        <f t="shared" si="87"/>
        <v>150.14999999999964</v>
      </c>
      <c r="O491" s="27">
        <f t="shared" si="88"/>
        <v>3.4999999999999913E-2</v>
      </c>
      <c r="P491" s="4">
        <f t="shared" si="89"/>
        <v>34</v>
      </c>
      <c r="Q491" s="2" t="str">
        <f t="shared" si="83"/>
        <v>Slow</v>
      </c>
      <c r="R491" s="2">
        <f t="shared" si="84"/>
        <v>2018</v>
      </c>
    </row>
    <row r="492" spans="1:18" ht="14.25" customHeight="1" x14ac:dyDescent="0.25">
      <c r="A492" s="6">
        <v>491</v>
      </c>
      <c r="B492" s="5" t="s">
        <v>11</v>
      </c>
      <c r="C492" s="6">
        <v>402</v>
      </c>
      <c r="D492" s="8">
        <v>22</v>
      </c>
      <c r="E492" s="5" t="s">
        <v>26</v>
      </c>
      <c r="F492" s="8">
        <v>8401.7999999999993</v>
      </c>
      <c r="G492" s="36">
        <f t="shared" ref="G492:G493" si="93">F492/L492</f>
        <v>0.95</v>
      </c>
      <c r="H492" s="1">
        <v>42482</v>
      </c>
      <c r="I492" s="1">
        <v>42494</v>
      </c>
      <c r="J492" s="5" t="s">
        <v>18</v>
      </c>
      <c r="K492" s="8">
        <v>132.66</v>
      </c>
      <c r="L492" s="8">
        <f t="shared" si="85"/>
        <v>8844</v>
      </c>
      <c r="M492" s="8">
        <f t="shared" si="86"/>
        <v>8534.4599999999991</v>
      </c>
      <c r="N492" s="8">
        <f t="shared" si="87"/>
        <v>309.54000000000087</v>
      </c>
      <c r="O492" s="27">
        <f t="shared" si="88"/>
        <v>3.50000000000001E-2</v>
      </c>
      <c r="P492" s="4">
        <f t="shared" si="89"/>
        <v>12</v>
      </c>
      <c r="Q492" s="2" t="str">
        <f t="shared" si="83"/>
        <v>Fast</v>
      </c>
      <c r="R492" s="2">
        <f t="shared" si="84"/>
        <v>2016</v>
      </c>
    </row>
    <row r="493" spans="1:18" ht="14.25" customHeight="1" x14ac:dyDescent="0.25">
      <c r="A493" s="6">
        <v>492</v>
      </c>
      <c r="B493" s="5" t="s">
        <v>11</v>
      </c>
      <c r="C493" s="6">
        <v>709</v>
      </c>
      <c r="D493" s="8">
        <v>26</v>
      </c>
      <c r="E493" s="5" t="s">
        <v>26</v>
      </c>
      <c r="F493" s="8">
        <v>17512.3</v>
      </c>
      <c r="G493" s="36">
        <f t="shared" si="93"/>
        <v>0.95</v>
      </c>
      <c r="H493" s="1">
        <v>42831</v>
      </c>
      <c r="I493" s="1">
        <v>42853</v>
      </c>
      <c r="J493" s="5" t="s">
        <v>12</v>
      </c>
      <c r="K493" s="8">
        <v>276.51</v>
      </c>
      <c r="L493" s="8">
        <f t="shared" si="85"/>
        <v>18434</v>
      </c>
      <c r="M493" s="8">
        <f t="shared" si="86"/>
        <v>17788.809999999998</v>
      </c>
      <c r="N493" s="8">
        <f t="shared" si="87"/>
        <v>645.19000000000233</v>
      </c>
      <c r="O493" s="27">
        <f t="shared" si="88"/>
        <v>3.5000000000000128E-2</v>
      </c>
      <c r="P493" s="4">
        <f t="shared" si="89"/>
        <v>22</v>
      </c>
      <c r="Q493" s="2" t="str">
        <f t="shared" si="83"/>
        <v>Moderate</v>
      </c>
      <c r="R493" s="2">
        <f t="shared" si="84"/>
        <v>2017</v>
      </c>
    </row>
    <row r="494" spans="1:18" ht="14.25" customHeight="1" x14ac:dyDescent="0.25">
      <c r="A494" s="6">
        <v>493</v>
      </c>
      <c r="B494" s="5" t="s">
        <v>13</v>
      </c>
      <c r="C494" s="6">
        <v>571</v>
      </c>
      <c r="D494" s="8">
        <v>750</v>
      </c>
      <c r="E494" s="5" t="s">
        <v>14</v>
      </c>
      <c r="F494" s="8">
        <v>406837.5</v>
      </c>
      <c r="G494" s="8"/>
      <c r="H494" s="1">
        <v>43180</v>
      </c>
      <c r="I494" s="1">
        <v>43196</v>
      </c>
      <c r="J494" s="5" t="s">
        <v>12</v>
      </c>
      <c r="K494" s="8">
        <v>6423.75</v>
      </c>
      <c r="L494" s="8">
        <f t="shared" si="85"/>
        <v>428250</v>
      </c>
      <c r="M494" s="8">
        <f t="shared" si="86"/>
        <v>413261.25</v>
      </c>
      <c r="N494" s="8">
        <f t="shared" si="87"/>
        <v>14988.75</v>
      </c>
      <c r="O494" s="27">
        <f t="shared" si="88"/>
        <v>3.5000000000000003E-2</v>
      </c>
      <c r="P494" s="4">
        <f t="shared" si="89"/>
        <v>16</v>
      </c>
      <c r="Q494" s="2" t="str">
        <f t="shared" si="83"/>
        <v>Moderate</v>
      </c>
      <c r="R494" s="2">
        <f t="shared" si="84"/>
        <v>2018</v>
      </c>
    </row>
    <row r="495" spans="1:18" ht="14.25" customHeight="1" x14ac:dyDescent="0.25">
      <c r="A495" s="6">
        <v>494</v>
      </c>
      <c r="B495" s="5" t="s">
        <v>13</v>
      </c>
      <c r="C495" s="6">
        <v>970</v>
      </c>
      <c r="D495" s="8">
        <v>991</v>
      </c>
      <c r="E495" s="5" t="s">
        <v>23</v>
      </c>
      <c r="F495" s="8">
        <v>913206.5</v>
      </c>
      <c r="G495" s="8"/>
      <c r="H495" s="1">
        <v>43267</v>
      </c>
      <c r="I495" s="1">
        <v>43296</v>
      </c>
      <c r="J495" s="5" t="s">
        <v>12</v>
      </c>
      <c r="K495" s="8">
        <v>14419.05</v>
      </c>
      <c r="L495" s="8">
        <f t="shared" si="85"/>
        <v>961270</v>
      </c>
      <c r="M495" s="8">
        <f t="shared" si="86"/>
        <v>927625.55</v>
      </c>
      <c r="N495" s="8">
        <f t="shared" si="87"/>
        <v>33644.449999999953</v>
      </c>
      <c r="O495" s="27">
        <f t="shared" si="88"/>
        <v>3.4999999999999955E-2</v>
      </c>
      <c r="P495" s="4">
        <f t="shared" si="89"/>
        <v>29</v>
      </c>
      <c r="Q495" s="2" t="str">
        <f t="shared" si="83"/>
        <v>Slow</v>
      </c>
      <c r="R495" s="2">
        <f t="shared" si="84"/>
        <v>2018</v>
      </c>
    </row>
    <row r="496" spans="1:18" ht="14.25" customHeight="1" x14ac:dyDescent="0.25">
      <c r="A496" s="6">
        <v>495</v>
      </c>
      <c r="B496" s="5" t="s">
        <v>13</v>
      </c>
      <c r="C496" s="6">
        <v>323</v>
      </c>
      <c r="D496" s="8">
        <v>211</v>
      </c>
      <c r="E496" s="5" t="s">
        <v>10</v>
      </c>
      <c r="F496" s="8">
        <v>64745.35</v>
      </c>
      <c r="G496" s="8"/>
      <c r="H496" s="1">
        <v>43202</v>
      </c>
      <c r="I496" s="1">
        <v>43222</v>
      </c>
      <c r="J496" s="5" t="s">
        <v>28</v>
      </c>
      <c r="K496" s="8">
        <v>1022.295</v>
      </c>
      <c r="L496" s="8">
        <f t="shared" si="85"/>
        <v>68153</v>
      </c>
      <c r="M496" s="8">
        <f t="shared" si="86"/>
        <v>65767.645000000004</v>
      </c>
      <c r="N496" s="8">
        <f t="shared" si="87"/>
        <v>2385.3549999999959</v>
      </c>
      <c r="O496" s="27">
        <f t="shared" si="88"/>
        <v>3.4999999999999941E-2</v>
      </c>
      <c r="P496" s="4">
        <f t="shared" si="89"/>
        <v>20</v>
      </c>
      <c r="Q496" s="2" t="str">
        <f t="shared" si="83"/>
        <v>Moderate</v>
      </c>
      <c r="R496" s="2">
        <f t="shared" si="84"/>
        <v>2018</v>
      </c>
    </row>
    <row r="497" spans="1:18" ht="14.25" customHeight="1" x14ac:dyDescent="0.25">
      <c r="A497" s="6">
        <v>496</v>
      </c>
      <c r="B497" s="5" t="s">
        <v>13</v>
      </c>
      <c r="C497" s="6">
        <v>827</v>
      </c>
      <c r="D497" s="8">
        <v>882</v>
      </c>
      <c r="E497" s="5" t="s">
        <v>23</v>
      </c>
      <c r="F497" s="8">
        <v>692943.3</v>
      </c>
      <c r="G497" s="8"/>
      <c r="H497" s="1">
        <v>42612</v>
      </c>
      <c r="I497" s="1">
        <v>42635</v>
      </c>
      <c r="J497" s="5" t="s">
        <v>19</v>
      </c>
      <c r="K497" s="8">
        <v>10941.21</v>
      </c>
      <c r="L497" s="8">
        <f t="shared" si="85"/>
        <v>729414</v>
      </c>
      <c r="M497" s="8">
        <f t="shared" si="86"/>
        <v>703884.51</v>
      </c>
      <c r="N497" s="8">
        <f t="shared" si="87"/>
        <v>25529.489999999991</v>
      </c>
      <c r="O497" s="27">
        <f t="shared" si="88"/>
        <v>3.4999999999999989E-2</v>
      </c>
      <c r="P497" s="4">
        <f t="shared" si="89"/>
        <v>23</v>
      </c>
      <c r="Q497" s="2" t="str">
        <f t="shared" si="83"/>
        <v>Moderate</v>
      </c>
      <c r="R497" s="2">
        <f t="shared" si="84"/>
        <v>2016</v>
      </c>
    </row>
    <row r="498" spans="1:18" ht="14.25" customHeight="1" x14ac:dyDescent="0.25">
      <c r="A498" s="6">
        <v>497</v>
      </c>
      <c r="B498" s="5" t="s">
        <v>16</v>
      </c>
      <c r="C498" s="6">
        <v>719</v>
      </c>
      <c r="D498" s="8">
        <v>15</v>
      </c>
      <c r="E498" s="5" t="s">
        <v>25</v>
      </c>
      <c r="F498" s="8">
        <v>10245.75</v>
      </c>
      <c r="G498" s="8"/>
      <c r="H498" s="1">
        <v>42551</v>
      </c>
      <c r="I498" s="1">
        <v>42573</v>
      </c>
      <c r="J498" s="16" t="s">
        <v>42</v>
      </c>
      <c r="K498" s="8">
        <v>161.77500000000001</v>
      </c>
      <c r="L498" s="8">
        <f t="shared" si="85"/>
        <v>10785</v>
      </c>
      <c r="M498" s="8">
        <f t="shared" si="86"/>
        <v>10407.525</v>
      </c>
      <c r="N498" s="8">
        <f t="shared" si="87"/>
        <v>377.47500000000036</v>
      </c>
      <c r="O498" s="27">
        <f t="shared" si="88"/>
        <v>3.5000000000000031E-2</v>
      </c>
      <c r="P498" s="4">
        <f t="shared" si="89"/>
        <v>22</v>
      </c>
      <c r="Q498" s="2" t="str">
        <f t="shared" si="83"/>
        <v>Moderate</v>
      </c>
      <c r="R498" s="2">
        <f t="shared" si="84"/>
        <v>2016</v>
      </c>
    </row>
    <row r="499" spans="1:18" ht="14.25" customHeight="1" x14ac:dyDescent="0.25">
      <c r="A499" s="6">
        <v>498</v>
      </c>
      <c r="B499" s="5" t="s">
        <v>13</v>
      </c>
      <c r="C499" s="6">
        <v>964</v>
      </c>
      <c r="D499" s="8">
        <v>977</v>
      </c>
      <c r="E499" s="5" t="s">
        <v>23</v>
      </c>
      <c r="F499" s="8">
        <v>894736.6</v>
      </c>
      <c r="G499" s="8"/>
      <c r="H499" s="1">
        <v>43220</v>
      </c>
      <c r="I499" s="1">
        <v>43248</v>
      </c>
      <c r="J499" s="5" t="s">
        <v>28</v>
      </c>
      <c r="K499" s="8">
        <v>14127.42</v>
      </c>
      <c r="L499" s="8">
        <f t="shared" si="85"/>
        <v>941828</v>
      </c>
      <c r="M499" s="8">
        <f t="shared" si="86"/>
        <v>908864.02</v>
      </c>
      <c r="N499" s="8">
        <f t="shared" si="87"/>
        <v>32963.979999999981</v>
      </c>
      <c r="O499" s="27">
        <f t="shared" si="88"/>
        <v>3.4999999999999983E-2</v>
      </c>
      <c r="P499" s="4">
        <f t="shared" si="89"/>
        <v>28</v>
      </c>
      <c r="Q499" s="2" t="str">
        <f t="shared" si="83"/>
        <v>Moderate</v>
      </c>
      <c r="R499" s="2">
        <f t="shared" si="84"/>
        <v>2018</v>
      </c>
    </row>
    <row r="500" spans="1:18" ht="14.25" customHeight="1" x14ac:dyDescent="0.25">
      <c r="A500" s="6">
        <v>499</v>
      </c>
      <c r="B500" s="5" t="s">
        <v>16</v>
      </c>
      <c r="C500" s="6">
        <v>486</v>
      </c>
      <c r="D500" s="8">
        <v>31</v>
      </c>
      <c r="E500" s="5" t="s">
        <v>17</v>
      </c>
      <c r="F500" s="8">
        <v>14312.7</v>
      </c>
      <c r="G500" s="8"/>
      <c r="H500" s="1">
        <v>42842</v>
      </c>
      <c r="I500" s="1">
        <v>42853</v>
      </c>
      <c r="J500" s="5" t="s">
        <v>19</v>
      </c>
      <c r="K500" s="8">
        <v>225.98999999999998</v>
      </c>
      <c r="L500" s="8">
        <f t="shared" si="85"/>
        <v>15066</v>
      </c>
      <c r="M500" s="8">
        <f t="shared" si="86"/>
        <v>14538.69</v>
      </c>
      <c r="N500" s="8">
        <f t="shared" si="87"/>
        <v>527.30999999999949</v>
      </c>
      <c r="O500" s="27">
        <f t="shared" si="88"/>
        <v>3.4999999999999969E-2</v>
      </c>
      <c r="P500" s="4">
        <f t="shared" si="89"/>
        <v>11</v>
      </c>
      <c r="Q500" s="2" t="str">
        <f t="shared" si="83"/>
        <v>Fast</v>
      </c>
      <c r="R500" s="2">
        <f t="shared" si="84"/>
        <v>2017</v>
      </c>
    </row>
    <row r="501" spans="1:18" ht="14.25" customHeight="1" x14ac:dyDescent="0.25">
      <c r="A501" s="6">
        <v>500</v>
      </c>
      <c r="B501" s="5" t="s">
        <v>11</v>
      </c>
      <c r="C501" s="6">
        <v>512</v>
      </c>
      <c r="D501" s="8">
        <v>254</v>
      </c>
      <c r="E501" s="5" t="s">
        <v>17</v>
      </c>
      <c r="F501" s="8">
        <v>123545.60000000001</v>
      </c>
      <c r="G501" s="36">
        <f>F501/L501</f>
        <v>0.95000000000000007</v>
      </c>
      <c r="H501" s="1">
        <v>42868</v>
      </c>
      <c r="I501" s="1">
        <v>42901</v>
      </c>
      <c r="J501" s="16" t="s">
        <v>42</v>
      </c>
      <c r="K501" s="8">
        <v>1950.72</v>
      </c>
      <c r="L501" s="8">
        <f t="shared" si="85"/>
        <v>130048</v>
      </c>
      <c r="M501" s="8">
        <f t="shared" si="86"/>
        <v>125496.32000000001</v>
      </c>
      <c r="N501" s="8">
        <f t="shared" si="87"/>
        <v>4551.679999999993</v>
      </c>
      <c r="O501" s="27">
        <f t="shared" si="88"/>
        <v>3.4999999999999948E-2</v>
      </c>
      <c r="P501" s="4">
        <f t="shared" si="89"/>
        <v>33</v>
      </c>
      <c r="Q501" s="2" t="str">
        <f t="shared" si="83"/>
        <v>Slow</v>
      </c>
      <c r="R501" s="2">
        <f t="shared" si="84"/>
        <v>2017</v>
      </c>
    </row>
    <row r="502" spans="1:18" ht="14.25" customHeight="1" x14ac:dyDescent="0.25">
      <c r="A502" s="6">
        <v>501</v>
      </c>
      <c r="B502" s="5" t="s">
        <v>13</v>
      </c>
      <c r="C502" s="6">
        <v>211</v>
      </c>
      <c r="D502" s="8">
        <v>647</v>
      </c>
      <c r="E502" s="5" t="s">
        <v>14</v>
      </c>
      <c r="F502" s="8">
        <v>129691.15</v>
      </c>
      <c r="G502" s="8"/>
      <c r="H502" s="1">
        <v>43206</v>
      </c>
      <c r="I502" s="1">
        <v>43227</v>
      </c>
      <c r="J502" s="5" t="s">
        <v>21</v>
      </c>
      <c r="K502" s="8">
        <v>2047.7549999999999</v>
      </c>
      <c r="L502" s="8">
        <f t="shared" si="85"/>
        <v>136517</v>
      </c>
      <c r="M502" s="8">
        <f t="shared" si="86"/>
        <v>131738.905</v>
      </c>
      <c r="N502" s="8">
        <f t="shared" si="87"/>
        <v>4778.0950000000012</v>
      </c>
      <c r="O502" s="27">
        <f t="shared" si="88"/>
        <v>3.500000000000001E-2</v>
      </c>
      <c r="P502" s="4">
        <f t="shared" si="89"/>
        <v>21</v>
      </c>
      <c r="Q502" s="2" t="str">
        <f t="shared" si="83"/>
        <v>Moderate</v>
      </c>
      <c r="R502" s="2">
        <f t="shared" si="84"/>
        <v>2018</v>
      </c>
    </row>
    <row r="503" spans="1:18" ht="14.25" customHeight="1" x14ac:dyDescent="0.25">
      <c r="A503" s="6">
        <v>502</v>
      </c>
      <c r="B503" s="5" t="s">
        <v>16</v>
      </c>
      <c r="C503" s="6">
        <v>132</v>
      </c>
      <c r="D503" s="8">
        <v>56</v>
      </c>
      <c r="E503" s="5" t="s">
        <v>17</v>
      </c>
      <c r="F503" s="8">
        <v>7022.4</v>
      </c>
      <c r="G503" s="8"/>
      <c r="H503" s="1">
        <v>42417</v>
      </c>
      <c r="I503" s="1">
        <v>42451</v>
      </c>
      <c r="J503" s="5" t="s">
        <v>19</v>
      </c>
      <c r="K503" s="8">
        <v>110.88</v>
      </c>
      <c r="L503" s="8">
        <f t="shared" si="85"/>
        <v>7392</v>
      </c>
      <c r="M503" s="8">
        <f t="shared" si="86"/>
        <v>7133.28</v>
      </c>
      <c r="N503" s="8">
        <f t="shared" si="87"/>
        <v>258.72000000000025</v>
      </c>
      <c r="O503" s="27">
        <f t="shared" si="88"/>
        <v>3.5000000000000031E-2</v>
      </c>
      <c r="P503" s="4">
        <f t="shared" si="89"/>
        <v>34</v>
      </c>
      <c r="Q503" s="2" t="str">
        <f t="shared" si="83"/>
        <v>Slow</v>
      </c>
      <c r="R503" s="2">
        <f t="shared" si="84"/>
        <v>2016</v>
      </c>
    </row>
    <row r="504" spans="1:18" ht="14.25" customHeight="1" x14ac:dyDescent="0.25">
      <c r="A504" s="6">
        <v>503</v>
      </c>
      <c r="B504" s="5" t="s">
        <v>16</v>
      </c>
      <c r="C504" s="6">
        <v>953</v>
      </c>
      <c r="D504" s="8">
        <v>16</v>
      </c>
      <c r="E504" s="5" t="s">
        <v>25</v>
      </c>
      <c r="F504" s="8">
        <v>14485.6</v>
      </c>
      <c r="G504" s="8"/>
      <c r="H504" s="1">
        <v>43279</v>
      </c>
      <c r="I504" s="1">
        <v>43294</v>
      </c>
      <c r="J504" s="5" t="s">
        <v>12</v>
      </c>
      <c r="K504" s="8">
        <v>228.72</v>
      </c>
      <c r="L504" s="8">
        <f t="shared" si="85"/>
        <v>15248</v>
      </c>
      <c r="M504" s="8">
        <f t="shared" si="86"/>
        <v>14714.32</v>
      </c>
      <c r="N504" s="8">
        <f t="shared" si="87"/>
        <v>533.68000000000029</v>
      </c>
      <c r="O504" s="27">
        <f t="shared" si="88"/>
        <v>3.5000000000000017E-2</v>
      </c>
      <c r="P504" s="4">
        <f t="shared" si="89"/>
        <v>15</v>
      </c>
      <c r="Q504" s="2" t="str">
        <f t="shared" si="83"/>
        <v>Fast</v>
      </c>
      <c r="R504" s="2">
        <f t="shared" si="84"/>
        <v>2018</v>
      </c>
    </row>
    <row r="505" spans="1:18" ht="14.25" customHeight="1" x14ac:dyDescent="0.25">
      <c r="A505" s="6">
        <v>504</v>
      </c>
      <c r="B505" s="5" t="s">
        <v>13</v>
      </c>
      <c r="C505" s="6">
        <v>238</v>
      </c>
      <c r="D505" s="8">
        <v>741</v>
      </c>
      <c r="E505" s="5" t="s">
        <v>14</v>
      </c>
      <c r="F505" s="8">
        <v>167540.1</v>
      </c>
      <c r="G505" s="8"/>
      <c r="H505" s="1">
        <v>42581</v>
      </c>
      <c r="I505" s="1">
        <v>42595</v>
      </c>
      <c r="J505" s="5" t="s">
        <v>24</v>
      </c>
      <c r="K505" s="8">
        <v>2645.37</v>
      </c>
      <c r="L505" s="8">
        <f t="shared" si="85"/>
        <v>176358</v>
      </c>
      <c r="M505" s="8">
        <f t="shared" si="86"/>
        <v>170185.47</v>
      </c>
      <c r="N505" s="8">
        <f t="shared" si="87"/>
        <v>6172.5299999999988</v>
      </c>
      <c r="O505" s="27">
        <f t="shared" si="88"/>
        <v>3.4999999999999996E-2</v>
      </c>
      <c r="P505" s="4">
        <f t="shared" si="89"/>
        <v>14</v>
      </c>
      <c r="Q505" s="2" t="str">
        <f t="shared" si="83"/>
        <v>Fast</v>
      </c>
      <c r="R505" s="2">
        <f t="shared" si="84"/>
        <v>2016</v>
      </c>
    </row>
    <row r="506" spans="1:18" ht="14.25" customHeight="1" x14ac:dyDescent="0.25">
      <c r="A506" s="6">
        <v>505</v>
      </c>
      <c r="B506" s="5" t="s">
        <v>13</v>
      </c>
      <c r="C506" s="6">
        <v>855</v>
      </c>
      <c r="D506" s="8">
        <v>710</v>
      </c>
      <c r="E506" s="5" t="s">
        <v>14</v>
      </c>
      <c r="F506" s="8">
        <v>576697.5</v>
      </c>
      <c r="G506" s="8"/>
      <c r="H506" s="1">
        <v>42554</v>
      </c>
      <c r="I506" s="1">
        <v>42584</v>
      </c>
      <c r="J506" s="16" t="s">
        <v>42</v>
      </c>
      <c r="K506" s="8">
        <v>9105.75</v>
      </c>
      <c r="L506" s="8">
        <f t="shared" si="85"/>
        <v>607050</v>
      </c>
      <c r="M506" s="8">
        <f t="shared" si="86"/>
        <v>585803.25</v>
      </c>
      <c r="N506" s="8">
        <f t="shared" si="87"/>
        <v>21246.75</v>
      </c>
      <c r="O506" s="27">
        <f t="shared" si="88"/>
        <v>3.5000000000000003E-2</v>
      </c>
      <c r="P506" s="4">
        <f t="shared" si="89"/>
        <v>30</v>
      </c>
      <c r="Q506" s="2" t="str">
        <f t="shared" si="83"/>
        <v>Slow</v>
      </c>
      <c r="R506" s="2">
        <f t="shared" si="84"/>
        <v>2016</v>
      </c>
    </row>
    <row r="507" spans="1:18" ht="14.25" customHeight="1" x14ac:dyDescent="0.25">
      <c r="A507" s="6">
        <v>506</v>
      </c>
      <c r="B507" s="5" t="s">
        <v>16</v>
      </c>
      <c r="C507" s="6">
        <v>442</v>
      </c>
      <c r="D507" s="8">
        <v>16</v>
      </c>
      <c r="E507" s="5" t="s">
        <v>25</v>
      </c>
      <c r="F507" s="8">
        <v>6718.4</v>
      </c>
      <c r="G507" s="8"/>
      <c r="H507" s="1">
        <v>42614</v>
      </c>
      <c r="I507" s="1">
        <v>42648</v>
      </c>
      <c r="J507" s="5" t="s">
        <v>32</v>
      </c>
      <c r="K507" s="8">
        <v>106.08</v>
      </c>
      <c r="L507" s="8">
        <f t="shared" si="85"/>
        <v>7072</v>
      </c>
      <c r="M507" s="8">
        <f t="shared" si="86"/>
        <v>6824.48</v>
      </c>
      <c r="N507" s="8">
        <f t="shared" si="87"/>
        <v>247.52000000000044</v>
      </c>
      <c r="O507" s="27">
        <f t="shared" si="88"/>
        <v>3.5000000000000059E-2</v>
      </c>
      <c r="P507" s="4">
        <f t="shared" si="89"/>
        <v>34</v>
      </c>
      <c r="Q507" s="2" t="str">
        <f t="shared" si="83"/>
        <v>Slow</v>
      </c>
      <c r="R507" s="2">
        <f t="shared" si="84"/>
        <v>2016</v>
      </c>
    </row>
    <row r="508" spans="1:18" ht="14.25" customHeight="1" x14ac:dyDescent="0.25">
      <c r="A508" s="6">
        <v>507</v>
      </c>
      <c r="B508" s="5" t="s">
        <v>13</v>
      </c>
      <c r="C508" s="6">
        <v>872</v>
      </c>
      <c r="D508" s="8">
        <v>65</v>
      </c>
      <c r="E508" s="5" t="s">
        <v>31</v>
      </c>
      <c r="F508" s="8">
        <v>53846</v>
      </c>
      <c r="G508" s="8"/>
      <c r="H508" s="1">
        <v>42562</v>
      </c>
      <c r="I508" s="1">
        <v>42585</v>
      </c>
      <c r="J508" s="5" t="s">
        <v>12</v>
      </c>
      <c r="K508" s="8">
        <v>850.19999999999993</v>
      </c>
      <c r="L508" s="8">
        <f t="shared" si="85"/>
        <v>56680</v>
      </c>
      <c r="M508" s="8">
        <f t="shared" si="86"/>
        <v>54696.2</v>
      </c>
      <c r="N508" s="8">
        <f t="shared" si="87"/>
        <v>1983.8000000000029</v>
      </c>
      <c r="O508" s="27">
        <f t="shared" si="88"/>
        <v>3.5000000000000052E-2</v>
      </c>
      <c r="P508" s="4">
        <f t="shared" si="89"/>
        <v>23</v>
      </c>
      <c r="Q508" s="2" t="str">
        <f t="shared" si="83"/>
        <v>Moderate</v>
      </c>
      <c r="R508" s="2">
        <f t="shared" si="84"/>
        <v>2016</v>
      </c>
    </row>
    <row r="509" spans="1:18" ht="14.25" customHeight="1" x14ac:dyDescent="0.25">
      <c r="A509" s="6">
        <v>508</v>
      </c>
      <c r="B509" s="5" t="s">
        <v>13</v>
      </c>
      <c r="C509" s="6">
        <v>684</v>
      </c>
      <c r="D509" s="8">
        <v>966</v>
      </c>
      <c r="E509" s="5" t="s">
        <v>23</v>
      </c>
      <c r="F509" s="8">
        <v>627706.80000000005</v>
      </c>
      <c r="G509" s="8"/>
      <c r="H509" s="1">
        <v>42512</v>
      </c>
      <c r="I509" s="1">
        <v>42539</v>
      </c>
      <c r="J509" s="5" t="s">
        <v>12</v>
      </c>
      <c r="K509" s="8">
        <v>9911.16</v>
      </c>
      <c r="L509" s="8">
        <f t="shared" si="85"/>
        <v>660744</v>
      </c>
      <c r="M509" s="8">
        <f t="shared" si="86"/>
        <v>637617.96000000008</v>
      </c>
      <c r="N509" s="8">
        <f t="shared" si="87"/>
        <v>23126.039999999921</v>
      </c>
      <c r="O509" s="27">
        <f t="shared" si="88"/>
        <v>3.4999999999999878E-2</v>
      </c>
      <c r="P509" s="4">
        <f t="shared" si="89"/>
        <v>27</v>
      </c>
      <c r="Q509" s="2" t="str">
        <f t="shared" si="83"/>
        <v>Moderate</v>
      </c>
      <c r="R509" s="2">
        <f t="shared" si="84"/>
        <v>2016</v>
      </c>
    </row>
    <row r="510" spans="1:18" ht="14.25" customHeight="1" x14ac:dyDescent="0.25">
      <c r="A510" s="6">
        <v>509</v>
      </c>
      <c r="B510" s="5" t="s">
        <v>13</v>
      </c>
      <c r="C510" s="6">
        <v>174</v>
      </c>
      <c r="D510" s="8">
        <v>133</v>
      </c>
      <c r="E510" s="5" t="s">
        <v>10</v>
      </c>
      <c r="F510" s="8">
        <v>21984.9</v>
      </c>
      <c r="G510" s="8"/>
      <c r="H510" s="1">
        <v>43020</v>
      </c>
      <c r="I510" s="1">
        <v>43044</v>
      </c>
      <c r="J510" s="5" t="s">
        <v>19</v>
      </c>
      <c r="K510" s="8">
        <v>347.13</v>
      </c>
      <c r="L510" s="8">
        <f t="shared" si="85"/>
        <v>23142</v>
      </c>
      <c r="M510" s="8">
        <f t="shared" si="86"/>
        <v>22332.030000000002</v>
      </c>
      <c r="N510" s="8">
        <f t="shared" si="87"/>
        <v>809.96999999999753</v>
      </c>
      <c r="O510" s="27">
        <f t="shared" si="88"/>
        <v>3.4999999999999892E-2</v>
      </c>
      <c r="P510" s="4">
        <f t="shared" si="89"/>
        <v>24</v>
      </c>
      <c r="Q510" s="2" t="str">
        <f t="shared" si="83"/>
        <v>Moderate</v>
      </c>
      <c r="R510" s="2">
        <f t="shared" si="84"/>
        <v>2017</v>
      </c>
    </row>
    <row r="511" spans="1:18" ht="14.25" customHeight="1" x14ac:dyDescent="0.25">
      <c r="A511" s="6">
        <v>510</v>
      </c>
      <c r="B511" s="5" t="s">
        <v>13</v>
      </c>
      <c r="C511" s="6">
        <v>604</v>
      </c>
      <c r="D511" s="8">
        <v>1452</v>
      </c>
      <c r="E511" s="5" t="s">
        <v>22</v>
      </c>
      <c r="F511" s="8">
        <v>833157.6</v>
      </c>
      <c r="G511" s="8"/>
      <c r="H511" s="1">
        <v>42496</v>
      </c>
      <c r="I511" s="1">
        <v>42511</v>
      </c>
      <c r="J511" s="5" t="s">
        <v>28</v>
      </c>
      <c r="K511" s="8">
        <v>13155.119999999999</v>
      </c>
      <c r="L511" s="8">
        <f t="shared" si="85"/>
        <v>877008</v>
      </c>
      <c r="M511" s="8">
        <f t="shared" si="86"/>
        <v>846312.72</v>
      </c>
      <c r="N511" s="8">
        <f t="shared" si="87"/>
        <v>30695.280000000028</v>
      </c>
      <c r="O511" s="27">
        <f t="shared" si="88"/>
        <v>3.5000000000000031E-2</v>
      </c>
      <c r="P511" s="4">
        <f t="shared" si="89"/>
        <v>15</v>
      </c>
      <c r="Q511" s="2" t="str">
        <f t="shared" si="83"/>
        <v>Fast</v>
      </c>
      <c r="R511" s="2">
        <f t="shared" si="84"/>
        <v>2016</v>
      </c>
    </row>
    <row r="512" spans="1:18" ht="14.25" customHeight="1" x14ac:dyDescent="0.25">
      <c r="A512" s="6">
        <v>511</v>
      </c>
      <c r="B512" s="5" t="s">
        <v>13</v>
      </c>
      <c r="C512" s="6">
        <v>477</v>
      </c>
      <c r="D512" s="8">
        <v>1044</v>
      </c>
      <c r="E512" s="5" t="s">
        <v>30</v>
      </c>
      <c r="F512" s="8">
        <v>473088.6</v>
      </c>
      <c r="G512" s="8"/>
      <c r="H512" s="1">
        <v>42866</v>
      </c>
      <c r="I512" s="1">
        <v>42888</v>
      </c>
      <c r="J512" s="5" t="s">
        <v>12</v>
      </c>
      <c r="K512" s="8">
        <v>7469.82</v>
      </c>
      <c r="L512" s="8">
        <f t="shared" si="85"/>
        <v>497988</v>
      </c>
      <c r="M512" s="8">
        <f t="shared" si="86"/>
        <v>480558.42</v>
      </c>
      <c r="N512" s="8">
        <f t="shared" si="87"/>
        <v>17429.580000000016</v>
      </c>
      <c r="O512" s="27">
        <f t="shared" si="88"/>
        <v>3.5000000000000031E-2</v>
      </c>
      <c r="P512" s="4">
        <f t="shared" si="89"/>
        <v>22</v>
      </c>
      <c r="Q512" s="2" t="str">
        <f t="shared" si="83"/>
        <v>Moderate</v>
      </c>
      <c r="R512" s="2">
        <f t="shared" si="84"/>
        <v>2017</v>
      </c>
    </row>
    <row r="513" spans="1:18" ht="14.25" customHeight="1" x14ac:dyDescent="0.25">
      <c r="A513" s="6">
        <v>512</v>
      </c>
      <c r="B513" s="5" t="s">
        <v>13</v>
      </c>
      <c r="C513" s="6">
        <v>722</v>
      </c>
      <c r="D513" s="8">
        <v>105</v>
      </c>
      <c r="E513" s="5" t="s">
        <v>10</v>
      </c>
      <c r="F513" s="8">
        <v>72019.5</v>
      </c>
      <c r="G513" s="8"/>
      <c r="H513" s="1">
        <v>42669</v>
      </c>
      <c r="I513" s="1">
        <v>42680</v>
      </c>
      <c r="J513" s="16" t="s">
        <v>42</v>
      </c>
      <c r="K513" s="8">
        <v>1137.1499999999999</v>
      </c>
      <c r="L513" s="8">
        <f t="shared" si="85"/>
        <v>75810</v>
      </c>
      <c r="M513" s="8">
        <f t="shared" si="86"/>
        <v>73156.649999999994</v>
      </c>
      <c r="N513" s="8">
        <f t="shared" si="87"/>
        <v>2653.3500000000058</v>
      </c>
      <c r="O513" s="27">
        <f t="shared" si="88"/>
        <v>3.500000000000008E-2</v>
      </c>
      <c r="P513" s="4">
        <f t="shared" si="89"/>
        <v>11</v>
      </c>
      <c r="Q513" s="2" t="str">
        <f t="shared" si="83"/>
        <v>Fast</v>
      </c>
      <c r="R513" s="2">
        <f t="shared" si="84"/>
        <v>2016</v>
      </c>
    </row>
    <row r="514" spans="1:18" ht="14.25" customHeight="1" x14ac:dyDescent="0.25">
      <c r="A514" s="6">
        <v>513</v>
      </c>
      <c r="B514" s="5" t="s">
        <v>13</v>
      </c>
      <c r="C514" s="6">
        <v>749</v>
      </c>
      <c r="D514" s="8">
        <v>200</v>
      </c>
      <c r="E514" s="5" t="s">
        <v>10</v>
      </c>
      <c r="F514" s="8">
        <v>142310</v>
      </c>
      <c r="G514" s="8"/>
      <c r="H514" s="1">
        <v>42489</v>
      </c>
      <c r="I514" s="1">
        <v>42511</v>
      </c>
      <c r="J514" s="5" t="s">
        <v>12</v>
      </c>
      <c r="K514" s="8">
        <v>2247</v>
      </c>
      <c r="L514" s="8">
        <f t="shared" si="85"/>
        <v>149800</v>
      </c>
      <c r="M514" s="8">
        <f t="shared" si="86"/>
        <v>144557</v>
      </c>
      <c r="N514" s="8">
        <f t="shared" si="87"/>
        <v>5243</v>
      </c>
      <c r="O514" s="27">
        <f t="shared" si="88"/>
        <v>3.5000000000000003E-2</v>
      </c>
      <c r="P514" s="4">
        <f t="shared" si="89"/>
        <v>22</v>
      </c>
      <c r="Q514" s="2" t="str">
        <f t="shared" ref="Q514:Q577" si="94">IF(P514&lt;=15,"Fast",IF(P514&lt;=28,"Moderate","Slow"))</f>
        <v>Moderate</v>
      </c>
      <c r="R514" s="2">
        <f t="shared" ref="R514:R577" si="95">YEAR(I514)</f>
        <v>2016</v>
      </c>
    </row>
    <row r="515" spans="1:18" ht="14.25" customHeight="1" x14ac:dyDescent="0.25">
      <c r="A515" s="6">
        <v>514</v>
      </c>
      <c r="B515" s="5" t="s">
        <v>16</v>
      </c>
      <c r="C515" s="6">
        <v>283</v>
      </c>
      <c r="D515" s="8">
        <v>16</v>
      </c>
      <c r="E515" s="5" t="s">
        <v>25</v>
      </c>
      <c r="F515" s="8">
        <v>4301.6000000000004</v>
      </c>
      <c r="G515" s="8"/>
      <c r="H515" s="1">
        <v>42716</v>
      </c>
      <c r="I515" s="1">
        <v>42728</v>
      </c>
      <c r="J515" s="5" t="s">
        <v>19</v>
      </c>
      <c r="K515" s="8">
        <v>67.92</v>
      </c>
      <c r="L515" s="8">
        <f t="shared" ref="L515:L578" si="96">C515*D515</f>
        <v>4528</v>
      </c>
      <c r="M515" s="8">
        <f t="shared" ref="M515:M578" si="97">F515+K515</f>
        <v>4369.5200000000004</v>
      </c>
      <c r="N515" s="8">
        <f t="shared" ref="N515:N578" si="98">L515-M515</f>
        <v>158.47999999999956</v>
      </c>
      <c r="O515" s="27">
        <f t="shared" ref="O515:O578" si="99">(L515-M515)/L515</f>
        <v>3.4999999999999906E-2</v>
      </c>
      <c r="P515" s="4">
        <f t="shared" ref="P515:P578" si="100">I515-H515</f>
        <v>12</v>
      </c>
      <c r="Q515" s="2" t="str">
        <f t="shared" si="94"/>
        <v>Fast</v>
      </c>
      <c r="R515" s="2">
        <f t="shared" si="95"/>
        <v>2016</v>
      </c>
    </row>
    <row r="516" spans="1:18" ht="14.25" customHeight="1" x14ac:dyDescent="0.25">
      <c r="A516" s="6">
        <v>515</v>
      </c>
      <c r="B516" s="5" t="s">
        <v>13</v>
      </c>
      <c r="C516" s="6">
        <v>649</v>
      </c>
      <c r="D516" s="8">
        <v>994</v>
      </c>
      <c r="E516" s="5" t="s">
        <v>23</v>
      </c>
      <c r="F516" s="8">
        <v>612850.69999999995</v>
      </c>
      <c r="G516" s="8"/>
      <c r="H516" s="1">
        <v>43273</v>
      </c>
      <c r="I516" s="1">
        <v>43305</v>
      </c>
      <c r="J516" s="5" t="s">
        <v>32</v>
      </c>
      <c r="K516" s="8">
        <v>9676.59</v>
      </c>
      <c r="L516" s="8">
        <f t="shared" si="96"/>
        <v>645106</v>
      </c>
      <c r="M516" s="8">
        <f t="shared" si="97"/>
        <v>622527.28999999992</v>
      </c>
      <c r="N516" s="8">
        <f t="shared" si="98"/>
        <v>22578.710000000079</v>
      </c>
      <c r="O516" s="27">
        <f t="shared" si="99"/>
        <v>3.5000000000000121E-2</v>
      </c>
      <c r="P516" s="4">
        <f t="shared" si="100"/>
        <v>32</v>
      </c>
      <c r="Q516" s="2" t="str">
        <f t="shared" si="94"/>
        <v>Slow</v>
      </c>
      <c r="R516" s="2">
        <f t="shared" si="95"/>
        <v>2018</v>
      </c>
    </row>
    <row r="517" spans="1:18" ht="14.25" customHeight="1" x14ac:dyDescent="0.25">
      <c r="A517" s="6">
        <v>516</v>
      </c>
      <c r="B517" s="5" t="s">
        <v>11</v>
      </c>
      <c r="C517" s="6">
        <v>442</v>
      </c>
      <c r="D517" s="8">
        <v>129</v>
      </c>
      <c r="E517" s="5" t="s">
        <v>31</v>
      </c>
      <c r="F517" s="8">
        <v>54167.1</v>
      </c>
      <c r="G517" s="36">
        <f t="shared" ref="G517:G518" si="101">F517/L517</f>
        <v>0.95</v>
      </c>
      <c r="H517" s="1">
        <v>42815</v>
      </c>
      <c r="I517" s="1">
        <v>42837</v>
      </c>
      <c r="J517" s="5" t="s">
        <v>18</v>
      </c>
      <c r="K517" s="8">
        <v>855.27</v>
      </c>
      <c r="L517" s="8">
        <f t="shared" si="96"/>
        <v>57018</v>
      </c>
      <c r="M517" s="8">
        <f t="shared" si="97"/>
        <v>55022.369999999995</v>
      </c>
      <c r="N517" s="8">
        <f t="shared" si="98"/>
        <v>1995.6300000000047</v>
      </c>
      <c r="O517" s="27">
        <f t="shared" si="99"/>
        <v>3.500000000000008E-2</v>
      </c>
      <c r="P517" s="4">
        <f t="shared" si="100"/>
        <v>22</v>
      </c>
      <c r="Q517" s="2" t="str">
        <f t="shared" si="94"/>
        <v>Moderate</v>
      </c>
      <c r="R517" s="2">
        <f t="shared" si="95"/>
        <v>2017</v>
      </c>
    </row>
    <row r="518" spans="1:18" ht="14.25" customHeight="1" x14ac:dyDescent="0.25">
      <c r="A518" s="6">
        <v>517</v>
      </c>
      <c r="B518" s="5" t="s">
        <v>11</v>
      </c>
      <c r="C518" s="6">
        <v>519</v>
      </c>
      <c r="D518" s="8">
        <v>1034</v>
      </c>
      <c r="E518" s="5" t="s">
        <v>10</v>
      </c>
      <c r="F518" s="8">
        <v>509813.7</v>
      </c>
      <c r="G518" s="36">
        <f t="shared" si="101"/>
        <v>0.95000000000000007</v>
      </c>
      <c r="H518" s="1">
        <v>42596</v>
      </c>
      <c r="I518" s="1">
        <v>42630</v>
      </c>
      <c r="J518" s="5" t="s">
        <v>12</v>
      </c>
      <c r="K518" s="8">
        <v>8049.69</v>
      </c>
      <c r="L518" s="8">
        <f t="shared" si="96"/>
        <v>536646</v>
      </c>
      <c r="M518" s="8">
        <f t="shared" si="97"/>
        <v>517863.39</v>
      </c>
      <c r="N518" s="8">
        <f t="shared" si="98"/>
        <v>18782.609999999986</v>
      </c>
      <c r="O518" s="27">
        <f t="shared" si="99"/>
        <v>3.4999999999999976E-2</v>
      </c>
      <c r="P518" s="4">
        <f t="shared" si="100"/>
        <v>34</v>
      </c>
      <c r="Q518" s="2" t="str">
        <f t="shared" si="94"/>
        <v>Slow</v>
      </c>
      <c r="R518" s="2">
        <f t="shared" si="95"/>
        <v>2016</v>
      </c>
    </row>
    <row r="519" spans="1:18" ht="14.25" customHeight="1" x14ac:dyDescent="0.25">
      <c r="A519" s="6">
        <v>518</v>
      </c>
      <c r="B519" s="5" t="s">
        <v>13</v>
      </c>
      <c r="C519" s="6">
        <v>680</v>
      </c>
      <c r="D519" s="8">
        <v>611</v>
      </c>
      <c r="E519" s="5" t="s">
        <v>14</v>
      </c>
      <c r="F519" s="8">
        <v>394706</v>
      </c>
      <c r="G519" s="8"/>
      <c r="H519" s="1">
        <v>42585</v>
      </c>
      <c r="I519" s="1">
        <v>42614</v>
      </c>
      <c r="J519" s="5" t="s">
        <v>18</v>
      </c>
      <c r="K519" s="8">
        <v>6232.2</v>
      </c>
      <c r="L519" s="8">
        <f t="shared" si="96"/>
        <v>415480</v>
      </c>
      <c r="M519" s="8">
        <f t="shared" si="97"/>
        <v>400938.2</v>
      </c>
      <c r="N519" s="8">
        <f t="shared" si="98"/>
        <v>14541.799999999988</v>
      </c>
      <c r="O519" s="27">
        <f t="shared" si="99"/>
        <v>3.4999999999999969E-2</v>
      </c>
      <c r="P519" s="4">
        <f t="shared" si="100"/>
        <v>29</v>
      </c>
      <c r="Q519" s="2" t="str">
        <f t="shared" si="94"/>
        <v>Slow</v>
      </c>
      <c r="R519" s="2">
        <f t="shared" si="95"/>
        <v>2016</v>
      </c>
    </row>
    <row r="520" spans="1:18" ht="14.25" customHeight="1" x14ac:dyDescent="0.25">
      <c r="A520" s="6">
        <v>519</v>
      </c>
      <c r="B520" s="5" t="s">
        <v>11</v>
      </c>
      <c r="C520" s="6">
        <v>957</v>
      </c>
      <c r="D520" s="8">
        <v>127</v>
      </c>
      <c r="E520" s="5" t="s">
        <v>31</v>
      </c>
      <c r="F520" s="8">
        <v>115462.05</v>
      </c>
      <c r="G520" s="36">
        <f>F520/L520</f>
        <v>0.95000000000000007</v>
      </c>
      <c r="H520" s="1">
        <v>42815</v>
      </c>
      <c r="I520" s="1">
        <v>42848</v>
      </c>
      <c r="J520" s="16" t="s">
        <v>42</v>
      </c>
      <c r="K520" s="8">
        <v>1823.085</v>
      </c>
      <c r="L520" s="8">
        <f t="shared" si="96"/>
        <v>121539</v>
      </c>
      <c r="M520" s="8">
        <f t="shared" si="97"/>
        <v>117285.13500000001</v>
      </c>
      <c r="N520" s="8">
        <f t="shared" si="98"/>
        <v>4253.8649999999907</v>
      </c>
      <c r="O520" s="27">
        <f t="shared" si="99"/>
        <v>3.499999999999992E-2</v>
      </c>
      <c r="P520" s="4">
        <f t="shared" si="100"/>
        <v>33</v>
      </c>
      <c r="Q520" s="2" t="str">
        <f t="shared" si="94"/>
        <v>Slow</v>
      </c>
      <c r="R520" s="2">
        <f t="shared" si="95"/>
        <v>2017</v>
      </c>
    </row>
    <row r="521" spans="1:18" ht="14.25" customHeight="1" x14ac:dyDescent="0.25">
      <c r="A521" s="6">
        <v>520</v>
      </c>
      <c r="B521" s="5" t="s">
        <v>13</v>
      </c>
      <c r="C521" s="6">
        <v>859</v>
      </c>
      <c r="D521" s="8">
        <v>74</v>
      </c>
      <c r="E521" s="5" t="s">
        <v>31</v>
      </c>
      <c r="F521" s="8">
        <v>60387.7</v>
      </c>
      <c r="G521" s="8"/>
      <c r="H521" s="1">
        <v>43212</v>
      </c>
      <c r="I521" s="1">
        <v>43225</v>
      </c>
      <c r="J521" s="5" t="s">
        <v>28</v>
      </c>
      <c r="K521" s="8">
        <v>953.49</v>
      </c>
      <c r="L521" s="8">
        <f t="shared" si="96"/>
        <v>63566</v>
      </c>
      <c r="M521" s="8">
        <f t="shared" si="97"/>
        <v>61341.189999999995</v>
      </c>
      <c r="N521" s="8">
        <f t="shared" si="98"/>
        <v>2224.8100000000049</v>
      </c>
      <c r="O521" s="27">
        <f t="shared" si="99"/>
        <v>3.500000000000008E-2</v>
      </c>
      <c r="P521" s="4">
        <f t="shared" si="100"/>
        <v>13</v>
      </c>
      <c r="Q521" s="2" t="str">
        <f t="shared" si="94"/>
        <v>Fast</v>
      </c>
      <c r="R521" s="2">
        <f t="shared" si="95"/>
        <v>2018</v>
      </c>
    </row>
    <row r="522" spans="1:18" ht="14.25" customHeight="1" x14ac:dyDescent="0.25">
      <c r="A522" s="6">
        <v>521</v>
      </c>
      <c r="B522" s="5" t="s">
        <v>11</v>
      </c>
      <c r="C522" s="6">
        <v>230</v>
      </c>
      <c r="D522" s="8">
        <v>1568</v>
      </c>
      <c r="E522" s="5" t="s">
        <v>10</v>
      </c>
      <c r="F522" s="8">
        <v>342608</v>
      </c>
      <c r="G522" s="36">
        <f>F522/L522</f>
        <v>0.95</v>
      </c>
      <c r="H522" s="1">
        <v>42380</v>
      </c>
      <c r="I522" s="1">
        <v>42405</v>
      </c>
      <c r="J522" s="5" t="s">
        <v>12</v>
      </c>
      <c r="K522" s="8">
        <v>5409.5999999999995</v>
      </c>
      <c r="L522" s="8">
        <f t="shared" si="96"/>
        <v>360640</v>
      </c>
      <c r="M522" s="8">
        <f t="shared" si="97"/>
        <v>348017.6</v>
      </c>
      <c r="N522" s="8">
        <f t="shared" si="98"/>
        <v>12622.400000000023</v>
      </c>
      <c r="O522" s="27">
        <f t="shared" si="99"/>
        <v>3.5000000000000066E-2</v>
      </c>
      <c r="P522" s="4">
        <f t="shared" si="100"/>
        <v>25</v>
      </c>
      <c r="Q522" s="2" t="str">
        <f t="shared" si="94"/>
        <v>Moderate</v>
      </c>
      <c r="R522" s="2">
        <f t="shared" si="95"/>
        <v>2016</v>
      </c>
    </row>
    <row r="523" spans="1:18" ht="14.25" customHeight="1" x14ac:dyDescent="0.25">
      <c r="A523" s="6">
        <v>522</v>
      </c>
      <c r="B523" s="5" t="s">
        <v>13</v>
      </c>
      <c r="C523" s="6">
        <v>512</v>
      </c>
      <c r="D523" s="8">
        <v>77</v>
      </c>
      <c r="E523" s="5" t="s">
        <v>31</v>
      </c>
      <c r="F523" s="8">
        <v>37452.800000000003</v>
      </c>
      <c r="G523" s="8"/>
      <c r="H523" s="1">
        <v>42548</v>
      </c>
      <c r="I523" s="1">
        <v>42575</v>
      </c>
      <c r="J523" s="5" t="s">
        <v>24</v>
      </c>
      <c r="K523" s="8">
        <v>591.36</v>
      </c>
      <c r="L523" s="8">
        <f t="shared" si="96"/>
        <v>39424</v>
      </c>
      <c r="M523" s="8">
        <f t="shared" si="97"/>
        <v>38044.160000000003</v>
      </c>
      <c r="N523" s="8">
        <f t="shared" si="98"/>
        <v>1379.8399999999965</v>
      </c>
      <c r="O523" s="27">
        <f t="shared" si="99"/>
        <v>3.4999999999999913E-2</v>
      </c>
      <c r="P523" s="4">
        <f t="shared" si="100"/>
        <v>27</v>
      </c>
      <c r="Q523" s="2" t="str">
        <f t="shared" si="94"/>
        <v>Moderate</v>
      </c>
      <c r="R523" s="2">
        <f t="shared" si="95"/>
        <v>2016</v>
      </c>
    </row>
    <row r="524" spans="1:18" ht="14.25" customHeight="1" x14ac:dyDescent="0.25">
      <c r="A524" s="6">
        <v>523</v>
      </c>
      <c r="B524" s="5" t="s">
        <v>11</v>
      </c>
      <c r="C524" s="6">
        <v>451</v>
      </c>
      <c r="D524" s="8">
        <v>1021</v>
      </c>
      <c r="E524" s="5" t="s">
        <v>10</v>
      </c>
      <c r="F524" s="8">
        <v>437447.45</v>
      </c>
      <c r="G524" s="36">
        <f>F524/L524</f>
        <v>0.95000000000000007</v>
      </c>
      <c r="H524" s="1">
        <v>42968</v>
      </c>
      <c r="I524" s="1">
        <v>42997</v>
      </c>
      <c r="J524" s="5" t="s">
        <v>12</v>
      </c>
      <c r="K524" s="8">
        <v>6907.0649999999996</v>
      </c>
      <c r="L524" s="8">
        <f t="shared" si="96"/>
        <v>460471</v>
      </c>
      <c r="M524" s="8">
        <f t="shared" si="97"/>
        <v>444354.51500000001</v>
      </c>
      <c r="N524" s="8">
        <f t="shared" si="98"/>
        <v>16116.484999999986</v>
      </c>
      <c r="O524" s="27">
        <f t="shared" si="99"/>
        <v>3.4999999999999969E-2</v>
      </c>
      <c r="P524" s="4">
        <f t="shared" si="100"/>
        <v>29</v>
      </c>
      <c r="Q524" s="2" t="str">
        <f t="shared" si="94"/>
        <v>Slow</v>
      </c>
      <c r="R524" s="2">
        <f t="shared" si="95"/>
        <v>2017</v>
      </c>
    </row>
    <row r="525" spans="1:18" ht="14.25" customHeight="1" x14ac:dyDescent="0.25">
      <c r="A525" s="6">
        <v>524</v>
      </c>
      <c r="B525" s="5" t="s">
        <v>13</v>
      </c>
      <c r="C525" s="6">
        <v>424</v>
      </c>
      <c r="D525" s="8">
        <v>212</v>
      </c>
      <c r="E525" s="5" t="s">
        <v>10</v>
      </c>
      <c r="F525" s="8">
        <v>85393.600000000006</v>
      </c>
      <c r="G525" s="8"/>
      <c r="H525" s="1">
        <v>42964</v>
      </c>
      <c r="I525" s="1">
        <v>42986</v>
      </c>
      <c r="J525" s="16" t="s">
        <v>42</v>
      </c>
      <c r="K525" s="8">
        <v>1348.32</v>
      </c>
      <c r="L525" s="8">
        <f t="shared" si="96"/>
        <v>89888</v>
      </c>
      <c r="M525" s="8">
        <f t="shared" si="97"/>
        <v>86741.920000000013</v>
      </c>
      <c r="N525" s="8">
        <f t="shared" si="98"/>
        <v>3146.0799999999872</v>
      </c>
      <c r="O525" s="27">
        <f t="shared" si="99"/>
        <v>3.4999999999999858E-2</v>
      </c>
      <c r="P525" s="4">
        <f t="shared" si="100"/>
        <v>22</v>
      </c>
      <c r="Q525" s="2" t="str">
        <f t="shared" si="94"/>
        <v>Moderate</v>
      </c>
      <c r="R525" s="2">
        <f t="shared" si="95"/>
        <v>2017</v>
      </c>
    </row>
    <row r="526" spans="1:18" ht="14.25" customHeight="1" x14ac:dyDescent="0.25">
      <c r="A526" s="6">
        <v>525</v>
      </c>
      <c r="B526" s="5" t="s">
        <v>13</v>
      </c>
      <c r="C526" s="6">
        <v>931</v>
      </c>
      <c r="D526" s="8">
        <v>693</v>
      </c>
      <c r="E526" s="5" t="s">
        <v>14</v>
      </c>
      <c r="F526" s="8">
        <v>612923.85</v>
      </c>
      <c r="G526" s="8"/>
      <c r="H526" s="1">
        <v>42930</v>
      </c>
      <c r="I526" s="1">
        <v>42943</v>
      </c>
      <c r="J526" s="5" t="s">
        <v>19</v>
      </c>
      <c r="K526" s="8">
        <v>9677.744999999999</v>
      </c>
      <c r="L526" s="8">
        <f t="shared" si="96"/>
        <v>645183</v>
      </c>
      <c r="M526" s="8">
        <f t="shared" si="97"/>
        <v>622601.59499999997</v>
      </c>
      <c r="N526" s="8">
        <f t="shared" si="98"/>
        <v>22581.405000000028</v>
      </c>
      <c r="O526" s="27">
        <f t="shared" si="99"/>
        <v>3.5000000000000045E-2</v>
      </c>
      <c r="P526" s="4">
        <f t="shared" si="100"/>
        <v>13</v>
      </c>
      <c r="Q526" s="2" t="str">
        <f t="shared" si="94"/>
        <v>Fast</v>
      </c>
      <c r="R526" s="2">
        <f t="shared" si="95"/>
        <v>2017</v>
      </c>
    </row>
    <row r="527" spans="1:18" ht="14.25" customHeight="1" x14ac:dyDescent="0.25">
      <c r="A527" s="6">
        <v>526</v>
      </c>
      <c r="B527" s="5" t="s">
        <v>11</v>
      </c>
      <c r="C527" s="6">
        <v>119</v>
      </c>
      <c r="D527" s="8">
        <v>285</v>
      </c>
      <c r="E527" s="5" t="s">
        <v>29</v>
      </c>
      <c r="F527" s="8">
        <v>32219.25</v>
      </c>
      <c r="G527" s="36">
        <f>F527/L527</f>
        <v>0.95</v>
      </c>
      <c r="H527" s="1">
        <v>42857</v>
      </c>
      <c r="I527" s="1">
        <v>42891</v>
      </c>
      <c r="J527" s="5" t="s">
        <v>32</v>
      </c>
      <c r="K527" s="8">
        <v>508.72499999999997</v>
      </c>
      <c r="L527" s="8">
        <f t="shared" si="96"/>
        <v>33915</v>
      </c>
      <c r="M527" s="8">
        <f t="shared" si="97"/>
        <v>32727.974999999999</v>
      </c>
      <c r="N527" s="8">
        <f t="shared" si="98"/>
        <v>1187.0250000000015</v>
      </c>
      <c r="O527" s="27">
        <f t="shared" si="99"/>
        <v>3.5000000000000045E-2</v>
      </c>
      <c r="P527" s="4">
        <f t="shared" si="100"/>
        <v>34</v>
      </c>
      <c r="Q527" s="2" t="str">
        <f t="shared" si="94"/>
        <v>Slow</v>
      </c>
      <c r="R527" s="2">
        <f t="shared" si="95"/>
        <v>2017</v>
      </c>
    </row>
    <row r="528" spans="1:18" ht="14.25" customHeight="1" x14ac:dyDescent="0.25">
      <c r="A528" s="6">
        <v>527</v>
      </c>
      <c r="B528" s="5" t="s">
        <v>13</v>
      </c>
      <c r="C528" s="6">
        <v>217</v>
      </c>
      <c r="D528" s="8">
        <v>882</v>
      </c>
      <c r="E528" s="5" t="s">
        <v>30</v>
      </c>
      <c r="F528" s="8">
        <v>181824.3</v>
      </c>
      <c r="G528" s="8"/>
      <c r="H528" s="1">
        <v>42578</v>
      </c>
      <c r="I528" s="1">
        <v>42591</v>
      </c>
      <c r="J528" s="5" t="s">
        <v>12</v>
      </c>
      <c r="K528" s="8">
        <v>2870.91</v>
      </c>
      <c r="L528" s="8">
        <f t="shared" si="96"/>
        <v>191394</v>
      </c>
      <c r="M528" s="8">
        <f t="shared" si="97"/>
        <v>184695.21</v>
      </c>
      <c r="N528" s="8">
        <f t="shared" si="98"/>
        <v>6698.7900000000081</v>
      </c>
      <c r="O528" s="27">
        <f t="shared" si="99"/>
        <v>3.5000000000000045E-2</v>
      </c>
      <c r="P528" s="4">
        <f t="shared" si="100"/>
        <v>13</v>
      </c>
      <c r="Q528" s="2" t="str">
        <f t="shared" si="94"/>
        <v>Fast</v>
      </c>
      <c r="R528" s="2">
        <f t="shared" si="95"/>
        <v>2016</v>
      </c>
    </row>
    <row r="529" spans="1:18" ht="14.25" customHeight="1" x14ac:dyDescent="0.25">
      <c r="A529" s="6">
        <v>528</v>
      </c>
      <c r="B529" s="5" t="s">
        <v>16</v>
      </c>
      <c r="C529" s="6">
        <v>525</v>
      </c>
      <c r="D529" s="8">
        <v>55</v>
      </c>
      <c r="E529" s="5" t="s">
        <v>25</v>
      </c>
      <c r="F529" s="8">
        <v>27431.25</v>
      </c>
      <c r="G529" s="8"/>
      <c r="H529" s="1">
        <v>43148</v>
      </c>
      <c r="I529" s="1">
        <v>43179</v>
      </c>
      <c r="J529" s="5" t="s">
        <v>32</v>
      </c>
      <c r="K529" s="8">
        <v>433.125</v>
      </c>
      <c r="L529" s="8">
        <f t="shared" si="96"/>
        <v>28875</v>
      </c>
      <c r="M529" s="8">
        <f t="shared" si="97"/>
        <v>27864.375</v>
      </c>
      <c r="N529" s="8">
        <f t="shared" si="98"/>
        <v>1010.625</v>
      </c>
      <c r="O529" s="27">
        <f t="shared" si="99"/>
        <v>3.5000000000000003E-2</v>
      </c>
      <c r="P529" s="4">
        <f t="shared" si="100"/>
        <v>31</v>
      </c>
      <c r="Q529" s="2" t="str">
        <f t="shared" si="94"/>
        <v>Slow</v>
      </c>
      <c r="R529" s="2">
        <f t="shared" si="95"/>
        <v>2018</v>
      </c>
    </row>
    <row r="530" spans="1:18" ht="14.25" customHeight="1" x14ac:dyDescent="0.25">
      <c r="A530" s="6">
        <v>529</v>
      </c>
      <c r="B530" s="5" t="s">
        <v>13</v>
      </c>
      <c r="C530" s="6">
        <v>294</v>
      </c>
      <c r="D530" s="8">
        <v>192</v>
      </c>
      <c r="E530" s="5" t="s">
        <v>22</v>
      </c>
      <c r="F530" s="8">
        <v>53625.599999999999</v>
      </c>
      <c r="G530" s="8"/>
      <c r="H530" s="1">
        <v>42838</v>
      </c>
      <c r="I530" s="1">
        <v>42862</v>
      </c>
      <c r="J530" s="5" t="s">
        <v>19</v>
      </c>
      <c r="K530" s="8">
        <v>846.71999999999991</v>
      </c>
      <c r="L530" s="8">
        <f t="shared" si="96"/>
        <v>56448</v>
      </c>
      <c r="M530" s="8">
        <f t="shared" si="97"/>
        <v>54472.32</v>
      </c>
      <c r="N530" s="8">
        <f t="shared" si="98"/>
        <v>1975.6800000000003</v>
      </c>
      <c r="O530" s="27">
        <f t="shared" si="99"/>
        <v>3.5000000000000003E-2</v>
      </c>
      <c r="P530" s="4">
        <f t="shared" si="100"/>
        <v>24</v>
      </c>
      <c r="Q530" s="2" t="str">
        <f t="shared" si="94"/>
        <v>Moderate</v>
      </c>
      <c r="R530" s="2">
        <f t="shared" si="95"/>
        <v>2017</v>
      </c>
    </row>
    <row r="531" spans="1:18" ht="14.25" customHeight="1" x14ac:dyDescent="0.25">
      <c r="A531" s="6">
        <v>530</v>
      </c>
      <c r="B531" s="5" t="s">
        <v>13</v>
      </c>
      <c r="C531" s="6">
        <v>318</v>
      </c>
      <c r="D531" s="8">
        <v>1000</v>
      </c>
      <c r="E531" s="5" t="s">
        <v>23</v>
      </c>
      <c r="F531" s="8">
        <v>302100</v>
      </c>
      <c r="G531" s="8"/>
      <c r="H531" s="1">
        <v>42832</v>
      </c>
      <c r="I531" s="1">
        <v>42847</v>
      </c>
      <c r="J531" s="5" t="s">
        <v>32</v>
      </c>
      <c r="K531" s="8">
        <v>4770</v>
      </c>
      <c r="L531" s="8">
        <f t="shared" si="96"/>
        <v>318000</v>
      </c>
      <c r="M531" s="8">
        <f t="shared" si="97"/>
        <v>306870</v>
      </c>
      <c r="N531" s="8">
        <f t="shared" si="98"/>
        <v>11130</v>
      </c>
      <c r="O531" s="27">
        <f t="shared" si="99"/>
        <v>3.5000000000000003E-2</v>
      </c>
      <c r="P531" s="4">
        <f t="shared" si="100"/>
        <v>15</v>
      </c>
      <c r="Q531" s="2" t="str">
        <f t="shared" si="94"/>
        <v>Fast</v>
      </c>
      <c r="R531" s="2">
        <f t="shared" si="95"/>
        <v>2017</v>
      </c>
    </row>
    <row r="532" spans="1:18" ht="14.25" customHeight="1" x14ac:dyDescent="0.25">
      <c r="A532" s="6">
        <v>531</v>
      </c>
      <c r="B532" s="5" t="s">
        <v>16</v>
      </c>
      <c r="C532" s="6">
        <v>114</v>
      </c>
      <c r="D532" s="8">
        <v>52</v>
      </c>
      <c r="E532" s="5" t="s">
        <v>17</v>
      </c>
      <c r="F532" s="8">
        <v>5631.6</v>
      </c>
      <c r="G532" s="8"/>
      <c r="H532" s="1">
        <v>43191</v>
      </c>
      <c r="I532" s="1">
        <v>43216</v>
      </c>
      <c r="J532" s="16" t="s">
        <v>42</v>
      </c>
      <c r="K532" s="8">
        <v>88.92</v>
      </c>
      <c r="L532" s="8">
        <f t="shared" si="96"/>
        <v>5928</v>
      </c>
      <c r="M532" s="8">
        <f t="shared" si="97"/>
        <v>5720.52</v>
      </c>
      <c r="N532" s="8">
        <f t="shared" si="98"/>
        <v>207.47999999999956</v>
      </c>
      <c r="O532" s="27">
        <f t="shared" si="99"/>
        <v>3.4999999999999927E-2</v>
      </c>
      <c r="P532" s="4">
        <f t="shared" si="100"/>
        <v>25</v>
      </c>
      <c r="Q532" s="2" t="str">
        <f t="shared" si="94"/>
        <v>Moderate</v>
      </c>
      <c r="R532" s="2">
        <f t="shared" si="95"/>
        <v>2018</v>
      </c>
    </row>
    <row r="533" spans="1:18" ht="14.25" customHeight="1" x14ac:dyDescent="0.25">
      <c r="A533" s="6">
        <v>532</v>
      </c>
      <c r="B533" s="5" t="s">
        <v>11</v>
      </c>
      <c r="C533" s="6">
        <v>584</v>
      </c>
      <c r="D533" s="8">
        <v>108</v>
      </c>
      <c r="E533" s="5" t="s">
        <v>27</v>
      </c>
      <c r="F533" s="8">
        <v>59918.400000000001</v>
      </c>
      <c r="G533" s="36">
        <f t="shared" ref="G533:G534" si="102">F533/L533</f>
        <v>0.95000000000000007</v>
      </c>
      <c r="H533" s="1">
        <v>42755</v>
      </c>
      <c r="I533" s="1">
        <v>42775</v>
      </c>
      <c r="J533" s="5" t="s">
        <v>18</v>
      </c>
      <c r="K533" s="8">
        <v>946.07999999999993</v>
      </c>
      <c r="L533" s="8">
        <f t="shared" si="96"/>
        <v>63072</v>
      </c>
      <c r="M533" s="8">
        <f t="shared" si="97"/>
        <v>60864.480000000003</v>
      </c>
      <c r="N533" s="8">
        <f t="shared" si="98"/>
        <v>2207.5199999999968</v>
      </c>
      <c r="O533" s="27">
        <f t="shared" si="99"/>
        <v>3.4999999999999948E-2</v>
      </c>
      <c r="P533" s="4">
        <f t="shared" si="100"/>
        <v>20</v>
      </c>
      <c r="Q533" s="2" t="str">
        <f t="shared" si="94"/>
        <v>Moderate</v>
      </c>
      <c r="R533" s="2">
        <f t="shared" si="95"/>
        <v>2017</v>
      </c>
    </row>
    <row r="534" spans="1:18" ht="14.25" customHeight="1" x14ac:dyDescent="0.25">
      <c r="A534" s="6">
        <v>533</v>
      </c>
      <c r="B534" s="5" t="s">
        <v>11</v>
      </c>
      <c r="C534" s="6">
        <v>716</v>
      </c>
      <c r="D534" s="8">
        <v>1459</v>
      </c>
      <c r="E534" s="5" t="s">
        <v>10</v>
      </c>
      <c r="F534" s="8">
        <v>992411.8</v>
      </c>
      <c r="G534" s="36">
        <f t="shared" si="102"/>
        <v>0.95000000000000007</v>
      </c>
      <c r="H534" s="1">
        <v>42990</v>
      </c>
      <c r="I534" s="1">
        <v>43013</v>
      </c>
      <c r="J534" s="5" t="s">
        <v>19</v>
      </c>
      <c r="K534" s="8">
        <v>15669.66</v>
      </c>
      <c r="L534" s="8">
        <f t="shared" si="96"/>
        <v>1044644</v>
      </c>
      <c r="M534" s="8">
        <f t="shared" si="97"/>
        <v>1008081.4600000001</v>
      </c>
      <c r="N534" s="8">
        <f t="shared" si="98"/>
        <v>36562.539999999921</v>
      </c>
      <c r="O534" s="27">
        <f t="shared" si="99"/>
        <v>3.4999999999999927E-2</v>
      </c>
      <c r="P534" s="4">
        <f t="shared" si="100"/>
        <v>23</v>
      </c>
      <c r="Q534" s="2" t="str">
        <f t="shared" si="94"/>
        <v>Moderate</v>
      </c>
      <c r="R534" s="2">
        <f t="shared" si="95"/>
        <v>2017</v>
      </c>
    </row>
    <row r="535" spans="1:18" ht="14.25" customHeight="1" x14ac:dyDescent="0.25">
      <c r="A535" s="6">
        <v>534</v>
      </c>
      <c r="B535" s="5" t="s">
        <v>13</v>
      </c>
      <c r="C535" s="6">
        <v>70</v>
      </c>
      <c r="D535" s="8">
        <v>197</v>
      </c>
      <c r="E535" s="5" t="s">
        <v>22</v>
      </c>
      <c r="F535" s="8">
        <v>13100.5</v>
      </c>
      <c r="G535" s="8"/>
      <c r="H535" s="1">
        <v>42733</v>
      </c>
      <c r="I535" s="1">
        <v>42763</v>
      </c>
      <c r="J535" s="5" t="s">
        <v>24</v>
      </c>
      <c r="K535" s="8">
        <v>206.85</v>
      </c>
      <c r="L535" s="8">
        <f t="shared" si="96"/>
        <v>13790</v>
      </c>
      <c r="M535" s="8">
        <f t="shared" si="97"/>
        <v>13307.35</v>
      </c>
      <c r="N535" s="8">
        <f t="shared" si="98"/>
        <v>482.64999999999964</v>
      </c>
      <c r="O535" s="27">
        <f t="shared" si="99"/>
        <v>3.4999999999999976E-2</v>
      </c>
      <c r="P535" s="4">
        <f t="shared" si="100"/>
        <v>30</v>
      </c>
      <c r="Q535" s="2" t="str">
        <f t="shared" si="94"/>
        <v>Slow</v>
      </c>
      <c r="R535" s="2">
        <f t="shared" si="95"/>
        <v>2017</v>
      </c>
    </row>
    <row r="536" spans="1:18" ht="14.25" customHeight="1" x14ac:dyDescent="0.25">
      <c r="A536" s="6">
        <v>535</v>
      </c>
      <c r="B536" s="5" t="s">
        <v>11</v>
      </c>
      <c r="C536" s="6">
        <v>878</v>
      </c>
      <c r="D536" s="8">
        <v>24</v>
      </c>
      <c r="E536" s="5" t="s">
        <v>26</v>
      </c>
      <c r="F536" s="8">
        <v>20018.400000000001</v>
      </c>
      <c r="G536" s="36">
        <f t="shared" ref="G536:G538" si="103">F536/L536</f>
        <v>0.95000000000000007</v>
      </c>
      <c r="H536" s="1">
        <v>42394</v>
      </c>
      <c r="I536" s="1">
        <v>42409</v>
      </c>
      <c r="J536" s="5" t="s">
        <v>18</v>
      </c>
      <c r="K536" s="8">
        <v>316.08</v>
      </c>
      <c r="L536" s="8">
        <f t="shared" si="96"/>
        <v>21072</v>
      </c>
      <c r="M536" s="8">
        <f t="shared" si="97"/>
        <v>20334.480000000003</v>
      </c>
      <c r="N536" s="8">
        <f t="shared" si="98"/>
        <v>737.5199999999968</v>
      </c>
      <c r="O536" s="27">
        <f t="shared" si="99"/>
        <v>3.4999999999999851E-2</v>
      </c>
      <c r="P536" s="4">
        <f t="shared" si="100"/>
        <v>15</v>
      </c>
      <c r="Q536" s="2" t="str">
        <f t="shared" si="94"/>
        <v>Fast</v>
      </c>
      <c r="R536" s="2">
        <f t="shared" si="95"/>
        <v>2016</v>
      </c>
    </row>
    <row r="537" spans="1:18" ht="14.25" customHeight="1" x14ac:dyDescent="0.25">
      <c r="A537" s="6">
        <v>536</v>
      </c>
      <c r="B537" s="5" t="s">
        <v>11</v>
      </c>
      <c r="C537" s="6">
        <v>575</v>
      </c>
      <c r="D537" s="8">
        <v>44</v>
      </c>
      <c r="E537" s="5" t="s">
        <v>22</v>
      </c>
      <c r="F537" s="8">
        <v>24035</v>
      </c>
      <c r="G537" s="36">
        <f t="shared" si="103"/>
        <v>0.95</v>
      </c>
      <c r="H537" s="1">
        <v>43126</v>
      </c>
      <c r="I537" s="1">
        <v>43150</v>
      </c>
      <c r="J537" s="5" t="s">
        <v>24</v>
      </c>
      <c r="K537" s="8">
        <v>379.5</v>
      </c>
      <c r="L537" s="8">
        <f t="shared" si="96"/>
        <v>25300</v>
      </c>
      <c r="M537" s="8">
        <f t="shared" si="97"/>
        <v>24414.5</v>
      </c>
      <c r="N537" s="8">
        <f t="shared" si="98"/>
        <v>885.5</v>
      </c>
      <c r="O537" s="27">
        <f t="shared" si="99"/>
        <v>3.5000000000000003E-2</v>
      </c>
      <c r="P537" s="4">
        <f t="shared" si="100"/>
        <v>24</v>
      </c>
      <c r="Q537" s="2" t="str">
        <f t="shared" si="94"/>
        <v>Moderate</v>
      </c>
      <c r="R537" s="2">
        <f t="shared" si="95"/>
        <v>2018</v>
      </c>
    </row>
    <row r="538" spans="1:18" ht="14.25" customHeight="1" x14ac:dyDescent="0.25">
      <c r="A538" s="6">
        <v>537</v>
      </c>
      <c r="B538" s="5" t="s">
        <v>11</v>
      </c>
      <c r="C538" s="6">
        <v>319</v>
      </c>
      <c r="D538" s="8">
        <v>242</v>
      </c>
      <c r="E538" s="5" t="s">
        <v>17</v>
      </c>
      <c r="F538" s="8">
        <v>73338.100000000006</v>
      </c>
      <c r="G538" s="36">
        <f t="shared" si="103"/>
        <v>0.95000000000000007</v>
      </c>
      <c r="H538" s="1">
        <v>42705</v>
      </c>
      <c r="I538" s="1">
        <v>42730</v>
      </c>
      <c r="J538" s="5" t="s">
        <v>12</v>
      </c>
      <c r="K538" s="8">
        <v>1157.97</v>
      </c>
      <c r="L538" s="8">
        <f t="shared" si="96"/>
        <v>77198</v>
      </c>
      <c r="M538" s="8">
        <f t="shared" si="97"/>
        <v>74496.070000000007</v>
      </c>
      <c r="N538" s="8">
        <f t="shared" si="98"/>
        <v>2701.929999999993</v>
      </c>
      <c r="O538" s="27">
        <f t="shared" si="99"/>
        <v>3.4999999999999906E-2</v>
      </c>
      <c r="P538" s="4">
        <f t="shared" si="100"/>
        <v>25</v>
      </c>
      <c r="Q538" s="2" t="str">
        <f t="shared" si="94"/>
        <v>Moderate</v>
      </c>
      <c r="R538" s="2">
        <f t="shared" si="95"/>
        <v>2016</v>
      </c>
    </row>
    <row r="539" spans="1:18" ht="14.25" customHeight="1" x14ac:dyDescent="0.25">
      <c r="A539" s="6">
        <v>538</v>
      </c>
      <c r="B539" s="5" t="s">
        <v>13</v>
      </c>
      <c r="C539" s="6">
        <v>367</v>
      </c>
      <c r="D539" s="8">
        <v>122</v>
      </c>
      <c r="E539" s="5" t="s">
        <v>10</v>
      </c>
      <c r="F539" s="8">
        <v>42535.3</v>
      </c>
      <c r="G539" s="8"/>
      <c r="H539" s="1">
        <v>42872</v>
      </c>
      <c r="I539" s="1">
        <v>42893</v>
      </c>
      <c r="J539" s="16" t="s">
        <v>42</v>
      </c>
      <c r="K539" s="8">
        <v>671.61</v>
      </c>
      <c r="L539" s="8">
        <f t="shared" si="96"/>
        <v>44774</v>
      </c>
      <c r="M539" s="8">
        <f t="shared" si="97"/>
        <v>43206.91</v>
      </c>
      <c r="N539" s="8">
        <f t="shared" si="98"/>
        <v>1567.0899999999965</v>
      </c>
      <c r="O539" s="27">
        <f t="shared" si="99"/>
        <v>3.499999999999992E-2</v>
      </c>
      <c r="P539" s="4">
        <f t="shared" si="100"/>
        <v>21</v>
      </c>
      <c r="Q539" s="2" t="str">
        <f t="shared" si="94"/>
        <v>Moderate</v>
      </c>
      <c r="R539" s="2">
        <f t="shared" si="95"/>
        <v>2017</v>
      </c>
    </row>
    <row r="540" spans="1:18" ht="14.25" customHeight="1" x14ac:dyDescent="0.25">
      <c r="A540" s="6">
        <v>539</v>
      </c>
      <c r="B540" s="5" t="s">
        <v>13</v>
      </c>
      <c r="C540" s="6">
        <v>926</v>
      </c>
      <c r="D540" s="8">
        <v>192</v>
      </c>
      <c r="E540" s="5" t="s">
        <v>22</v>
      </c>
      <c r="F540" s="8">
        <v>168902.39999999999</v>
      </c>
      <c r="G540" s="8"/>
      <c r="H540" s="1">
        <v>42949</v>
      </c>
      <c r="I540" s="1">
        <v>42969</v>
      </c>
      <c r="J540" s="5" t="s">
        <v>18</v>
      </c>
      <c r="K540" s="8">
        <v>2666.88</v>
      </c>
      <c r="L540" s="8">
        <f t="shared" si="96"/>
        <v>177792</v>
      </c>
      <c r="M540" s="8">
        <f t="shared" si="97"/>
        <v>171569.28</v>
      </c>
      <c r="N540" s="8">
        <f t="shared" si="98"/>
        <v>6222.7200000000012</v>
      </c>
      <c r="O540" s="27">
        <f t="shared" si="99"/>
        <v>3.5000000000000003E-2</v>
      </c>
      <c r="P540" s="4">
        <f t="shared" si="100"/>
        <v>20</v>
      </c>
      <c r="Q540" s="2" t="str">
        <f t="shared" si="94"/>
        <v>Moderate</v>
      </c>
      <c r="R540" s="2">
        <f t="shared" si="95"/>
        <v>2017</v>
      </c>
    </row>
    <row r="541" spans="1:18" ht="14.25" customHeight="1" x14ac:dyDescent="0.25">
      <c r="A541" s="6">
        <v>540</v>
      </c>
      <c r="B541" s="5" t="s">
        <v>11</v>
      </c>
      <c r="C541" s="6">
        <v>693</v>
      </c>
      <c r="D541" s="8">
        <v>107</v>
      </c>
      <c r="E541" s="5" t="s">
        <v>27</v>
      </c>
      <c r="F541" s="8">
        <v>70443.45</v>
      </c>
      <c r="G541" s="36">
        <f t="shared" ref="G541:G542" si="104">F541/L541</f>
        <v>0.95</v>
      </c>
      <c r="H541" s="1">
        <v>43150</v>
      </c>
      <c r="I541" s="1">
        <v>43168</v>
      </c>
      <c r="J541" s="5" t="s">
        <v>18</v>
      </c>
      <c r="K541" s="8">
        <v>1112.2649999999999</v>
      </c>
      <c r="L541" s="8">
        <f t="shared" si="96"/>
        <v>74151</v>
      </c>
      <c r="M541" s="8">
        <f t="shared" si="97"/>
        <v>71555.714999999997</v>
      </c>
      <c r="N541" s="8">
        <f t="shared" si="98"/>
        <v>2595.2850000000035</v>
      </c>
      <c r="O541" s="27">
        <f t="shared" si="99"/>
        <v>3.5000000000000045E-2</v>
      </c>
      <c r="P541" s="4">
        <f t="shared" si="100"/>
        <v>18</v>
      </c>
      <c r="Q541" s="2" t="str">
        <f t="shared" si="94"/>
        <v>Moderate</v>
      </c>
      <c r="R541" s="2">
        <f t="shared" si="95"/>
        <v>2018</v>
      </c>
    </row>
    <row r="542" spans="1:18" ht="14.25" customHeight="1" x14ac:dyDescent="0.25">
      <c r="A542" s="6">
        <v>541</v>
      </c>
      <c r="B542" s="5" t="s">
        <v>11</v>
      </c>
      <c r="C542" s="6">
        <v>427</v>
      </c>
      <c r="D542" s="8">
        <v>1290</v>
      </c>
      <c r="E542" s="5" t="s">
        <v>31</v>
      </c>
      <c r="F542" s="8">
        <v>523288.5</v>
      </c>
      <c r="G542" s="36">
        <f t="shared" si="104"/>
        <v>0.95</v>
      </c>
      <c r="H542" s="1">
        <v>42585</v>
      </c>
      <c r="I542" s="1">
        <v>42618</v>
      </c>
      <c r="J542" s="5" t="s">
        <v>12</v>
      </c>
      <c r="K542" s="8">
        <v>8262.4499999999989</v>
      </c>
      <c r="L542" s="8">
        <f t="shared" si="96"/>
        <v>550830</v>
      </c>
      <c r="M542" s="8">
        <f t="shared" si="97"/>
        <v>531550.94999999995</v>
      </c>
      <c r="N542" s="8">
        <f t="shared" si="98"/>
        <v>19279.050000000047</v>
      </c>
      <c r="O542" s="27">
        <f t="shared" si="99"/>
        <v>3.5000000000000087E-2</v>
      </c>
      <c r="P542" s="4">
        <f t="shared" si="100"/>
        <v>33</v>
      </c>
      <c r="Q542" s="2" t="str">
        <f t="shared" si="94"/>
        <v>Slow</v>
      </c>
      <c r="R542" s="2">
        <f t="shared" si="95"/>
        <v>2016</v>
      </c>
    </row>
    <row r="543" spans="1:18" ht="14.25" customHeight="1" x14ac:dyDescent="0.25">
      <c r="A543" s="6">
        <v>542</v>
      </c>
      <c r="B543" s="5" t="s">
        <v>13</v>
      </c>
      <c r="C543" s="6">
        <v>745</v>
      </c>
      <c r="D543" s="8">
        <v>1005</v>
      </c>
      <c r="E543" s="5" t="s">
        <v>23</v>
      </c>
      <c r="F543" s="8">
        <v>711288.75</v>
      </c>
      <c r="G543" s="8"/>
      <c r="H543" s="1">
        <v>42868</v>
      </c>
      <c r="I543" s="1">
        <v>42880</v>
      </c>
      <c r="J543" s="16" t="s">
        <v>42</v>
      </c>
      <c r="K543" s="8">
        <v>11230.875</v>
      </c>
      <c r="L543" s="8">
        <f t="shared" si="96"/>
        <v>748725</v>
      </c>
      <c r="M543" s="8">
        <f t="shared" si="97"/>
        <v>722519.625</v>
      </c>
      <c r="N543" s="8">
        <f t="shared" si="98"/>
        <v>26205.375</v>
      </c>
      <c r="O543" s="27">
        <f t="shared" si="99"/>
        <v>3.5000000000000003E-2</v>
      </c>
      <c r="P543" s="4">
        <f t="shared" si="100"/>
        <v>12</v>
      </c>
      <c r="Q543" s="2" t="str">
        <f t="shared" si="94"/>
        <v>Fast</v>
      </c>
      <c r="R543" s="2">
        <f t="shared" si="95"/>
        <v>2017</v>
      </c>
    </row>
    <row r="544" spans="1:18" ht="14.25" customHeight="1" x14ac:dyDescent="0.25">
      <c r="A544" s="6">
        <v>543</v>
      </c>
      <c r="B544" s="5" t="s">
        <v>13</v>
      </c>
      <c r="C544" s="6">
        <v>613</v>
      </c>
      <c r="D544" s="8">
        <v>969</v>
      </c>
      <c r="E544" s="5" t="s">
        <v>20</v>
      </c>
      <c r="F544" s="8">
        <v>564297.15</v>
      </c>
      <c r="G544" s="8"/>
      <c r="H544" s="1">
        <v>42963</v>
      </c>
      <c r="I544" s="1">
        <v>42996</v>
      </c>
      <c r="J544" s="5" t="s">
        <v>24</v>
      </c>
      <c r="K544" s="8">
        <v>8909.9549999999999</v>
      </c>
      <c r="L544" s="8">
        <f t="shared" si="96"/>
        <v>593997</v>
      </c>
      <c r="M544" s="8">
        <f t="shared" si="97"/>
        <v>573207.10499999998</v>
      </c>
      <c r="N544" s="8">
        <f t="shared" si="98"/>
        <v>20789.895000000019</v>
      </c>
      <c r="O544" s="27">
        <f t="shared" si="99"/>
        <v>3.5000000000000031E-2</v>
      </c>
      <c r="P544" s="4">
        <f t="shared" si="100"/>
        <v>33</v>
      </c>
      <c r="Q544" s="2" t="str">
        <f t="shared" si="94"/>
        <v>Slow</v>
      </c>
      <c r="R544" s="2">
        <f t="shared" si="95"/>
        <v>2017</v>
      </c>
    </row>
    <row r="545" spans="1:18" ht="14.25" customHeight="1" x14ac:dyDescent="0.25">
      <c r="A545" s="6">
        <v>544</v>
      </c>
      <c r="B545" s="5" t="s">
        <v>13</v>
      </c>
      <c r="C545" s="6">
        <v>713</v>
      </c>
      <c r="D545" s="8">
        <v>707</v>
      </c>
      <c r="E545" s="5" t="s">
        <v>14</v>
      </c>
      <c r="F545" s="8">
        <v>478886.45</v>
      </c>
      <c r="G545" s="8"/>
      <c r="H545" s="1">
        <v>42726</v>
      </c>
      <c r="I545" s="1">
        <v>42756</v>
      </c>
      <c r="J545" s="5" t="s">
        <v>18</v>
      </c>
      <c r="K545" s="8">
        <v>7561.3649999999998</v>
      </c>
      <c r="L545" s="8">
        <f t="shared" si="96"/>
        <v>504091</v>
      </c>
      <c r="M545" s="8">
        <f t="shared" si="97"/>
        <v>486447.815</v>
      </c>
      <c r="N545" s="8">
        <f t="shared" si="98"/>
        <v>17643.184999999998</v>
      </c>
      <c r="O545" s="27">
        <f t="shared" si="99"/>
        <v>3.4999999999999996E-2</v>
      </c>
      <c r="P545" s="4">
        <f t="shared" si="100"/>
        <v>30</v>
      </c>
      <c r="Q545" s="2" t="str">
        <f t="shared" si="94"/>
        <v>Slow</v>
      </c>
      <c r="R545" s="2">
        <f t="shared" si="95"/>
        <v>2017</v>
      </c>
    </row>
    <row r="546" spans="1:18" ht="14.25" customHeight="1" x14ac:dyDescent="0.25">
      <c r="A546" s="6">
        <v>545</v>
      </c>
      <c r="B546" s="5" t="s">
        <v>13</v>
      </c>
      <c r="C546" s="6">
        <v>448</v>
      </c>
      <c r="D546" s="8">
        <v>1053</v>
      </c>
      <c r="E546" s="5" t="s">
        <v>23</v>
      </c>
      <c r="F546" s="8">
        <v>448156.8</v>
      </c>
      <c r="G546" s="8"/>
      <c r="H546" s="1">
        <v>42810</v>
      </c>
      <c r="I546" s="1">
        <v>42824</v>
      </c>
      <c r="J546" s="16" t="s">
        <v>42</v>
      </c>
      <c r="K546" s="8">
        <v>7076.16</v>
      </c>
      <c r="L546" s="8">
        <f t="shared" si="96"/>
        <v>471744</v>
      </c>
      <c r="M546" s="8">
        <f t="shared" si="97"/>
        <v>455232.95999999996</v>
      </c>
      <c r="N546" s="8">
        <f t="shared" si="98"/>
        <v>16511.040000000037</v>
      </c>
      <c r="O546" s="27">
        <f t="shared" si="99"/>
        <v>3.500000000000008E-2</v>
      </c>
      <c r="P546" s="4">
        <f t="shared" si="100"/>
        <v>14</v>
      </c>
      <c r="Q546" s="2" t="str">
        <f t="shared" si="94"/>
        <v>Fast</v>
      </c>
      <c r="R546" s="2">
        <f t="shared" si="95"/>
        <v>2017</v>
      </c>
    </row>
    <row r="547" spans="1:18" ht="14.25" customHeight="1" x14ac:dyDescent="0.25">
      <c r="A547" s="6">
        <v>546</v>
      </c>
      <c r="B547" s="5" t="s">
        <v>16</v>
      </c>
      <c r="C547" s="6">
        <v>983</v>
      </c>
      <c r="D547" s="8">
        <v>37</v>
      </c>
      <c r="E547" s="5" t="s">
        <v>17</v>
      </c>
      <c r="F547" s="8">
        <v>34552.449999999997</v>
      </c>
      <c r="G547" s="8"/>
      <c r="H547" s="1">
        <v>42656</v>
      </c>
      <c r="I547" s="1">
        <v>42677</v>
      </c>
      <c r="J547" s="5" t="s">
        <v>15</v>
      </c>
      <c r="K547" s="8">
        <v>545.56499999999994</v>
      </c>
      <c r="L547" s="8">
        <f t="shared" si="96"/>
        <v>36371</v>
      </c>
      <c r="M547" s="8">
        <f t="shared" si="97"/>
        <v>35098.014999999999</v>
      </c>
      <c r="N547" s="8">
        <f t="shared" si="98"/>
        <v>1272.9850000000006</v>
      </c>
      <c r="O547" s="27">
        <f t="shared" si="99"/>
        <v>3.5000000000000017E-2</v>
      </c>
      <c r="P547" s="4">
        <f t="shared" si="100"/>
        <v>21</v>
      </c>
      <c r="Q547" s="2" t="str">
        <f t="shared" si="94"/>
        <v>Moderate</v>
      </c>
      <c r="R547" s="2">
        <f t="shared" si="95"/>
        <v>2016</v>
      </c>
    </row>
    <row r="548" spans="1:18" ht="14.25" customHeight="1" x14ac:dyDescent="0.25">
      <c r="A548" s="6">
        <v>547</v>
      </c>
      <c r="B548" s="5" t="s">
        <v>11</v>
      </c>
      <c r="C548" s="6">
        <v>905</v>
      </c>
      <c r="D548" s="8">
        <v>292</v>
      </c>
      <c r="E548" s="5" t="s">
        <v>29</v>
      </c>
      <c r="F548" s="8">
        <v>251047</v>
      </c>
      <c r="G548" s="36">
        <f t="shared" ref="G548:G549" si="105">F548/L548</f>
        <v>0.95</v>
      </c>
      <c r="H548" s="1">
        <v>42753</v>
      </c>
      <c r="I548" s="1">
        <v>42776</v>
      </c>
      <c r="J548" s="16" t="s">
        <v>42</v>
      </c>
      <c r="K548" s="8">
        <v>3963.8999999999996</v>
      </c>
      <c r="L548" s="8">
        <f t="shared" si="96"/>
        <v>264260</v>
      </c>
      <c r="M548" s="8">
        <f t="shared" si="97"/>
        <v>255010.9</v>
      </c>
      <c r="N548" s="8">
        <f t="shared" si="98"/>
        <v>9249.1000000000058</v>
      </c>
      <c r="O548" s="27">
        <f t="shared" si="99"/>
        <v>3.5000000000000024E-2</v>
      </c>
      <c r="P548" s="4">
        <f t="shared" si="100"/>
        <v>23</v>
      </c>
      <c r="Q548" s="2" t="str">
        <f t="shared" si="94"/>
        <v>Moderate</v>
      </c>
      <c r="R548" s="2">
        <f t="shared" si="95"/>
        <v>2017</v>
      </c>
    </row>
    <row r="549" spans="1:18" ht="14.25" customHeight="1" x14ac:dyDescent="0.25">
      <c r="A549" s="6">
        <v>548</v>
      </c>
      <c r="B549" s="5" t="s">
        <v>11</v>
      </c>
      <c r="C549" s="6">
        <v>333</v>
      </c>
      <c r="D549" s="8">
        <v>56</v>
      </c>
      <c r="E549" s="5" t="s">
        <v>22</v>
      </c>
      <c r="F549" s="8">
        <v>17715.599999999999</v>
      </c>
      <c r="G549" s="36">
        <f t="shared" si="105"/>
        <v>0.95</v>
      </c>
      <c r="H549" s="1">
        <v>43215</v>
      </c>
      <c r="I549" s="1">
        <v>43247</v>
      </c>
      <c r="J549" s="5" t="s">
        <v>24</v>
      </c>
      <c r="K549" s="8">
        <v>279.71999999999997</v>
      </c>
      <c r="L549" s="8">
        <f t="shared" si="96"/>
        <v>18648</v>
      </c>
      <c r="M549" s="8">
        <f t="shared" si="97"/>
        <v>17995.32</v>
      </c>
      <c r="N549" s="8">
        <f t="shared" si="98"/>
        <v>652.68000000000029</v>
      </c>
      <c r="O549" s="27">
        <f t="shared" si="99"/>
        <v>3.5000000000000017E-2</v>
      </c>
      <c r="P549" s="4">
        <f t="shared" si="100"/>
        <v>32</v>
      </c>
      <c r="Q549" s="2" t="str">
        <f t="shared" si="94"/>
        <v>Slow</v>
      </c>
      <c r="R549" s="2">
        <f t="shared" si="95"/>
        <v>2018</v>
      </c>
    </row>
    <row r="550" spans="1:18" ht="14.25" customHeight="1" x14ac:dyDescent="0.25">
      <c r="A550" s="6">
        <v>549</v>
      </c>
      <c r="B550" s="5" t="s">
        <v>13</v>
      </c>
      <c r="C550" s="6">
        <v>855</v>
      </c>
      <c r="D550" s="8">
        <v>1011</v>
      </c>
      <c r="E550" s="5" t="s">
        <v>30</v>
      </c>
      <c r="F550" s="8">
        <v>821184.75</v>
      </c>
      <c r="G550" s="8"/>
      <c r="H550" s="1">
        <v>42563</v>
      </c>
      <c r="I550" s="1">
        <v>42595</v>
      </c>
      <c r="J550" s="5" t="s">
        <v>18</v>
      </c>
      <c r="K550" s="8">
        <v>12966.074999999999</v>
      </c>
      <c r="L550" s="8">
        <f t="shared" si="96"/>
        <v>864405</v>
      </c>
      <c r="M550" s="8">
        <f t="shared" si="97"/>
        <v>834150.82499999995</v>
      </c>
      <c r="N550" s="8">
        <f t="shared" si="98"/>
        <v>30254.175000000047</v>
      </c>
      <c r="O550" s="27">
        <f t="shared" si="99"/>
        <v>3.5000000000000052E-2</v>
      </c>
      <c r="P550" s="4">
        <f t="shared" si="100"/>
        <v>32</v>
      </c>
      <c r="Q550" s="2" t="str">
        <f t="shared" si="94"/>
        <v>Slow</v>
      </c>
      <c r="R550" s="2">
        <f t="shared" si="95"/>
        <v>2016</v>
      </c>
    </row>
    <row r="551" spans="1:18" ht="14.25" customHeight="1" x14ac:dyDescent="0.25">
      <c r="A551" s="6">
        <v>550</v>
      </c>
      <c r="B551" s="5" t="s">
        <v>11</v>
      </c>
      <c r="C551" s="6">
        <v>526</v>
      </c>
      <c r="D551" s="8">
        <v>112</v>
      </c>
      <c r="E551" s="5" t="s">
        <v>17</v>
      </c>
      <c r="F551" s="8">
        <v>55966.400000000001</v>
      </c>
      <c r="G551" s="36">
        <f>F551/L551</f>
        <v>0.95000000000000007</v>
      </c>
      <c r="H551" s="1">
        <v>42753</v>
      </c>
      <c r="I551" s="1">
        <v>42780</v>
      </c>
      <c r="J551" s="5" t="s">
        <v>32</v>
      </c>
      <c r="K551" s="8">
        <v>883.68</v>
      </c>
      <c r="L551" s="8">
        <f t="shared" si="96"/>
        <v>58912</v>
      </c>
      <c r="M551" s="8">
        <f t="shared" si="97"/>
        <v>56850.080000000002</v>
      </c>
      <c r="N551" s="8">
        <f t="shared" si="98"/>
        <v>2061.9199999999983</v>
      </c>
      <c r="O551" s="27">
        <f t="shared" si="99"/>
        <v>3.4999999999999969E-2</v>
      </c>
      <c r="P551" s="4">
        <f t="shared" si="100"/>
        <v>27</v>
      </c>
      <c r="Q551" s="2" t="str">
        <f t="shared" si="94"/>
        <v>Moderate</v>
      </c>
      <c r="R551" s="2">
        <f t="shared" si="95"/>
        <v>2017</v>
      </c>
    </row>
    <row r="552" spans="1:18" ht="14.25" customHeight="1" x14ac:dyDescent="0.25">
      <c r="A552" s="6">
        <v>551</v>
      </c>
      <c r="B552" s="5" t="s">
        <v>13</v>
      </c>
      <c r="C552" s="6">
        <v>358</v>
      </c>
      <c r="D552" s="8">
        <v>773</v>
      </c>
      <c r="E552" s="5" t="s">
        <v>14</v>
      </c>
      <c r="F552" s="8">
        <v>262897.3</v>
      </c>
      <c r="G552" s="8"/>
      <c r="H552" s="1">
        <v>43228</v>
      </c>
      <c r="I552" s="1">
        <v>43248</v>
      </c>
      <c r="J552" s="5" t="s">
        <v>18</v>
      </c>
      <c r="K552" s="8">
        <v>4151.01</v>
      </c>
      <c r="L552" s="8">
        <f t="shared" si="96"/>
        <v>276734</v>
      </c>
      <c r="M552" s="8">
        <f t="shared" si="97"/>
        <v>267048.31</v>
      </c>
      <c r="N552" s="8">
        <f t="shared" si="98"/>
        <v>9685.6900000000023</v>
      </c>
      <c r="O552" s="27">
        <f t="shared" si="99"/>
        <v>3.500000000000001E-2</v>
      </c>
      <c r="P552" s="4">
        <f t="shared" si="100"/>
        <v>20</v>
      </c>
      <c r="Q552" s="2" t="str">
        <f t="shared" si="94"/>
        <v>Moderate</v>
      </c>
      <c r="R552" s="2">
        <f t="shared" si="95"/>
        <v>2018</v>
      </c>
    </row>
    <row r="553" spans="1:18" ht="14.25" customHeight="1" x14ac:dyDescent="0.25">
      <c r="A553" s="6">
        <v>552</v>
      </c>
      <c r="B553" s="5" t="s">
        <v>13</v>
      </c>
      <c r="C553" s="6">
        <v>352</v>
      </c>
      <c r="D553" s="8">
        <v>225</v>
      </c>
      <c r="E553" s="5" t="s">
        <v>10</v>
      </c>
      <c r="F553" s="8">
        <v>75240</v>
      </c>
      <c r="G553" s="8"/>
      <c r="H553" s="1">
        <v>42517</v>
      </c>
      <c r="I553" s="1">
        <v>42539</v>
      </c>
      <c r="J553" s="5" t="s">
        <v>24</v>
      </c>
      <c r="K553" s="8">
        <v>1188</v>
      </c>
      <c r="L553" s="8">
        <f t="shared" si="96"/>
        <v>79200</v>
      </c>
      <c r="M553" s="8">
        <f t="shared" si="97"/>
        <v>76428</v>
      </c>
      <c r="N553" s="8">
        <f t="shared" si="98"/>
        <v>2772</v>
      </c>
      <c r="O553" s="27">
        <f t="shared" si="99"/>
        <v>3.5000000000000003E-2</v>
      </c>
      <c r="P553" s="4">
        <f t="shared" si="100"/>
        <v>22</v>
      </c>
      <c r="Q553" s="2" t="str">
        <f t="shared" si="94"/>
        <v>Moderate</v>
      </c>
      <c r="R553" s="2">
        <f t="shared" si="95"/>
        <v>2016</v>
      </c>
    </row>
    <row r="554" spans="1:18" ht="14.25" customHeight="1" x14ac:dyDescent="0.25">
      <c r="A554" s="6">
        <v>553</v>
      </c>
      <c r="B554" s="5" t="s">
        <v>13</v>
      </c>
      <c r="C554" s="6">
        <v>646</v>
      </c>
      <c r="D554" s="8">
        <v>179</v>
      </c>
      <c r="E554" s="5" t="s">
        <v>10</v>
      </c>
      <c r="F554" s="8">
        <v>109852.3</v>
      </c>
      <c r="G554" s="8"/>
      <c r="H554" s="1">
        <v>43139</v>
      </c>
      <c r="I554" s="1">
        <v>43167</v>
      </c>
      <c r="J554" s="5" t="s">
        <v>19</v>
      </c>
      <c r="K554" s="8">
        <v>1734.51</v>
      </c>
      <c r="L554" s="8">
        <f t="shared" si="96"/>
        <v>115634</v>
      </c>
      <c r="M554" s="8">
        <f t="shared" si="97"/>
        <v>111586.81</v>
      </c>
      <c r="N554" s="8">
        <f t="shared" si="98"/>
        <v>4047.1900000000023</v>
      </c>
      <c r="O554" s="27">
        <f t="shared" si="99"/>
        <v>3.5000000000000017E-2</v>
      </c>
      <c r="P554" s="4">
        <f t="shared" si="100"/>
        <v>28</v>
      </c>
      <c r="Q554" s="2" t="str">
        <f t="shared" si="94"/>
        <v>Moderate</v>
      </c>
      <c r="R554" s="2">
        <f t="shared" si="95"/>
        <v>2018</v>
      </c>
    </row>
    <row r="555" spans="1:18" ht="14.25" customHeight="1" x14ac:dyDescent="0.25">
      <c r="A555" s="6">
        <v>554</v>
      </c>
      <c r="B555" s="5" t="s">
        <v>11</v>
      </c>
      <c r="C555" s="6">
        <v>74</v>
      </c>
      <c r="D555" s="8">
        <v>143</v>
      </c>
      <c r="E555" s="5" t="s">
        <v>31</v>
      </c>
      <c r="F555" s="8">
        <v>10052.9</v>
      </c>
      <c r="G555" s="36">
        <f t="shared" ref="G555:G557" si="106">F555/L555</f>
        <v>0.95</v>
      </c>
      <c r="H555" s="1">
        <v>42897</v>
      </c>
      <c r="I555" s="1">
        <v>42910</v>
      </c>
      <c r="J555" s="5" t="s">
        <v>32</v>
      </c>
      <c r="K555" s="8">
        <v>158.72999999999999</v>
      </c>
      <c r="L555" s="8">
        <f t="shared" si="96"/>
        <v>10582</v>
      </c>
      <c r="M555" s="8">
        <f t="shared" si="97"/>
        <v>10211.629999999999</v>
      </c>
      <c r="N555" s="8">
        <f t="shared" si="98"/>
        <v>370.3700000000008</v>
      </c>
      <c r="O555" s="27">
        <f t="shared" si="99"/>
        <v>3.5000000000000073E-2</v>
      </c>
      <c r="P555" s="4">
        <f t="shared" si="100"/>
        <v>13</v>
      </c>
      <c r="Q555" s="2" t="str">
        <f t="shared" si="94"/>
        <v>Fast</v>
      </c>
      <c r="R555" s="2">
        <f t="shared" si="95"/>
        <v>2017</v>
      </c>
    </row>
    <row r="556" spans="1:18" ht="14.25" customHeight="1" x14ac:dyDescent="0.25">
      <c r="A556" s="6">
        <v>555</v>
      </c>
      <c r="B556" s="5" t="s">
        <v>11</v>
      </c>
      <c r="C556" s="6">
        <v>764</v>
      </c>
      <c r="D556" s="8">
        <v>1432</v>
      </c>
      <c r="E556" s="5" t="s">
        <v>10</v>
      </c>
      <c r="F556" s="8">
        <v>1039345.6</v>
      </c>
      <c r="G556" s="36">
        <f t="shared" si="106"/>
        <v>0.95</v>
      </c>
      <c r="H556" s="1">
        <v>42610</v>
      </c>
      <c r="I556" s="1">
        <v>42623</v>
      </c>
      <c r="J556" s="5" t="s">
        <v>18</v>
      </c>
      <c r="K556" s="8">
        <v>16410.72</v>
      </c>
      <c r="L556" s="8">
        <f t="shared" si="96"/>
        <v>1094048</v>
      </c>
      <c r="M556" s="8">
        <f t="shared" si="97"/>
        <v>1055756.32</v>
      </c>
      <c r="N556" s="8">
        <f t="shared" si="98"/>
        <v>38291.679999999935</v>
      </c>
      <c r="O556" s="27">
        <f t="shared" si="99"/>
        <v>3.4999999999999941E-2</v>
      </c>
      <c r="P556" s="4">
        <f t="shared" si="100"/>
        <v>13</v>
      </c>
      <c r="Q556" s="2" t="str">
        <f t="shared" si="94"/>
        <v>Fast</v>
      </c>
      <c r="R556" s="2">
        <f t="shared" si="95"/>
        <v>2016</v>
      </c>
    </row>
    <row r="557" spans="1:18" ht="14.25" customHeight="1" x14ac:dyDescent="0.25">
      <c r="A557" s="6">
        <v>556</v>
      </c>
      <c r="B557" s="5" t="s">
        <v>11</v>
      </c>
      <c r="C557" s="6">
        <v>699</v>
      </c>
      <c r="D557" s="8">
        <v>305</v>
      </c>
      <c r="E557" s="5" t="s">
        <v>29</v>
      </c>
      <c r="F557" s="8">
        <v>202535.25</v>
      </c>
      <c r="G557" s="36">
        <f t="shared" si="106"/>
        <v>0.95</v>
      </c>
      <c r="H557" s="1">
        <v>43151</v>
      </c>
      <c r="I557" s="1">
        <v>43174</v>
      </c>
      <c r="J557" s="5" t="s">
        <v>12</v>
      </c>
      <c r="K557" s="8">
        <v>3197.9249999999997</v>
      </c>
      <c r="L557" s="8">
        <f t="shared" si="96"/>
        <v>213195</v>
      </c>
      <c r="M557" s="8">
        <f t="shared" si="97"/>
        <v>205733.17499999999</v>
      </c>
      <c r="N557" s="8">
        <f t="shared" si="98"/>
        <v>7461.8250000000116</v>
      </c>
      <c r="O557" s="27">
        <f t="shared" si="99"/>
        <v>3.5000000000000052E-2</v>
      </c>
      <c r="P557" s="4">
        <f t="shared" si="100"/>
        <v>23</v>
      </c>
      <c r="Q557" s="2" t="str">
        <f t="shared" si="94"/>
        <v>Moderate</v>
      </c>
      <c r="R557" s="2">
        <f t="shared" si="95"/>
        <v>2018</v>
      </c>
    </row>
    <row r="558" spans="1:18" ht="14.25" customHeight="1" x14ac:dyDescent="0.25">
      <c r="A558" s="6">
        <v>557</v>
      </c>
      <c r="B558" s="5" t="s">
        <v>13</v>
      </c>
      <c r="C558" s="6">
        <v>842</v>
      </c>
      <c r="D558" s="8">
        <v>53</v>
      </c>
      <c r="E558" s="5" t="s">
        <v>10</v>
      </c>
      <c r="F558" s="8">
        <v>42394.7</v>
      </c>
      <c r="G558" s="8"/>
      <c r="H558" s="1">
        <v>42938</v>
      </c>
      <c r="I558" s="1">
        <v>42959</v>
      </c>
      <c r="J558" s="5" t="s">
        <v>12</v>
      </c>
      <c r="K558" s="8">
        <v>669.39</v>
      </c>
      <c r="L558" s="8">
        <f t="shared" si="96"/>
        <v>44626</v>
      </c>
      <c r="M558" s="8">
        <f t="shared" si="97"/>
        <v>43064.09</v>
      </c>
      <c r="N558" s="8">
        <f t="shared" si="98"/>
        <v>1561.9100000000035</v>
      </c>
      <c r="O558" s="27">
        <f t="shared" si="99"/>
        <v>3.500000000000008E-2</v>
      </c>
      <c r="P558" s="4">
        <f t="shared" si="100"/>
        <v>21</v>
      </c>
      <c r="Q558" s="2" t="str">
        <f t="shared" si="94"/>
        <v>Moderate</v>
      </c>
      <c r="R558" s="2">
        <f t="shared" si="95"/>
        <v>2017</v>
      </c>
    </row>
    <row r="559" spans="1:18" ht="14.25" customHeight="1" x14ac:dyDescent="0.25">
      <c r="A559" s="6">
        <v>558</v>
      </c>
      <c r="B559" s="5" t="s">
        <v>13</v>
      </c>
      <c r="C559" s="6">
        <v>425</v>
      </c>
      <c r="D559" s="8">
        <v>1019</v>
      </c>
      <c r="E559" s="5" t="s">
        <v>23</v>
      </c>
      <c r="F559" s="8">
        <v>411421.25</v>
      </c>
      <c r="G559" s="8"/>
      <c r="H559" s="1">
        <v>43174</v>
      </c>
      <c r="I559" s="1">
        <v>43187</v>
      </c>
      <c r="J559" s="5" t="s">
        <v>32</v>
      </c>
      <c r="K559" s="8">
        <v>6496.125</v>
      </c>
      <c r="L559" s="8">
        <f t="shared" si="96"/>
        <v>433075</v>
      </c>
      <c r="M559" s="8">
        <f t="shared" si="97"/>
        <v>417917.375</v>
      </c>
      <c r="N559" s="8">
        <f t="shared" si="98"/>
        <v>15157.625</v>
      </c>
      <c r="O559" s="27">
        <f t="shared" si="99"/>
        <v>3.5000000000000003E-2</v>
      </c>
      <c r="P559" s="4">
        <f t="shared" si="100"/>
        <v>13</v>
      </c>
      <c r="Q559" s="2" t="str">
        <f t="shared" si="94"/>
        <v>Fast</v>
      </c>
      <c r="R559" s="2">
        <f t="shared" si="95"/>
        <v>2018</v>
      </c>
    </row>
    <row r="560" spans="1:18" ht="14.25" customHeight="1" x14ac:dyDescent="0.25">
      <c r="A560" s="6">
        <v>559</v>
      </c>
      <c r="B560" s="5" t="s">
        <v>13</v>
      </c>
      <c r="C560" s="6">
        <v>869</v>
      </c>
      <c r="D560" s="8">
        <v>808</v>
      </c>
      <c r="E560" s="5" t="s">
        <v>20</v>
      </c>
      <c r="F560" s="8">
        <v>667044.4</v>
      </c>
      <c r="G560" s="8"/>
      <c r="H560" s="1">
        <v>42743</v>
      </c>
      <c r="I560" s="1">
        <v>42774</v>
      </c>
      <c r="J560" s="5" t="s">
        <v>12</v>
      </c>
      <c r="K560" s="8">
        <v>10532.279999999999</v>
      </c>
      <c r="L560" s="8">
        <f t="shared" si="96"/>
        <v>702152</v>
      </c>
      <c r="M560" s="8">
        <f t="shared" si="97"/>
        <v>677576.68</v>
      </c>
      <c r="N560" s="8">
        <f t="shared" si="98"/>
        <v>24575.319999999949</v>
      </c>
      <c r="O560" s="27">
        <f t="shared" si="99"/>
        <v>3.4999999999999927E-2</v>
      </c>
      <c r="P560" s="4">
        <f t="shared" si="100"/>
        <v>31</v>
      </c>
      <c r="Q560" s="2" t="str">
        <f t="shared" si="94"/>
        <v>Slow</v>
      </c>
      <c r="R560" s="2">
        <f t="shared" si="95"/>
        <v>2017</v>
      </c>
    </row>
    <row r="561" spans="1:18" ht="14.25" customHeight="1" x14ac:dyDescent="0.25">
      <c r="A561" s="6">
        <v>560</v>
      </c>
      <c r="B561" s="5" t="s">
        <v>11</v>
      </c>
      <c r="C561" s="6">
        <v>506</v>
      </c>
      <c r="D561" s="8">
        <v>104</v>
      </c>
      <c r="E561" s="5" t="s">
        <v>27</v>
      </c>
      <c r="F561" s="8">
        <v>49992.800000000003</v>
      </c>
      <c r="G561" s="36">
        <f t="shared" ref="G561:G562" si="107">F561/L561</f>
        <v>0.95000000000000007</v>
      </c>
      <c r="H561" s="1">
        <v>42445</v>
      </c>
      <c r="I561" s="1">
        <v>42463</v>
      </c>
      <c r="J561" s="5" t="s">
        <v>12</v>
      </c>
      <c r="K561" s="8">
        <v>789.36</v>
      </c>
      <c r="L561" s="8">
        <f t="shared" si="96"/>
        <v>52624</v>
      </c>
      <c r="M561" s="8">
        <f t="shared" si="97"/>
        <v>50782.16</v>
      </c>
      <c r="N561" s="8">
        <f t="shared" si="98"/>
        <v>1841.8399999999965</v>
      </c>
      <c r="O561" s="27">
        <f t="shared" si="99"/>
        <v>3.4999999999999934E-2</v>
      </c>
      <c r="P561" s="4">
        <f t="shared" si="100"/>
        <v>18</v>
      </c>
      <c r="Q561" s="2" t="str">
        <f t="shared" si="94"/>
        <v>Moderate</v>
      </c>
      <c r="R561" s="2">
        <f t="shared" si="95"/>
        <v>2016</v>
      </c>
    </row>
    <row r="562" spans="1:18" ht="14.25" customHeight="1" x14ac:dyDescent="0.25">
      <c r="A562" s="6">
        <v>561</v>
      </c>
      <c r="B562" s="5" t="s">
        <v>11</v>
      </c>
      <c r="C562" s="6">
        <v>692</v>
      </c>
      <c r="D562" s="8">
        <v>875</v>
      </c>
      <c r="E562" s="5" t="s">
        <v>10</v>
      </c>
      <c r="F562" s="8">
        <v>575225</v>
      </c>
      <c r="G562" s="36">
        <f t="shared" si="107"/>
        <v>0.95</v>
      </c>
      <c r="H562" s="1">
        <v>43152</v>
      </c>
      <c r="I562" s="1">
        <v>43172</v>
      </c>
      <c r="J562" s="5" t="s">
        <v>18</v>
      </c>
      <c r="K562" s="8">
        <v>9082.5</v>
      </c>
      <c r="L562" s="8">
        <f t="shared" si="96"/>
        <v>605500</v>
      </c>
      <c r="M562" s="8">
        <f t="shared" si="97"/>
        <v>584307.5</v>
      </c>
      <c r="N562" s="8">
        <f t="shared" si="98"/>
        <v>21192.5</v>
      </c>
      <c r="O562" s="27">
        <f t="shared" si="99"/>
        <v>3.5000000000000003E-2</v>
      </c>
      <c r="P562" s="4">
        <f t="shared" si="100"/>
        <v>20</v>
      </c>
      <c r="Q562" s="2" t="str">
        <f t="shared" si="94"/>
        <v>Moderate</v>
      </c>
      <c r="R562" s="2">
        <f t="shared" si="95"/>
        <v>2018</v>
      </c>
    </row>
    <row r="563" spans="1:18" ht="14.25" customHeight="1" x14ac:dyDescent="0.25">
      <c r="A563" s="6">
        <v>562</v>
      </c>
      <c r="B563" s="5" t="s">
        <v>16</v>
      </c>
      <c r="C563" s="6">
        <v>383</v>
      </c>
      <c r="D563" s="8">
        <v>15</v>
      </c>
      <c r="E563" s="5" t="s">
        <v>25</v>
      </c>
      <c r="F563" s="8">
        <v>5457.75</v>
      </c>
      <c r="G563" s="8"/>
      <c r="H563" s="1">
        <v>42964</v>
      </c>
      <c r="I563" s="1">
        <v>42999</v>
      </c>
      <c r="J563" s="16" t="s">
        <v>42</v>
      </c>
      <c r="K563" s="8">
        <v>86.174999999999997</v>
      </c>
      <c r="L563" s="8">
        <f t="shared" si="96"/>
        <v>5745</v>
      </c>
      <c r="M563" s="8">
        <f t="shared" si="97"/>
        <v>5543.9250000000002</v>
      </c>
      <c r="N563" s="8">
        <f t="shared" si="98"/>
        <v>201.07499999999982</v>
      </c>
      <c r="O563" s="27">
        <f t="shared" si="99"/>
        <v>3.4999999999999969E-2</v>
      </c>
      <c r="P563" s="4">
        <f t="shared" si="100"/>
        <v>35</v>
      </c>
      <c r="Q563" s="2" t="str">
        <f t="shared" si="94"/>
        <v>Slow</v>
      </c>
      <c r="R563" s="2">
        <f t="shared" si="95"/>
        <v>2017</v>
      </c>
    </row>
    <row r="564" spans="1:18" ht="14.25" customHeight="1" x14ac:dyDescent="0.25">
      <c r="A564" s="6">
        <v>563</v>
      </c>
      <c r="B564" s="5" t="s">
        <v>13</v>
      </c>
      <c r="C564" s="6">
        <v>817</v>
      </c>
      <c r="D564" s="8">
        <v>681</v>
      </c>
      <c r="E564" s="5" t="s">
        <v>14</v>
      </c>
      <c r="F564" s="8">
        <v>528558.15</v>
      </c>
      <c r="G564" s="8"/>
      <c r="H564" s="1">
        <v>42488</v>
      </c>
      <c r="I564" s="1">
        <v>42519</v>
      </c>
      <c r="J564" s="5" t="s">
        <v>19</v>
      </c>
      <c r="K564" s="8">
        <v>8345.6549999999988</v>
      </c>
      <c r="L564" s="8">
        <f t="shared" si="96"/>
        <v>556377</v>
      </c>
      <c r="M564" s="8">
        <f t="shared" si="97"/>
        <v>536903.80500000005</v>
      </c>
      <c r="N564" s="8">
        <f t="shared" si="98"/>
        <v>19473.194999999949</v>
      </c>
      <c r="O564" s="27">
        <f t="shared" si="99"/>
        <v>3.4999999999999906E-2</v>
      </c>
      <c r="P564" s="4">
        <f t="shared" si="100"/>
        <v>31</v>
      </c>
      <c r="Q564" s="2" t="str">
        <f t="shared" si="94"/>
        <v>Slow</v>
      </c>
      <c r="R564" s="2">
        <f t="shared" si="95"/>
        <v>2016</v>
      </c>
    </row>
    <row r="565" spans="1:18" ht="14.25" customHeight="1" x14ac:dyDescent="0.25">
      <c r="A565" s="6">
        <v>564</v>
      </c>
      <c r="B565" s="5" t="s">
        <v>11</v>
      </c>
      <c r="C565" s="6">
        <v>257</v>
      </c>
      <c r="D565" s="8">
        <v>336</v>
      </c>
      <c r="E565" s="5" t="s">
        <v>29</v>
      </c>
      <c r="F565" s="8">
        <v>82034.399999999994</v>
      </c>
      <c r="G565" s="36">
        <f>F565/L565</f>
        <v>0.95</v>
      </c>
      <c r="H565" s="1">
        <v>42449</v>
      </c>
      <c r="I565" s="1">
        <v>42460</v>
      </c>
      <c r="J565" s="5" t="s">
        <v>24</v>
      </c>
      <c r="K565" s="8">
        <v>1295.28</v>
      </c>
      <c r="L565" s="8">
        <f t="shared" si="96"/>
        <v>86352</v>
      </c>
      <c r="M565" s="8">
        <f t="shared" si="97"/>
        <v>83329.679999999993</v>
      </c>
      <c r="N565" s="8">
        <f t="shared" si="98"/>
        <v>3022.320000000007</v>
      </c>
      <c r="O565" s="27">
        <f t="shared" si="99"/>
        <v>3.500000000000008E-2</v>
      </c>
      <c r="P565" s="4">
        <f t="shared" si="100"/>
        <v>11</v>
      </c>
      <c r="Q565" s="2" t="str">
        <f t="shared" si="94"/>
        <v>Fast</v>
      </c>
      <c r="R565" s="2">
        <f t="shared" si="95"/>
        <v>2016</v>
      </c>
    </row>
    <row r="566" spans="1:18" ht="14.25" customHeight="1" x14ac:dyDescent="0.25">
      <c r="A566" s="6">
        <v>565</v>
      </c>
      <c r="B566" s="5" t="s">
        <v>13</v>
      </c>
      <c r="C566" s="6">
        <v>70</v>
      </c>
      <c r="D566" s="8">
        <v>618</v>
      </c>
      <c r="E566" s="5" t="s">
        <v>14</v>
      </c>
      <c r="F566" s="8">
        <v>41097</v>
      </c>
      <c r="G566" s="8"/>
      <c r="H566" s="1">
        <v>42952</v>
      </c>
      <c r="I566" s="1">
        <v>42977</v>
      </c>
      <c r="J566" s="5" t="s">
        <v>32</v>
      </c>
      <c r="K566" s="8">
        <v>648.9</v>
      </c>
      <c r="L566" s="8">
        <f t="shared" si="96"/>
        <v>43260</v>
      </c>
      <c r="M566" s="8">
        <f t="shared" si="97"/>
        <v>41745.9</v>
      </c>
      <c r="N566" s="8">
        <f t="shared" si="98"/>
        <v>1514.0999999999985</v>
      </c>
      <c r="O566" s="27">
        <f t="shared" si="99"/>
        <v>3.4999999999999969E-2</v>
      </c>
      <c r="P566" s="4">
        <f t="shared" si="100"/>
        <v>25</v>
      </c>
      <c r="Q566" s="2" t="str">
        <f t="shared" si="94"/>
        <v>Moderate</v>
      </c>
      <c r="R566" s="2">
        <f t="shared" si="95"/>
        <v>2017</v>
      </c>
    </row>
    <row r="567" spans="1:18" ht="14.25" customHeight="1" x14ac:dyDescent="0.25">
      <c r="A567" s="6">
        <v>566</v>
      </c>
      <c r="B567" s="5" t="s">
        <v>13</v>
      </c>
      <c r="C567" s="6">
        <v>856</v>
      </c>
      <c r="D567" s="8">
        <v>655</v>
      </c>
      <c r="E567" s="5" t="s">
        <v>14</v>
      </c>
      <c r="F567" s="8">
        <v>532646</v>
      </c>
      <c r="G567" s="8"/>
      <c r="H567" s="1">
        <v>43200</v>
      </c>
      <c r="I567" s="1">
        <v>43216</v>
      </c>
      <c r="J567" s="16" t="s">
        <v>42</v>
      </c>
      <c r="K567" s="8">
        <v>8410.1999999999989</v>
      </c>
      <c r="L567" s="8">
        <f t="shared" si="96"/>
        <v>560680</v>
      </c>
      <c r="M567" s="8">
        <f t="shared" si="97"/>
        <v>541056.19999999995</v>
      </c>
      <c r="N567" s="8">
        <f t="shared" si="98"/>
        <v>19623.800000000047</v>
      </c>
      <c r="O567" s="27">
        <f t="shared" si="99"/>
        <v>3.500000000000008E-2</v>
      </c>
      <c r="P567" s="4">
        <f t="shared" si="100"/>
        <v>16</v>
      </c>
      <c r="Q567" s="2" t="str">
        <f t="shared" si="94"/>
        <v>Moderate</v>
      </c>
      <c r="R567" s="2">
        <f t="shared" si="95"/>
        <v>2018</v>
      </c>
    </row>
    <row r="568" spans="1:18" ht="14.25" customHeight="1" x14ac:dyDescent="0.25">
      <c r="A568" s="6">
        <v>567</v>
      </c>
      <c r="B568" s="5" t="s">
        <v>11</v>
      </c>
      <c r="C568" s="6">
        <v>276</v>
      </c>
      <c r="D568" s="8">
        <v>221</v>
      </c>
      <c r="E568" s="5" t="s">
        <v>17</v>
      </c>
      <c r="F568" s="8">
        <v>57946.2</v>
      </c>
      <c r="G568" s="36">
        <f>F568/L568</f>
        <v>0.95</v>
      </c>
      <c r="H568" s="1">
        <v>42924</v>
      </c>
      <c r="I568" s="1">
        <v>42943</v>
      </c>
      <c r="J568" s="16" t="s">
        <v>42</v>
      </c>
      <c r="K568" s="8">
        <v>914.93999999999994</v>
      </c>
      <c r="L568" s="8">
        <f t="shared" si="96"/>
        <v>60996</v>
      </c>
      <c r="M568" s="8">
        <f t="shared" si="97"/>
        <v>58861.14</v>
      </c>
      <c r="N568" s="8">
        <f t="shared" si="98"/>
        <v>2134.8600000000006</v>
      </c>
      <c r="O568" s="27">
        <f t="shared" si="99"/>
        <v>3.500000000000001E-2</v>
      </c>
      <c r="P568" s="4">
        <f t="shared" si="100"/>
        <v>19</v>
      </c>
      <c r="Q568" s="2" t="str">
        <f t="shared" si="94"/>
        <v>Moderate</v>
      </c>
      <c r="R568" s="2">
        <f t="shared" si="95"/>
        <v>2017</v>
      </c>
    </row>
    <row r="569" spans="1:18" ht="14.25" customHeight="1" x14ac:dyDescent="0.25">
      <c r="A569" s="6">
        <v>568</v>
      </c>
      <c r="B569" s="5" t="s">
        <v>13</v>
      </c>
      <c r="C569" s="6">
        <v>769</v>
      </c>
      <c r="D569" s="8">
        <v>189</v>
      </c>
      <c r="E569" s="5" t="s">
        <v>10</v>
      </c>
      <c r="F569" s="8">
        <v>138073.95000000001</v>
      </c>
      <c r="G569" s="8"/>
      <c r="H569" s="1">
        <v>43135</v>
      </c>
      <c r="I569" s="1">
        <v>43156</v>
      </c>
      <c r="J569" s="5" t="s">
        <v>18</v>
      </c>
      <c r="K569" s="8">
        <v>2180.1149999999998</v>
      </c>
      <c r="L569" s="8">
        <f t="shared" si="96"/>
        <v>145341</v>
      </c>
      <c r="M569" s="8">
        <f t="shared" si="97"/>
        <v>140254.065</v>
      </c>
      <c r="N569" s="8">
        <f t="shared" si="98"/>
        <v>5086.9349999999977</v>
      </c>
      <c r="O569" s="27">
        <f t="shared" si="99"/>
        <v>3.4999999999999983E-2</v>
      </c>
      <c r="P569" s="4">
        <f t="shared" si="100"/>
        <v>21</v>
      </c>
      <c r="Q569" s="2" t="str">
        <f t="shared" si="94"/>
        <v>Moderate</v>
      </c>
      <c r="R569" s="2">
        <f t="shared" si="95"/>
        <v>2018</v>
      </c>
    </row>
    <row r="570" spans="1:18" ht="14.25" customHeight="1" x14ac:dyDescent="0.25">
      <c r="A570" s="6">
        <v>569</v>
      </c>
      <c r="B570" s="5" t="s">
        <v>11</v>
      </c>
      <c r="C570" s="6">
        <v>986</v>
      </c>
      <c r="D570" s="8">
        <v>1339</v>
      </c>
      <c r="E570" s="5" t="s">
        <v>10</v>
      </c>
      <c r="F570" s="8">
        <v>1254241.3</v>
      </c>
      <c r="G570" s="36">
        <f>F570/L570</f>
        <v>0.95000000000000007</v>
      </c>
      <c r="H570" s="1">
        <v>42878</v>
      </c>
      <c r="I570" s="1">
        <v>42889</v>
      </c>
      <c r="J570" s="5" t="s">
        <v>12</v>
      </c>
      <c r="K570" s="8">
        <v>19803.809999999998</v>
      </c>
      <c r="L570" s="8">
        <f t="shared" si="96"/>
        <v>1320254</v>
      </c>
      <c r="M570" s="8">
        <f t="shared" si="97"/>
        <v>1274045.1100000001</v>
      </c>
      <c r="N570" s="8">
        <f t="shared" si="98"/>
        <v>46208.889999999898</v>
      </c>
      <c r="O570" s="27">
        <f t="shared" si="99"/>
        <v>3.499999999999992E-2</v>
      </c>
      <c r="P570" s="4">
        <f t="shared" si="100"/>
        <v>11</v>
      </c>
      <c r="Q570" s="2" t="str">
        <f t="shared" si="94"/>
        <v>Fast</v>
      </c>
      <c r="R570" s="2">
        <f t="shared" si="95"/>
        <v>2017</v>
      </c>
    </row>
    <row r="571" spans="1:18" ht="14.25" customHeight="1" x14ac:dyDescent="0.25">
      <c r="A571" s="6">
        <v>570</v>
      </c>
      <c r="B571" s="5" t="s">
        <v>13</v>
      </c>
      <c r="C571" s="6">
        <v>391</v>
      </c>
      <c r="D571" s="8">
        <v>621</v>
      </c>
      <c r="E571" s="5" t="s">
        <v>14</v>
      </c>
      <c r="F571" s="8">
        <v>230670.45</v>
      </c>
      <c r="G571" s="8"/>
      <c r="H571" s="1">
        <v>42798</v>
      </c>
      <c r="I571" s="1">
        <v>42825</v>
      </c>
      <c r="J571" s="5" t="s">
        <v>32</v>
      </c>
      <c r="K571" s="8">
        <v>3642.165</v>
      </c>
      <c r="L571" s="8">
        <f t="shared" si="96"/>
        <v>242811</v>
      </c>
      <c r="M571" s="8">
        <f t="shared" si="97"/>
        <v>234312.61500000002</v>
      </c>
      <c r="N571" s="8">
        <f t="shared" si="98"/>
        <v>8498.3849999999802</v>
      </c>
      <c r="O571" s="27">
        <f t="shared" si="99"/>
        <v>3.499999999999992E-2</v>
      </c>
      <c r="P571" s="4">
        <f t="shared" si="100"/>
        <v>27</v>
      </c>
      <c r="Q571" s="2" t="str">
        <f t="shared" si="94"/>
        <v>Moderate</v>
      </c>
      <c r="R571" s="2">
        <f t="shared" si="95"/>
        <v>2017</v>
      </c>
    </row>
    <row r="572" spans="1:18" ht="14.25" customHeight="1" x14ac:dyDescent="0.25">
      <c r="A572" s="6">
        <v>571</v>
      </c>
      <c r="B572" s="5" t="s">
        <v>11</v>
      </c>
      <c r="C572" s="6">
        <v>359</v>
      </c>
      <c r="D572" s="8">
        <v>1072</v>
      </c>
      <c r="E572" s="5" t="s">
        <v>31</v>
      </c>
      <c r="F572" s="8">
        <v>365605.6</v>
      </c>
      <c r="G572" s="36">
        <f>F572/L572</f>
        <v>0.95</v>
      </c>
      <c r="H572" s="1">
        <v>42773</v>
      </c>
      <c r="I572" s="1">
        <v>42783</v>
      </c>
      <c r="J572" s="5" t="s">
        <v>18</v>
      </c>
      <c r="K572" s="8">
        <v>5772.7199999999993</v>
      </c>
      <c r="L572" s="8">
        <f t="shared" si="96"/>
        <v>384848</v>
      </c>
      <c r="M572" s="8">
        <f t="shared" si="97"/>
        <v>371378.31999999995</v>
      </c>
      <c r="N572" s="8">
        <f t="shared" si="98"/>
        <v>13469.680000000051</v>
      </c>
      <c r="O572" s="27">
        <f t="shared" si="99"/>
        <v>3.5000000000000135E-2</v>
      </c>
      <c r="P572" s="4">
        <f t="shared" si="100"/>
        <v>10</v>
      </c>
      <c r="Q572" s="2" t="str">
        <f t="shared" si="94"/>
        <v>Fast</v>
      </c>
      <c r="R572" s="2">
        <f t="shared" si="95"/>
        <v>2017</v>
      </c>
    </row>
    <row r="573" spans="1:18" ht="14.25" customHeight="1" x14ac:dyDescent="0.25">
      <c r="A573" s="6">
        <v>572</v>
      </c>
      <c r="B573" s="5" t="s">
        <v>13</v>
      </c>
      <c r="C573" s="6">
        <v>897</v>
      </c>
      <c r="D573" s="8">
        <v>734</v>
      </c>
      <c r="E573" s="5" t="s">
        <v>14</v>
      </c>
      <c r="F573" s="8">
        <v>625478.1</v>
      </c>
      <c r="G573" s="8"/>
      <c r="H573" s="1">
        <v>42813</v>
      </c>
      <c r="I573" s="1">
        <v>42835</v>
      </c>
      <c r="J573" s="5" t="s">
        <v>12</v>
      </c>
      <c r="K573" s="8">
        <v>9875.9699999999993</v>
      </c>
      <c r="L573" s="8">
        <f t="shared" si="96"/>
        <v>658398</v>
      </c>
      <c r="M573" s="8">
        <f t="shared" si="97"/>
        <v>635354.06999999995</v>
      </c>
      <c r="N573" s="8">
        <f t="shared" si="98"/>
        <v>23043.930000000051</v>
      </c>
      <c r="O573" s="27">
        <f t="shared" si="99"/>
        <v>3.500000000000008E-2</v>
      </c>
      <c r="P573" s="4">
        <f t="shared" si="100"/>
        <v>22</v>
      </c>
      <c r="Q573" s="2" t="str">
        <f t="shared" si="94"/>
        <v>Moderate</v>
      </c>
      <c r="R573" s="2">
        <f t="shared" si="95"/>
        <v>2017</v>
      </c>
    </row>
    <row r="574" spans="1:18" ht="14.25" customHeight="1" x14ac:dyDescent="0.25">
      <c r="A574" s="6">
        <v>573</v>
      </c>
      <c r="B574" s="5" t="s">
        <v>11</v>
      </c>
      <c r="C574" s="6">
        <v>811</v>
      </c>
      <c r="D574" s="8">
        <v>100</v>
      </c>
      <c r="E574" s="5" t="s">
        <v>27</v>
      </c>
      <c r="F574" s="8">
        <v>77045</v>
      </c>
      <c r="G574" s="36">
        <f t="shared" ref="G574:G575" si="108">F574/L574</f>
        <v>0.95</v>
      </c>
      <c r="H574" s="1">
        <v>42899</v>
      </c>
      <c r="I574" s="1">
        <v>42910</v>
      </c>
      <c r="J574" s="5" t="s">
        <v>12</v>
      </c>
      <c r="K574" s="8">
        <v>1216.5</v>
      </c>
      <c r="L574" s="8">
        <f t="shared" si="96"/>
        <v>81100</v>
      </c>
      <c r="M574" s="8">
        <f t="shared" si="97"/>
        <v>78261.5</v>
      </c>
      <c r="N574" s="8">
        <f t="shared" si="98"/>
        <v>2838.5</v>
      </c>
      <c r="O574" s="27">
        <f t="shared" si="99"/>
        <v>3.5000000000000003E-2</v>
      </c>
      <c r="P574" s="4">
        <f t="shared" si="100"/>
        <v>11</v>
      </c>
      <c r="Q574" s="2" t="str">
        <f t="shared" si="94"/>
        <v>Fast</v>
      </c>
      <c r="R574" s="2">
        <f t="shared" si="95"/>
        <v>2017</v>
      </c>
    </row>
    <row r="575" spans="1:18" ht="14.25" customHeight="1" x14ac:dyDescent="0.25">
      <c r="A575" s="6">
        <v>574</v>
      </c>
      <c r="B575" s="5" t="s">
        <v>11</v>
      </c>
      <c r="C575" s="6">
        <v>372</v>
      </c>
      <c r="D575" s="8">
        <v>144</v>
      </c>
      <c r="E575" s="5" t="s">
        <v>31</v>
      </c>
      <c r="F575" s="8">
        <v>50889.599999999999</v>
      </c>
      <c r="G575" s="36">
        <f t="shared" si="108"/>
        <v>0.95</v>
      </c>
      <c r="H575" s="1">
        <v>43246</v>
      </c>
      <c r="I575" s="1">
        <v>43273</v>
      </c>
      <c r="J575" s="5" t="s">
        <v>12</v>
      </c>
      <c r="K575" s="8">
        <v>803.52</v>
      </c>
      <c r="L575" s="8">
        <f t="shared" si="96"/>
        <v>53568</v>
      </c>
      <c r="M575" s="8">
        <f t="shared" si="97"/>
        <v>51693.119999999995</v>
      </c>
      <c r="N575" s="8">
        <f t="shared" si="98"/>
        <v>1874.8800000000047</v>
      </c>
      <c r="O575" s="27">
        <f t="shared" si="99"/>
        <v>3.5000000000000087E-2</v>
      </c>
      <c r="P575" s="4">
        <f t="shared" si="100"/>
        <v>27</v>
      </c>
      <c r="Q575" s="2" t="str">
        <f t="shared" si="94"/>
        <v>Moderate</v>
      </c>
      <c r="R575" s="2">
        <f t="shared" si="95"/>
        <v>2018</v>
      </c>
    </row>
    <row r="576" spans="1:18" ht="14.25" customHeight="1" x14ac:dyDescent="0.25">
      <c r="A576" s="6">
        <v>575</v>
      </c>
      <c r="B576" s="5" t="s">
        <v>13</v>
      </c>
      <c r="C576" s="6">
        <v>209</v>
      </c>
      <c r="D576" s="8">
        <v>541</v>
      </c>
      <c r="E576" s="5" t="s">
        <v>14</v>
      </c>
      <c r="F576" s="8">
        <v>107415.55</v>
      </c>
      <c r="G576" s="8"/>
      <c r="H576" s="1">
        <v>42831</v>
      </c>
      <c r="I576" s="1">
        <v>42841</v>
      </c>
      <c r="J576" s="5" t="s">
        <v>18</v>
      </c>
      <c r="K576" s="8">
        <v>1696.0349999999999</v>
      </c>
      <c r="L576" s="8">
        <f t="shared" si="96"/>
        <v>113069</v>
      </c>
      <c r="M576" s="8">
        <f t="shared" si="97"/>
        <v>109111.58500000001</v>
      </c>
      <c r="N576" s="8">
        <f t="shared" si="98"/>
        <v>3957.4149999999936</v>
      </c>
      <c r="O576" s="27">
        <f t="shared" si="99"/>
        <v>3.4999999999999941E-2</v>
      </c>
      <c r="P576" s="4">
        <f t="shared" si="100"/>
        <v>10</v>
      </c>
      <c r="Q576" s="2" t="str">
        <f t="shared" si="94"/>
        <v>Fast</v>
      </c>
      <c r="R576" s="2">
        <f t="shared" si="95"/>
        <v>2017</v>
      </c>
    </row>
    <row r="577" spans="1:18" ht="14.25" customHeight="1" x14ac:dyDescent="0.25">
      <c r="A577" s="6">
        <v>576</v>
      </c>
      <c r="B577" s="5" t="s">
        <v>13</v>
      </c>
      <c r="C577" s="6">
        <v>380</v>
      </c>
      <c r="D577" s="8">
        <v>1039</v>
      </c>
      <c r="E577" s="5" t="s">
        <v>23</v>
      </c>
      <c r="F577" s="8">
        <v>375079</v>
      </c>
      <c r="G577" s="8"/>
      <c r="H577" s="1">
        <v>43126</v>
      </c>
      <c r="I577" s="1">
        <v>43149</v>
      </c>
      <c r="J577" s="5" t="s">
        <v>12</v>
      </c>
      <c r="K577" s="8">
        <v>5922.3</v>
      </c>
      <c r="L577" s="8">
        <f t="shared" si="96"/>
        <v>394820</v>
      </c>
      <c r="M577" s="8">
        <f t="shared" si="97"/>
        <v>381001.3</v>
      </c>
      <c r="N577" s="8">
        <f t="shared" si="98"/>
        <v>13818.700000000012</v>
      </c>
      <c r="O577" s="27">
        <f t="shared" si="99"/>
        <v>3.5000000000000031E-2</v>
      </c>
      <c r="P577" s="4">
        <f t="shared" si="100"/>
        <v>23</v>
      </c>
      <c r="Q577" s="2" t="str">
        <f t="shared" si="94"/>
        <v>Moderate</v>
      </c>
      <c r="R577" s="2">
        <f t="shared" si="95"/>
        <v>2018</v>
      </c>
    </row>
    <row r="578" spans="1:18" ht="14.25" customHeight="1" x14ac:dyDescent="0.25">
      <c r="A578" s="6">
        <v>577</v>
      </c>
      <c r="B578" s="5" t="s">
        <v>13</v>
      </c>
      <c r="C578" s="6">
        <v>460</v>
      </c>
      <c r="D578" s="8">
        <v>222</v>
      </c>
      <c r="E578" s="5" t="s">
        <v>10</v>
      </c>
      <c r="F578" s="8">
        <v>97014</v>
      </c>
      <c r="G578" s="8"/>
      <c r="H578" s="1">
        <v>43162</v>
      </c>
      <c r="I578" s="1">
        <v>43175</v>
      </c>
      <c r="J578" s="5" t="s">
        <v>15</v>
      </c>
      <c r="K578" s="8">
        <v>1531.8</v>
      </c>
      <c r="L578" s="8">
        <f t="shared" si="96"/>
        <v>102120</v>
      </c>
      <c r="M578" s="8">
        <f t="shared" si="97"/>
        <v>98545.8</v>
      </c>
      <c r="N578" s="8">
        <f t="shared" si="98"/>
        <v>3574.1999999999971</v>
      </c>
      <c r="O578" s="27">
        <f t="shared" si="99"/>
        <v>3.4999999999999969E-2</v>
      </c>
      <c r="P578" s="4">
        <f t="shared" si="100"/>
        <v>13</v>
      </c>
      <c r="Q578" s="2" t="str">
        <f t="shared" ref="Q578:Q641" si="109">IF(P578&lt;=15,"Fast",IF(P578&lt;=28,"Moderate","Slow"))</f>
        <v>Fast</v>
      </c>
      <c r="R578" s="2">
        <f t="shared" ref="R578:R641" si="110">YEAR(I578)</f>
        <v>2018</v>
      </c>
    </row>
    <row r="579" spans="1:18" ht="14.25" customHeight="1" x14ac:dyDescent="0.25">
      <c r="A579" s="6">
        <v>578</v>
      </c>
      <c r="B579" s="5" t="s">
        <v>13</v>
      </c>
      <c r="C579" s="6">
        <v>690</v>
      </c>
      <c r="D579" s="8">
        <v>132</v>
      </c>
      <c r="E579" s="5" t="s">
        <v>10</v>
      </c>
      <c r="F579" s="8">
        <v>86526</v>
      </c>
      <c r="G579" s="8"/>
      <c r="H579" s="1">
        <v>42770</v>
      </c>
      <c r="I579" s="1">
        <v>42793</v>
      </c>
      <c r="J579" s="5" t="s">
        <v>19</v>
      </c>
      <c r="K579" s="8">
        <v>1366.2</v>
      </c>
      <c r="L579" s="8">
        <f t="shared" ref="L579:L642" si="111">C579*D579</f>
        <v>91080</v>
      </c>
      <c r="M579" s="8">
        <f t="shared" ref="M579:M642" si="112">F579+K579</f>
        <v>87892.2</v>
      </c>
      <c r="N579" s="8">
        <f t="shared" ref="N579:N642" si="113">L579-M579</f>
        <v>3187.8000000000029</v>
      </c>
      <c r="O579" s="27">
        <f t="shared" ref="O579:O642" si="114">(L579-M579)/L579</f>
        <v>3.5000000000000031E-2</v>
      </c>
      <c r="P579" s="4">
        <f t="shared" ref="P579:P642" si="115">I579-H579</f>
        <v>23</v>
      </c>
      <c r="Q579" s="2" t="str">
        <f t="shared" si="109"/>
        <v>Moderate</v>
      </c>
      <c r="R579" s="2">
        <f t="shared" si="110"/>
        <v>2017</v>
      </c>
    </row>
    <row r="580" spans="1:18" ht="14.25" customHeight="1" x14ac:dyDescent="0.25">
      <c r="A580" s="6">
        <v>579</v>
      </c>
      <c r="B580" s="5" t="s">
        <v>11</v>
      </c>
      <c r="C580" s="6">
        <v>303</v>
      </c>
      <c r="D580" s="8">
        <v>898</v>
      </c>
      <c r="E580" s="5" t="s">
        <v>10</v>
      </c>
      <c r="F580" s="8">
        <v>258489.3</v>
      </c>
      <c r="G580" s="36">
        <f t="shared" ref="G580:G582" si="116">F580/L580</f>
        <v>0.95</v>
      </c>
      <c r="H580" s="1">
        <v>42777</v>
      </c>
      <c r="I580" s="1">
        <v>42804</v>
      </c>
      <c r="J580" s="5" t="s">
        <v>32</v>
      </c>
      <c r="K580" s="8">
        <v>4081.41</v>
      </c>
      <c r="L580" s="8">
        <f t="shared" si="111"/>
        <v>272094</v>
      </c>
      <c r="M580" s="8">
        <f t="shared" si="112"/>
        <v>262570.70999999996</v>
      </c>
      <c r="N580" s="8">
        <f t="shared" si="113"/>
        <v>9523.2900000000373</v>
      </c>
      <c r="O580" s="27">
        <f t="shared" si="114"/>
        <v>3.5000000000000135E-2</v>
      </c>
      <c r="P580" s="4">
        <f t="shared" si="115"/>
        <v>27</v>
      </c>
      <c r="Q580" s="2" t="str">
        <f t="shared" si="109"/>
        <v>Moderate</v>
      </c>
      <c r="R580" s="2">
        <f t="shared" si="110"/>
        <v>2017</v>
      </c>
    </row>
    <row r="581" spans="1:18" ht="14.25" customHeight="1" x14ac:dyDescent="0.25">
      <c r="A581" s="6">
        <v>580</v>
      </c>
      <c r="B581" s="5" t="s">
        <v>11</v>
      </c>
      <c r="C581" s="6">
        <v>825</v>
      </c>
      <c r="D581" s="8">
        <v>322</v>
      </c>
      <c r="E581" s="5" t="s">
        <v>29</v>
      </c>
      <c r="F581" s="8">
        <v>252367.5</v>
      </c>
      <c r="G581" s="36">
        <f t="shared" si="116"/>
        <v>0.95</v>
      </c>
      <c r="H581" s="1">
        <v>43128</v>
      </c>
      <c r="I581" s="1">
        <v>43159</v>
      </c>
      <c r="J581" s="5" t="s">
        <v>18</v>
      </c>
      <c r="K581" s="8">
        <v>3984.75</v>
      </c>
      <c r="L581" s="8">
        <f t="shared" si="111"/>
        <v>265650</v>
      </c>
      <c r="M581" s="8">
        <f t="shared" si="112"/>
        <v>256352.25</v>
      </c>
      <c r="N581" s="8">
        <f t="shared" si="113"/>
        <v>9297.75</v>
      </c>
      <c r="O581" s="27">
        <f t="shared" si="114"/>
        <v>3.5000000000000003E-2</v>
      </c>
      <c r="P581" s="4">
        <f t="shared" si="115"/>
        <v>31</v>
      </c>
      <c r="Q581" s="2" t="str">
        <f t="shared" si="109"/>
        <v>Slow</v>
      </c>
      <c r="R581" s="2">
        <f t="shared" si="110"/>
        <v>2018</v>
      </c>
    </row>
    <row r="582" spans="1:18" ht="14.25" customHeight="1" x14ac:dyDescent="0.25">
      <c r="A582" s="6">
        <v>581</v>
      </c>
      <c r="B582" s="5" t="s">
        <v>11</v>
      </c>
      <c r="C582" s="6">
        <v>527</v>
      </c>
      <c r="D582" s="8">
        <v>945</v>
      </c>
      <c r="E582" s="5" t="s">
        <v>10</v>
      </c>
      <c r="F582" s="8">
        <v>473114.25</v>
      </c>
      <c r="G582" s="36">
        <f t="shared" si="116"/>
        <v>0.95</v>
      </c>
      <c r="H582" s="1">
        <v>43042</v>
      </c>
      <c r="I582" s="1">
        <v>43057</v>
      </c>
      <c r="J582" s="5" t="s">
        <v>12</v>
      </c>
      <c r="K582" s="8">
        <v>7470.2249999999995</v>
      </c>
      <c r="L582" s="8">
        <f t="shared" si="111"/>
        <v>498015</v>
      </c>
      <c r="M582" s="8">
        <f t="shared" si="112"/>
        <v>480584.47499999998</v>
      </c>
      <c r="N582" s="8">
        <f t="shared" si="113"/>
        <v>17430.525000000023</v>
      </c>
      <c r="O582" s="27">
        <f t="shared" si="114"/>
        <v>3.5000000000000045E-2</v>
      </c>
      <c r="P582" s="4">
        <f t="shared" si="115"/>
        <v>15</v>
      </c>
      <c r="Q582" s="2" t="str">
        <f t="shared" si="109"/>
        <v>Fast</v>
      </c>
      <c r="R582" s="2">
        <f t="shared" si="110"/>
        <v>2017</v>
      </c>
    </row>
    <row r="583" spans="1:18" ht="14.25" customHeight="1" x14ac:dyDescent="0.25">
      <c r="A583" s="6">
        <v>582</v>
      </c>
      <c r="B583" s="5" t="s">
        <v>13</v>
      </c>
      <c r="C583" s="6">
        <v>412</v>
      </c>
      <c r="D583" s="8">
        <v>868</v>
      </c>
      <c r="E583" s="5" t="s">
        <v>23</v>
      </c>
      <c r="F583" s="8">
        <v>339735.2</v>
      </c>
      <c r="G583" s="8"/>
      <c r="H583" s="1">
        <v>42454</v>
      </c>
      <c r="I583" s="1">
        <v>42489</v>
      </c>
      <c r="J583" s="5" t="s">
        <v>19</v>
      </c>
      <c r="K583" s="8">
        <v>5364.24</v>
      </c>
      <c r="L583" s="8">
        <f t="shared" si="111"/>
        <v>357616</v>
      </c>
      <c r="M583" s="8">
        <f t="shared" si="112"/>
        <v>345099.44</v>
      </c>
      <c r="N583" s="8">
        <f t="shared" si="113"/>
        <v>12516.559999999998</v>
      </c>
      <c r="O583" s="27">
        <f t="shared" si="114"/>
        <v>3.4999999999999996E-2</v>
      </c>
      <c r="P583" s="4">
        <f t="shared" si="115"/>
        <v>35</v>
      </c>
      <c r="Q583" s="2" t="str">
        <f t="shared" si="109"/>
        <v>Slow</v>
      </c>
      <c r="R583" s="2">
        <f t="shared" si="110"/>
        <v>2016</v>
      </c>
    </row>
    <row r="584" spans="1:18" ht="14.25" customHeight="1" x14ac:dyDescent="0.25">
      <c r="A584" s="6">
        <v>583</v>
      </c>
      <c r="B584" s="5" t="s">
        <v>16</v>
      </c>
      <c r="C584" s="6">
        <v>815</v>
      </c>
      <c r="D584" s="8">
        <v>31</v>
      </c>
      <c r="E584" s="5" t="s">
        <v>17</v>
      </c>
      <c r="F584" s="8">
        <v>24001.75</v>
      </c>
      <c r="G584" s="8"/>
      <c r="H584" s="1">
        <v>42553</v>
      </c>
      <c r="I584" s="1">
        <v>42586</v>
      </c>
      <c r="J584" s="5" t="s">
        <v>18</v>
      </c>
      <c r="K584" s="8">
        <v>378.97499999999997</v>
      </c>
      <c r="L584" s="8">
        <f t="shared" si="111"/>
        <v>25265</v>
      </c>
      <c r="M584" s="8">
        <f t="shared" si="112"/>
        <v>24380.724999999999</v>
      </c>
      <c r="N584" s="8">
        <f t="shared" si="113"/>
        <v>884.27500000000146</v>
      </c>
      <c r="O584" s="27">
        <f t="shared" si="114"/>
        <v>3.5000000000000059E-2</v>
      </c>
      <c r="P584" s="4">
        <f t="shared" si="115"/>
        <v>33</v>
      </c>
      <c r="Q584" s="2" t="str">
        <f t="shared" si="109"/>
        <v>Slow</v>
      </c>
      <c r="R584" s="2">
        <f t="shared" si="110"/>
        <v>2016</v>
      </c>
    </row>
    <row r="585" spans="1:18" ht="14.25" customHeight="1" x14ac:dyDescent="0.25">
      <c r="A585" s="6">
        <v>584</v>
      </c>
      <c r="B585" s="5" t="s">
        <v>13</v>
      </c>
      <c r="C585" s="6">
        <v>281</v>
      </c>
      <c r="D585" s="8">
        <v>641</v>
      </c>
      <c r="E585" s="5" t="s">
        <v>14</v>
      </c>
      <c r="F585" s="8">
        <v>171114.95</v>
      </c>
      <c r="G585" s="8"/>
      <c r="H585" s="1">
        <v>42448</v>
      </c>
      <c r="I585" s="1">
        <v>42470</v>
      </c>
      <c r="J585" s="5" t="s">
        <v>32</v>
      </c>
      <c r="K585" s="8">
        <v>2701.8150000000001</v>
      </c>
      <c r="L585" s="8">
        <f t="shared" si="111"/>
        <v>180121</v>
      </c>
      <c r="M585" s="8">
        <f t="shared" si="112"/>
        <v>173816.76500000001</v>
      </c>
      <c r="N585" s="8">
        <f t="shared" si="113"/>
        <v>6304.234999999986</v>
      </c>
      <c r="O585" s="27">
        <f t="shared" si="114"/>
        <v>3.499999999999992E-2</v>
      </c>
      <c r="P585" s="4">
        <f t="shared" si="115"/>
        <v>22</v>
      </c>
      <c r="Q585" s="2" t="str">
        <f t="shared" si="109"/>
        <v>Moderate</v>
      </c>
      <c r="R585" s="2">
        <f t="shared" si="110"/>
        <v>2016</v>
      </c>
    </row>
    <row r="586" spans="1:18" ht="14.25" customHeight="1" x14ac:dyDescent="0.25">
      <c r="A586" s="6">
        <v>585</v>
      </c>
      <c r="B586" s="5" t="s">
        <v>13</v>
      </c>
      <c r="C586" s="6">
        <v>396</v>
      </c>
      <c r="D586" s="8">
        <v>181</v>
      </c>
      <c r="E586" s="5" t="s">
        <v>10</v>
      </c>
      <c r="F586" s="8">
        <v>68092.2</v>
      </c>
      <c r="G586" s="8"/>
      <c r="H586" s="1">
        <v>42625</v>
      </c>
      <c r="I586" s="1">
        <v>42645</v>
      </c>
      <c r="J586" s="5" t="s">
        <v>15</v>
      </c>
      <c r="K586" s="8">
        <v>1075.1399999999999</v>
      </c>
      <c r="L586" s="8">
        <f t="shared" si="111"/>
        <v>71676</v>
      </c>
      <c r="M586" s="8">
        <f t="shared" si="112"/>
        <v>69167.34</v>
      </c>
      <c r="N586" s="8">
        <f t="shared" si="113"/>
        <v>2508.6600000000035</v>
      </c>
      <c r="O586" s="27">
        <f t="shared" si="114"/>
        <v>3.5000000000000052E-2</v>
      </c>
      <c r="P586" s="4">
        <f t="shared" si="115"/>
        <v>20</v>
      </c>
      <c r="Q586" s="2" t="str">
        <f t="shared" si="109"/>
        <v>Moderate</v>
      </c>
      <c r="R586" s="2">
        <f t="shared" si="110"/>
        <v>2016</v>
      </c>
    </row>
    <row r="587" spans="1:18" ht="14.25" customHeight="1" x14ac:dyDescent="0.25">
      <c r="A587" s="6">
        <v>586</v>
      </c>
      <c r="B587" s="5" t="s">
        <v>11</v>
      </c>
      <c r="C587" s="6">
        <v>226</v>
      </c>
      <c r="D587" s="8">
        <v>1403</v>
      </c>
      <c r="E587" s="5" t="s">
        <v>10</v>
      </c>
      <c r="F587" s="8">
        <v>301224.09999999998</v>
      </c>
      <c r="G587" s="36">
        <f t="shared" ref="G587:G589" si="117">F587/L587</f>
        <v>0.95</v>
      </c>
      <c r="H587" s="1">
        <v>42812</v>
      </c>
      <c r="I587" s="1">
        <v>42834</v>
      </c>
      <c r="J587" s="5" t="s">
        <v>18</v>
      </c>
      <c r="K587" s="8">
        <v>4756.17</v>
      </c>
      <c r="L587" s="8">
        <f t="shared" si="111"/>
        <v>317078</v>
      </c>
      <c r="M587" s="8">
        <f t="shared" si="112"/>
        <v>305980.26999999996</v>
      </c>
      <c r="N587" s="8">
        <f t="shared" si="113"/>
        <v>11097.73000000004</v>
      </c>
      <c r="O587" s="27">
        <f t="shared" si="114"/>
        <v>3.5000000000000128E-2</v>
      </c>
      <c r="P587" s="4">
        <f t="shared" si="115"/>
        <v>22</v>
      </c>
      <c r="Q587" s="2" t="str">
        <f t="shared" si="109"/>
        <v>Moderate</v>
      </c>
      <c r="R587" s="2">
        <f t="shared" si="110"/>
        <v>2017</v>
      </c>
    </row>
    <row r="588" spans="1:18" ht="14.25" customHeight="1" x14ac:dyDescent="0.25">
      <c r="A588" s="6">
        <v>587</v>
      </c>
      <c r="B588" s="5" t="s">
        <v>11</v>
      </c>
      <c r="C588" s="6">
        <v>730</v>
      </c>
      <c r="D588" s="8">
        <v>254</v>
      </c>
      <c r="E588" s="5" t="s">
        <v>17</v>
      </c>
      <c r="F588" s="8">
        <v>176149</v>
      </c>
      <c r="G588" s="36">
        <f t="shared" si="117"/>
        <v>0.95</v>
      </c>
      <c r="H588" s="1">
        <v>43075</v>
      </c>
      <c r="I588" s="1">
        <v>43089</v>
      </c>
      <c r="J588" s="5" t="s">
        <v>21</v>
      </c>
      <c r="K588" s="8">
        <v>2781.2999999999997</v>
      </c>
      <c r="L588" s="8">
        <f t="shared" si="111"/>
        <v>185420</v>
      </c>
      <c r="M588" s="8">
        <f t="shared" si="112"/>
        <v>178930.3</v>
      </c>
      <c r="N588" s="8">
        <f t="shared" si="113"/>
        <v>6489.7000000000116</v>
      </c>
      <c r="O588" s="27">
        <f t="shared" si="114"/>
        <v>3.5000000000000066E-2</v>
      </c>
      <c r="P588" s="4">
        <f t="shared" si="115"/>
        <v>14</v>
      </c>
      <c r="Q588" s="2" t="str">
        <f t="shared" si="109"/>
        <v>Fast</v>
      </c>
      <c r="R588" s="2">
        <f t="shared" si="110"/>
        <v>2017</v>
      </c>
    </row>
    <row r="589" spans="1:18" ht="14.25" customHeight="1" x14ac:dyDescent="0.25">
      <c r="A589" s="6">
        <v>588</v>
      </c>
      <c r="B589" s="5" t="s">
        <v>11</v>
      </c>
      <c r="C589" s="6">
        <v>729</v>
      </c>
      <c r="D589" s="8">
        <v>303</v>
      </c>
      <c r="E589" s="5" t="s">
        <v>29</v>
      </c>
      <c r="F589" s="8">
        <v>209842.65</v>
      </c>
      <c r="G589" s="36">
        <f t="shared" si="117"/>
        <v>0.95</v>
      </c>
      <c r="H589" s="1">
        <v>42407</v>
      </c>
      <c r="I589" s="1">
        <v>42428</v>
      </c>
      <c r="J589" s="16" t="s">
        <v>42</v>
      </c>
      <c r="K589" s="8">
        <v>3313.3049999999998</v>
      </c>
      <c r="L589" s="8">
        <f t="shared" si="111"/>
        <v>220887</v>
      </c>
      <c r="M589" s="8">
        <f t="shared" si="112"/>
        <v>213155.95499999999</v>
      </c>
      <c r="N589" s="8">
        <f t="shared" si="113"/>
        <v>7731.0450000000128</v>
      </c>
      <c r="O589" s="27">
        <f t="shared" si="114"/>
        <v>3.5000000000000059E-2</v>
      </c>
      <c r="P589" s="4">
        <f t="shared" si="115"/>
        <v>21</v>
      </c>
      <c r="Q589" s="2" t="str">
        <f t="shared" si="109"/>
        <v>Moderate</v>
      </c>
      <c r="R589" s="2">
        <f t="shared" si="110"/>
        <v>2016</v>
      </c>
    </row>
    <row r="590" spans="1:18" ht="14.25" customHeight="1" x14ac:dyDescent="0.25">
      <c r="A590" s="6">
        <v>589</v>
      </c>
      <c r="B590" s="5" t="s">
        <v>13</v>
      </c>
      <c r="C590" s="6">
        <v>114</v>
      </c>
      <c r="D590" s="8">
        <v>879</v>
      </c>
      <c r="E590" s="5" t="s">
        <v>30</v>
      </c>
      <c r="F590" s="8">
        <v>95195.7</v>
      </c>
      <c r="G590" s="8"/>
      <c r="H590" s="1">
        <v>42814</v>
      </c>
      <c r="I590" s="1">
        <v>42831</v>
      </c>
      <c r="J590" s="5" t="s">
        <v>12</v>
      </c>
      <c r="K590" s="8">
        <v>1503.09</v>
      </c>
      <c r="L590" s="8">
        <f t="shared" si="111"/>
        <v>100206</v>
      </c>
      <c r="M590" s="8">
        <f t="shared" si="112"/>
        <v>96698.79</v>
      </c>
      <c r="N590" s="8">
        <f t="shared" si="113"/>
        <v>3507.2100000000064</v>
      </c>
      <c r="O590" s="27">
        <f t="shared" si="114"/>
        <v>3.5000000000000066E-2</v>
      </c>
      <c r="P590" s="4">
        <f t="shared" si="115"/>
        <v>17</v>
      </c>
      <c r="Q590" s="2" t="str">
        <f t="shared" si="109"/>
        <v>Moderate</v>
      </c>
      <c r="R590" s="2">
        <f t="shared" si="110"/>
        <v>2017</v>
      </c>
    </row>
    <row r="591" spans="1:18" ht="14.25" customHeight="1" x14ac:dyDescent="0.25">
      <c r="A591" s="6">
        <v>590</v>
      </c>
      <c r="B591" s="5" t="s">
        <v>11</v>
      </c>
      <c r="C591" s="6">
        <v>540</v>
      </c>
      <c r="D591" s="8">
        <v>1268</v>
      </c>
      <c r="E591" s="5" t="s">
        <v>31</v>
      </c>
      <c r="F591" s="8">
        <v>650484</v>
      </c>
      <c r="G591" s="36">
        <f>F591/L591</f>
        <v>0.95</v>
      </c>
      <c r="H591" s="1">
        <v>43022</v>
      </c>
      <c r="I591" s="1">
        <v>43039</v>
      </c>
      <c r="J591" s="5" t="s">
        <v>18</v>
      </c>
      <c r="K591" s="8">
        <v>10270.799999999999</v>
      </c>
      <c r="L591" s="8">
        <f t="shared" si="111"/>
        <v>684720</v>
      </c>
      <c r="M591" s="8">
        <f t="shared" si="112"/>
        <v>660754.80000000005</v>
      </c>
      <c r="N591" s="8">
        <f t="shared" si="113"/>
        <v>23965.199999999953</v>
      </c>
      <c r="O591" s="27">
        <f t="shared" si="114"/>
        <v>3.4999999999999934E-2</v>
      </c>
      <c r="P591" s="4">
        <f t="shared" si="115"/>
        <v>17</v>
      </c>
      <c r="Q591" s="2" t="str">
        <f t="shared" si="109"/>
        <v>Moderate</v>
      </c>
      <c r="R591" s="2">
        <f t="shared" si="110"/>
        <v>2017</v>
      </c>
    </row>
    <row r="592" spans="1:18" ht="14.25" customHeight="1" x14ac:dyDescent="0.25">
      <c r="A592" s="6">
        <v>591</v>
      </c>
      <c r="B592" s="5" t="s">
        <v>13</v>
      </c>
      <c r="C592" s="6">
        <v>983</v>
      </c>
      <c r="D592" s="8">
        <v>1147</v>
      </c>
      <c r="E592" s="5" t="s">
        <v>22</v>
      </c>
      <c r="F592" s="8">
        <v>1071125.95</v>
      </c>
      <c r="G592" s="8"/>
      <c r="H592" s="1">
        <v>43072</v>
      </c>
      <c r="I592" s="1">
        <v>43087</v>
      </c>
      <c r="J592" s="5" t="s">
        <v>12</v>
      </c>
      <c r="K592" s="8">
        <v>16912.514999999999</v>
      </c>
      <c r="L592" s="8">
        <f t="shared" si="111"/>
        <v>1127501</v>
      </c>
      <c r="M592" s="8">
        <f t="shared" si="112"/>
        <v>1088038.4649999999</v>
      </c>
      <c r="N592" s="8">
        <f t="shared" si="113"/>
        <v>39462.535000000149</v>
      </c>
      <c r="O592" s="27">
        <f t="shared" si="114"/>
        <v>3.5000000000000135E-2</v>
      </c>
      <c r="P592" s="4">
        <f t="shared" si="115"/>
        <v>15</v>
      </c>
      <c r="Q592" s="2" t="str">
        <f t="shared" si="109"/>
        <v>Fast</v>
      </c>
      <c r="R592" s="2">
        <f t="shared" si="110"/>
        <v>2017</v>
      </c>
    </row>
    <row r="593" spans="1:18" ht="14.25" customHeight="1" x14ac:dyDescent="0.25">
      <c r="A593" s="6">
        <v>592</v>
      </c>
      <c r="B593" s="5" t="s">
        <v>11</v>
      </c>
      <c r="C593" s="6">
        <v>818</v>
      </c>
      <c r="D593" s="8">
        <v>308</v>
      </c>
      <c r="E593" s="5" t="s">
        <v>29</v>
      </c>
      <c r="F593" s="8">
        <v>239346.8</v>
      </c>
      <c r="G593" s="36">
        <f>F593/L593</f>
        <v>0.95</v>
      </c>
      <c r="H593" s="1">
        <v>42409</v>
      </c>
      <c r="I593" s="1">
        <v>42419</v>
      </c>
      <c r="J593" s="5" t="s">
        <v>18</v>
      </c>
      <c r="K593" s="8">
        <v>3779.16</v>
      </c>
      <c r="L593" s="8">
        <f t="shared" si="111"/>
        <v>251944</v>
      </c>
      <c r="M593" s="8">
        <f t="shared" si="112"/>
        <v>243125.96</v>
      </c>
      <c r="N593" s="8">
        <f t="shared" si="113"/>
        <v>8818.0400000000081</v>
      </c>
      <c r="O593" s="27">
        <f t="shared" si="114"/>
        <v>3.5000000000000031E-2</v>
      </c>
      <c r="P593" s="4">
        <f t="shared" si="115"/>
        <v>10</v>
      </c>
      <c r="Q593" s="2" t="str">
        <f t="shared" si="109"/>
        <v>Fast</v>
      </c>
      <c r="R593" s="2">
        <f t="shared" si="110"/>
        <v>2016</v>
      </c>
    </row>
    <row r="594" spans="1:18" ht="14.25" customHeight="1" x14ac:dyDescent="0.25">
      <c r="A594" s="6">
        <v>593</v>
      </c>
      <c r="B594" s="5" t="s">
        <v>13</v>
      </c>
      <c r="C594" s="6">
        <v>921</v>
      </c>
      <c r="D594" s="8">
        <v>1005</v>
      </c>
      <c r="E594" s="5" t="s">
        <v>23</v>
      </c>
      <c r="F594" s="8">
        <v>879324.75</v>
      </c>
      <c r="G594" s="8"/>
      <c r="H594" s="1">
        <v>42827</v>
      </c>
      <c r="I594" s="1">
        <v>42852</v>
      </c>
      <c r="J594" s="5" t="s">
        <v>12</v>
      </c>
      <c r="K594" s="8">
        <v>13884.074999999999</v>
      </c>
      <c r="L594" s="8">
        <f t="shared" si="111"/>
        <v>925605</v>
      </c>
      <c r="M594" s="8">
        <f t="shared" si="112"/>
        <v>893208.82499999995</v>
      </c>
      <c r="N594" s="8">
        <f t="shared" si="113"/>
        <v>32396.175000000047</v>
      </c>
      <c r="O594" s="27">
        <f t="shared" si="114"/>
        <v>3.5000000000000052E-2</v>
      </c>
      <c r="P594" s="4">
        <f t="shared" si="115"/>
        <v>25</v>
      </c>
      <c r="Q594" s="2" t="str">
        <f t="shared" si="109"/>
        <v>Moderate</v>
      </c>
      <c r="R594" s="2">
        <f t="shared" si="110"/>
        <v>2017</v>
      </c>
    </row>
    <row r="595" spans="1:18" ht="14.25" customHeight="1" x14ac:dyDescent="0.25">
      <c r="A595" s="6">
        <v>594</v>
      </c>
      <c r="B595" s="5" t="s">
        <v>11</v>
      </c>
      <c r="C595" s="6">
        <v>811</v>
      </c>
      <c r="D595" s="8">
        <v>874</v>
      </c>
      <c r="E595" s="5" t="s">
        <v>10</v>
      </c>
      <c r="F595" s="8">
        <v>673373.3</v>
      </c>
      <c r="G595" s="36">
        <f>F595/L595</f>
        <v>0.95000000000000007</v>
      </c>
      <c r="H595" s="1">
        <v>43003</v>
      </c>
      <c r="I595" s="1">
        <v>43022</v>
      </c>
      <c r="J595" s="5" t="s">
        <v>12</v>
      </c>
      <c r="K595" s="8">
        <v>10632.21</v>
      </c>
      <c r="L595" s="8">
        <f t="shared" si="111"/>
        <v>708814</v>
      </c>
      <c r="M595" s="8">
        <f t="shared" si="112"/>
        <v>684005.51</v>
      </c>
      <c r="N595" s="8">
        <f t="shared" si="113"/>
        <v>24808.489999999991</v>
      </c>
      <c r="O595" s="27">
        <f t="shared" si="114"/>
        <v>3.4999999999999989E-2</v>
      </c>
      <c r="P595" s="4">
        <f t="shared" si="115"/>
        <v>19</v>
      </c>
      <c r="Q595" s="2" t="str">
        <f t="shared" si="109"/>
        <v>Moderate</v>
      </c>
      <c r="R595" s="2">
        <f t="shared" si="110"/>
        <v>2017</v>
      </c>
    </row>
    <row r="596" spans="1:18" ht="14.25" customHeight="1" x14ac:dyDescent="0.25">
      <c r="A596" s="6">
        <v>595</v>
      </c>
      <c r="B596" s="5" t="s">
        <v>16</v>
      </c>
      <c r="C596" s="6">
        <v>255</v>
      </c>
      <c r="D596" s="8">
        <v>54</v>
      </c>
      <c r="E596" s="5" t="s">
        <v>17</v>
      </c>
      <c r="F596" s="8">
        <v>13081.5</v>
      </c>
      <c r="G596" s="8"/>
      <c r="H596" s="1">
        <v>42775</v>
      </c>
      <c r="I596" s="1">
        <v>42794</v>
      </c>
      <c r="J596" s="5" t="s">
        <v>12</v>
      </c>
      <c r="K596" s="8">
        <v>206.54999999999998</v>
      </c>
      <c r="L596" s="8">
        <f t="shared" si="111"/>
        <v>13770</v>
      </c>
      <c r="M596" s="8">
        <f t="shared" si="112"/>
        <v>13288.05</v>
      </c>
      <c r="N596" s="8">
        <f t="shared" si="113"/>
        <v>481.95000000000073</v>
      </c>
      <c r="O596" s="27">
        <f t="shared" si="114"/>
        <v>3.5000000000000052E-2</v>
      </c>
      <c r="P596" s="4">
        <f t="shared" si="115"/>
        <v>19</v>
      </c>
      <c r="Q596" s="2" t="str">
        <f t="shared" si="109"/>
        <v>Moderate</v>
      </c>
      <c r="R596" s="2">
        <f t="shared" si="110"/>
        <v>2017</v>
      </c>
    </row>
    <row r="597" spans="1:18" ht="14.25" customHeight="1" x14ac:dyDescent="0.25">
      <c r="A597" s="6">
        <v>596</v>
      </c>
      <c r="B597" s="5" t="s">
        <v>11</v>
      </c>
      <c r="C597" s="6">
        <v>601</v>
      </c>
      <c r="D597" s="8">
        <v>27</v>
      </c>
      <c r="E597" s="5" t="s">
        <v>26</v>
      </c>
      <c r="F597" s="8">
        <v>15415.65</v>
      </c>
      <c r="G597" s="36">
        <f>F597/L597</f>
        <v>0.95</v>
      </c>
      <c r="H597" s="1">
        <v>42547</v>
      </c>
      <c r="I597" s="1">
        <v>42576</v>
      </c>
      <c r="J597" s="5" t="s">
        <v>18</v>
      </c>
      <c r="K597" s="8">
        <v>243.405</v>
      </c>
      <c r="L597" s="8">
        <f t="shared" si="111"/>
        <v>16227</v>
      </c>
      <c r="M597" s="8">
        <f t="shared" si="112"/>
        <v>15659.055</v>
      </c>
      <c r="N597" s="8">
        <f t="shared" si="113"/>
        <v>567.94499999999971</v>
      </c>
      <c r="O597" s="27">
        <f t="shared" si="114"/>
        <v>3.4999999999999983E-2</v>
      </c>
      <c r="P597" s="4">
        <f t="shared" si="115"/>
        <v>29</v>
      </c>
      <c r="Q597" s="2" t="str">
        <f t="shared" si="109"/>
        <v>Slow</v>
      </c>
      <c r="R597" s="2">
        <f t="shared" si="110"/>
        <v>2016</v>
      </c>
    </row>
    <row r="598" spans="1:18" ht="14.25" customHeight="1" x14ac:dyDescent="0.25">
      <c r="A598" s="6">
        <v>597</v>
      </c>
      <c r="B598" s="5" t="s">
        <v>13</v>
      </c>
      <c r="C598" s="6">
        <v>754</v>
      </c>
      <c r="D598" s="8">
        <v>856</v>
      </c>
      <c r="E598" s="5" t="s">
        <v>23</v>
      </c>
      <c r="F598" s="8">
        <v>613152.80000000005</v>
      </c>
      <c r="G598" s="8"/>
      <c r="H598" s="1">
        <v>42411</v>
      </c>
      <c r="I598" s="1">
        <v>42444</v>
      </c>
      <c r="J598" s="5" t="s">
        <v>12</v>
      </c>
      <c r="K598" s="8">
        <v>9681.3599999999988</v>
      </c>
      <c r="L598" s="8">
        <f t="shared" si="111"/>
        <v>645424</v>
      </c>
      <c r="M598" s="8">
        <f t="shared" si="112"/>
        <v>622834.16</v>
      </c>
      <c r="N598" s="8">
        <f t="shared" si="113"/>
        <v>22589.839999999967</v>
      </c>
      <c r="O598" s="27">
        <f t="shared" si="114"/>
        <v>3.4999999999999948E-2</v>
      </c>
      <c r="P598" s="4">
        <f t="shared" si="115"/>
        <v>33</v>
      </c>
      <c r="Q598" s="2" t="str">
        <f t="shared" si="109"/>
        <v>Slow</v>
      </c>
      <c r="R598" s="2">
        <f t="shared" si="110"/>
        <v>2016</v>
      </c>
    </row>
    <row r="599" spans="1:18" ht="14.25" customHeight="1" x14ac:dyDescent="0.25">
      <c r="A599" s="6">
        <v>598</v>
      </c>
      <c r="B599" s="5" t="s">
        <v>13</v>
      </c>
      <c r="C599" s="6">
        <v>842</v>
      </c>
      <c r="D599" s="8">
        <v>208</v>
      </c>
      <c r="E599" s="5" t="s">
        <v>22</v>
      </c>
      <c r="F599" s="8">
        <v>166379.20000000001</v>
      </c>
      <c r="G599" s="8"/>
      <c r="H599" s="1">
        <v>42712</v>
      </c>
      <c r="I599" s="1">
        <v>42743</v>
      </c>
      <c r="J599" s="5" t="s">
        <v>15</v>
      </c>
      <c r="K599" s="8">
        <v>2627.04</v>
      </c>
      <c r="L599" s="8">
        <f t="shared" si="111"/>
        <v>175136</v>
      </c>
      <c r="M599" s="8">
        <f t="shared" si="112"/>
        <v>169006.24000000002</v>
      </c>
      <c r="N599" s="8">
        <f t="shared" si="113"/>
        <v>6129.7599999999802</v>
      </c>
      <c r="O599" s="27">
        <f t="shared" si="114"/>
        <v>3.4999999999999885E-2</v>
      </c>
      <c r="P599" s="4">
        <f t="shared" si="115"/>
        <v>31</v>
      </c>
      <c r="Q599" s="2" t="str">
        <f t="shared" si="109"/>
        <v>Slow</v>
      </c>
      <c r="R599" s="2">
        <f t="shared" si="110"/>
        <v>2017</v>
      </c>
    </row>
    <row r="600" spans="1:18" ht="14.25" customHeight="1" x14ac:dyDescent="0.25">
      <c r="A600" s="6">
        <v>599</v>
      </c>
      <c r="B600" s="5" t="s">
        <v>11</v>
      </c>
      <c r="C600" s="6">
        <v>674</v>
      </c>
      <c r="D600" s="8">
        <v>271</v>
      </c>
      <c r="E600" s="5" t="s">
        <v>29</v>
      </c>
      <c r="F600" s="8">
        <v>173521.3</v>
      </c>
      <c r="G600" s="36">
        <f>F600/L600</f>
        <v>0.95</v>
      </c>
      <c r="H600" s="1">
        <v>43179</v>
      </c>
      <c r="I600" s="1">
        <v>43213</v>
      </c>
      <c r="J600" s="5" t="s">
        <v>19</v>
      </c>
      <c r="K600" s="8">
        <v>2739.81</v>
      </c>
      <c r="L600" s="8">
        <f t="shared" si="111"/>
        <v>182654</v>
      </c>
      <c r="M600" s="8">
        <f t="shared" si="112"/>
        <v>176261.11</v>
      </c>
      <c r="N600" s="8">
        <f t="shared" si="113"/>
        <v>6392.890000000014</v>
      </c>
      <c r="O600" s="27">
        <f t="shared" si="114"/>
        <v>3.500000000000008E-2</v>
      </c>
      <c r="P600" s="4">
        <f t="shared" si="115"/>
        <v>34</v>
      </c>
      <c r="Q600" s="2" t="str">
        <f t="shared" si="109"/>
        <v>Slow</v>
      </c>
      <c r="R600" s="2">
        <f t="shared" si="110"/>
        <v>2018</v>
      </c>
    </row>
    <row r="601" spans="1:18" ht="14.25" customHeight="1" x14ac:dyDescent="0.25">
      <c r="A601" s="6">
        <v>600</v>
      </c>
      <c r="B601" s="5" t="s">
        <v>13</v>
      </c>
      <c r="C601" s="6">
        <v>162</v>
      </c>
      <c r="D601" s="8">
        <v>1002</v>
      </c>
      <c r="E601" s="5" t="s">
        <v>20</v>
      </c>
      <c r="F601" s="8">
        <v>154207.79999999999</v>
      </c>
      <c r="G601" s="8"/>
      <c r="H601" s="1">
        <v>42525</v>
      </c>
      <c r="I601" s="1">
        <v>42553</v>
      </c>
      <c r="J601" s="16" t="s">
        <v>42</v>
      </c>
      <c r="K601" s="8">
        <v>2434.86</v>
      </c>
      <c r="L601" s="8">
        <f t="shared" si="111"/>
        <v>162324</v>
      </c>
      <c r="M601" s="8">
        <f t="shared" si="112"/>
        <v>156642.65999999997</v>
      </c>
      <c r="N601" s="8">
        <f t="shared" si="113"/>
        <v>5681.3400000000256</v>
      </c>
      <c r="O601" s="27">
        <f t="shared" si="114"/>
        <v>3.5000000000000156E-2</v>
      </c>
      <c r="P601" s="4">
        <f t="shared" si="115"/>
        <v>28</v>
      </c>
      <c r="Q601" s="2" t="str">
        <f t="shared" si="109"/>
        <v>Moderate</v>
      </c>
      <c r="R601" s="2">
        <f t="shared" si="110"/>
        <v>2016</v>
      </c>
    </row>
    <row r="602" spans="1:18" ht="14.25" customHeight="1" x14ac:dyDescent="0.25">
      <c r="A602" s="6">
        <v>601</v>
      </c>
      <c r="B602" s="5" t="s">
        <v>16</v>
      </c>
      <c r="C602" s="6">
        <v>757</v>
      </c>
      <c r="D602" s="8">
        <v>15</v>
      </c>
      <c r="E602" s="5" t="s">
        <v>25</v>
      </c>
      <c r="F602" s="8">
        <v>10787.25</v>
      </c>
      <c r="G602" s="8"/>
      <c r="H602" s="1">
        <v>42774</v>
      </c>
      <c r="I602" s="1">
        <v>42804</v>
      </c>
      <c r="J602" s="16" t="s">
        <v>42</v>
      </c>
      <c r="K602" s="8">
        <v>170.32499999999999</v>
      </c>
      <c r="L602" s="8">
        <f t="shared" si="111"/>
        <v>11355</v>
      </c>
      <c r="M602" s="8">
        <f t="shared" si="112"/>
        <v>10957.575000000001</v>
      </c>
      <c r="N602" s="8">
        <f t="shared" si="113"/>
        <v>397.42499999999927</v>
      </c>
      <c r="O602" s="27">
        <f t="shared" si="114"/>
        <v>3.4999999999999934E-2</v>
      </c>
      <c r="P602" s="4">
        <f t="shared" si="115"/>
        <v>30</v>
      </c>
      <c r="Q602" s="2" t="str">
        <f t="shared" si="109"/>
        <v>Slow</v>
      </c>
      <c r="R602" s="2">
        <f t="shared" si="110"/>
        <v>2017</v>
      </c>
    </row>
    <row r="603" spans="1:18" ht="14.25" customHeight="1" x14ac:dyDescent="0.25">
      <c r="A603" s="6">
        <v>602</v>
      </c>
      <c r="B603" s="5" t="s">
        <v>11</v>
      </c>
      <c r="C603" s="6">
        <v>743</v>
      </c>
      <c r="D603" s="8">
        <v>835</v>
      </c>
      <c r="E603" s="5" t="s">
        <v>10</v>
      </c>
      <c r="F603" s="8">
        <v>589384.75</v>
      </c>
      <c r="G603" s="36">
        <f>F603/L603</f>
        <v>0.95</v>
      </c>
      <c r="H603" s="1">
        <v>42782</v>
      </c>
      <c r="I603" s="1">
        <v>42815</v>
      </c>
      <c r="J603" s="5" t="s">
        <v>12</v>
      </c>
      <c r="K603" s="8">
        <v>9306.0749999999989</v>
      </c>
      <c r="L603" s="8">
        <f t="shared" si="111"/>
        <v>620405</v>
      </c>
      <c r="M603" s="8">
        <f t="shared" si="112"/>
        <v>598690.82499999995</v>
      </c>
      <c r="N603" s="8">
        <f t="shared" si="113"/>
        <v>21714.175000000047</v>
      </c>
      <c r="O603" s="27">
        <f t="shared" si="114"/>
        <v>3.5000000000000073E-2</v>
      </c>
      <c r="P603" s="4">
        <f t="shared" si="115"/>
        <v>33</v>
      </c>
      <c r="Q603" s="2" t="str">
        <f t="shared" si="109"/>
        <v>Slow</v>
      </c>
      <c r="R603" s="2">
        <f t="shared" si="110"/>
        <v>2017</v>
      </c>
    </row>
    <row r="604" spans="1:18" ht="14.25" customHeight="1" x14ac:dyDescent="0.25">
      <c r="A604" s="6">
        <v>603</v>
      </c>
      <c r="B604" s="5" t="s">
        <v>13</v>
      </c>
      <c r="C604" s="6">
        <v>493</v>
      </c>
      <c r="D604" s="8">
        <v>67</v>
      </c>
      <c r="E604" s="5" t="s">
        <v>31</v>
      </c>
      <c r="F604" s="8">
        <v>31379.45</v>
      </c>
      <c r="G604" s="8"/>
      <c r="H604" s="1">
        <v>42817</v>
      </c>
      <c r="I604" s="1">
        <v>42844</v>
      </c>
      <c r="J604" s="5" t="s">
        <v>15</v>
      </c>
      <c r="K604" s="8">
        <v>495.46499999999997</v>
      </c>
      <c r="L604" s="8">
        <f t="shared" si="111"/>
        <v>33031</v>
      </c>
      <c r="M604" s="8">
        <f t="shared" si="112"/>
        <v>31874.915000000001</v>
      </c>
      <c r="N604" s="8">
        <f t="shared" si="113"/>
        <v>1156.0849999999991</v>
      </c>
      <c r="O604" s="27">
        <f t="shared" si="114"/>
        <v>3.4999999999999976E-2</v>
      </c>
      <c r="P604" s="4">
        <f t="shared" si="115"/>
        <v>27</v>
      </c>
      <c r="Q604" s="2" t="str">
        <f t="shared" si="109"/>
        <v>Moderate</v>
      </c>
      <c r="R604" s="2">
        <f t="shared" si="110"/>
        <v>2017</v>
      </c>
    </row>
    <row r="605" spans="1:18" ht="14.25" customHeight="1" x14ac:dyDescent="0.25">
      <c r="A605" s="6">
        <v>604</v>
      </c>
      <c r="B605" s="5" t="s">
        <v>11</v>
      </c>
      <c r="C605" s="6">
        <v>501</v>
      </c>
      <c r="D605" s="8">
        <v>988</v>
      </c>
      <c r="E605" s="5" t="s">
        <v>10</v>
      </c>
      <c r="F605" s="8">
        <v>470238.6</v>
      </c>
      <c r="G605" s="36">
        <f>F605/L605</f>
        <v>0.95</v>
      </c>
      <c r="H605" s="1">
        <v>42385</v>
      </c>
      <c r="I605" s="1">
        <v>42401</v>
      </c>
      <c r="J605" s="5" t="s">
        <v>12</v>
      </c>
      <c r="K605" s="8">
        <v>7424.82</v>
      </c>
      <c r="L605" s="8">
        <f t="shared" si="111"/>
        <v>494988</v>
      </c>
      <c r="M605" s="8">
        <f t="shared" si="112"/>
        <v>477663.42</v>
      </c>
      <c r="N605" s="8">
        <f t="shared" si="113"/>
        <v>17324.580000000016</v>
      </c>
      <c r="O605" s="27">
        <f t="shared" si="114"/>
        <v>3.5000000000000031E-2</v>
      </c>
      <c r="P605" s="4">
        <f t="shared" si="115"/>
        <v>16</v>
      </c>
      <c r="Q605" s="2" t="str">
        <f t="shared" si="109"/>
        <v>Moderate</v>
      </c>
      <c r="R605" s="2">
        <f t="shared" si="110"/>
        <v>2016</v>
      </c>
    </row>
    <row r="606" spans="1:18" ht="14.25" customHeight="1" x14ac:dyDescent="0.25">
      <c r="A606" s="6">
        <v>605</v>
      </c>
      <c r="B606" s="5" t="s">
        <v>13</v>
      </c>
      <c r="C606" s="6">
        <v>962</v>
      </c>
      <c r="D606" s="8">
        <v>973</v>
      </c>
      <c r="E606" s="5" t="s">
        <v>30</v>
      </c>
      <c r="F606" s="8">
        <v>889224.7</v>
      </c>
      <c r="G606" s="8"/>
      <c r="H606" s="1">
        <v>42603</v>
      </c>
      <c r="I606" s="1">
        <v>42634</v>
      </c>
      <c r="J606" s="5" t="s">
        <v>12</v>
      </c>
      <c r="K606" s="8">
        <v>14040.39</v>
      </c>
      <c r="L606" s="8">
        <f t="shared" si="111"/>
        <v>936026</v>
      </c>
      <c r="M606" s="8">
        <f t="shared" si="112"/>
        <v>903265.09</v>
      </c>
      <c r="N606" s="8">
        <f t="shared" si="113"/>
        <v>32760.910000000033</v>
      </c>
      <c r="O606" s="27">
        <f t="shared" si="114"/>
        <v>3.5000000000000038E-2</v>
      </c>
      <c r="P606" s="4">
        <f t="shared" si="115"/>
        <v>31</v>
      </c>
      <c r="Q606" s="2" t="str">
        <f t="shared" si="109"/>
        <v>Slow</v>
      </c>
      <c r="R606" s="2">
        <f t="shared" si="110"/>
        <v>2016</v>
      </c>
    </row>
    <row r="607" spans="1:18" ht="14.25" customHeight="1" x14ac:dyDescent="0.25">
      <c r="A607" s="6">
        <v>606</v>
      </c>
      <c r="B607" s="5" t="s">
        <v>13</v>
      </c>
      <c r="C607" s="6">
        <v>361</v>
      </c>
      <c r="D607" s="8">
        <v>105</v>
      </c>
      <c r="E607" s="5" t="s">
        <v>10</v>
      </c>
      <c r="F607" s="8">
        <v>36009.75</v>
      </c>
      <c r="G607" s="8"/>
      <c r="H607" s="1">
        <v>43284</v>
      </c>
      <c r="I607" s="1">
        <v>43309</v>
      </c>
      <c r="J607" s="5" t="s">
        <v>19</v>
      </c>
      <c r="K607" s="8">
        <v>568.57499999999993</v>
      </c>
      <c r="L607" s="8">
        <f t="shared" si="111"/>
        <v>37905</v>
      </c>
      <c r="M607" s="8">
        <f t="shared" si="112"/>
        <v>36578.324999999997</v>
      </c>
      <c r="N607" s="8">
        <f t="shared" si="113"/>
        <v>1326.6750000000029</v>
      </c>
      <c r="O607" s="27">
        <f t="shared" si="114"/>
        <v>3.500000000000008E-2</v>
      </c>
      <c r="P607" s="4">
        <f t="shared" si="115"/>
        <v>25</v>
      </c>
      <c r="Q607" s="2" t="str">
        <f t="shared" si="109"/>
        <v>Moderate</v>
      </c>
      <c r="R607" s="2">
        <f t="shared" si="110"/>
        <v>2018</v>
      </c>
    </row>
    <row r="608" spans="1:18" ht="14.25" customHeight="1" x14ac:dyDescent="0.25">
      <c r="A608" s="6">
        <v>607</v>
      </c>
      <c r="B608" s="5" t="s">
        <v>11</v>
      </c>
      <c r="C608" s="6">
        <v>491</v>
      </c>
      <c r="D608" s="8">
        <v>123</v>
      </c>
      <c r="E608" s="5" t="s">
        <v>31</v>
      </c>
      <c r="F608" s="8">
        <v>57373.35</v>
      </c>
      <c r="G608" s="36">
        <f t="shared" ref="G608:G609" si="118">F608/L608</f>
        <v>0.95</v>
      </c>
      <c r="H608" s="1">
        <v>42542</v>
      </c>
      <c r="I608" s="1">
        <v>42566</v>
      </c>
      <c r="J608" s="5" t="s">
        <v>19</v>
      </c>
      <c r="K608" s="8">
        <v>905.89499999999998</v>
      </c>
      <c r="L608" s="8">
        <f t="shared" si="111"/>
        <v>60393</v>
      </c>
      <c r="M608" s="8">
        <f t="shared" si="112"/>
        <v>58279.244999999995</v>
      </c>
      <c r="N608" s="8">
        <f t="shared" si="113"/>
        <v>2113.7550000000047</v>
      </c>
      <c r="O608" s="27">
        <f t="shared" si="114"/>
        <v>3.500000000000008E-2</v>
      </c>
      <c r="P608" s="4">
        <f t="shared" si="115"/>
        <v>24</v>
      </c>
      <c r="Q608" s="2" t="str">
        <f t="shared" si="109"/>
        <v>Moderate</v>
      </c>
      <c r="R608" s="2">
        <f t="shared" si="110"/>
        <v>2016</v>
      </c>
    </row>
    <row r="609" spans="1:18" ht="14.25" customHeight="1" x14ac:dyDescent="0.25">
      <c r="A609" s="6">
        <v>608</v>
      </c>
      <c r="B609" s="5" t="s">
        <v>11</v>
      </c>
      <c r="C609" s="6">
        <v>928</v>
      </c>
      <c r="D609" s="8">
        <v>26</v>
      </c>
      <c r="E609" s="5" t="s">
        <v>26</v>
      </c>
      <c r="F609" s="8">
        <v>22921.599999999999</v>
      </c>
      <c r="G609" s="36">
        <f t="shared" si="118"/>
        <v>0.95</v>
      </c>
      <c r="H609" s="1">
        <v>42559</v>
      </c>
      <c r="I609" s="1">
        <v>42573</v>
      </c>
      <c r="J609" s="5" t="s">
        <v>12</v>
      </c>
      <c r="K609" s="8">
        <v>361.91999999999996</v>
      </c>
      <c r="L609" s="8">
        <f t="shared" si="111"/>
        <v>24128</v>
      </c>
      <c r="M609" s="8">
        <f t="shared" si="112"/>
        <v>23283.519999999997</v>
      </c>
      <c r="N609" s="8">
        <f t="shared" si="113"/>
        <v>844.4800000000032</v>
      </c>
      <c r="O609" s="27">
        <f t="shared" si="114"/>
        <v>3.5000000000000135E-2</v>
      </c>
      <c r="P609" s="4">
        <f t="shared" si="115"/>
        <v>14</v>
      </c>
      <c r="Q609" s="2" t="str">
        <f t="shared" si="109"/>
        <v>Fast</v>
      </c>
      <c r="R609" s="2">
        <f t="shared" si="110"/>
        <v>2016</v>
      </c>
    </row>
    <row r="610" spans="1:18" ht="14.25" customHeight="1" x14ac:dyDescent="0.25">
      <c r="A610" s="6">
        <v>609</v>
      </c>
      <c r="B610" s="5" t="s">
        <v>13</v>
      </c>
      <c r="C610" s="6">
        <v>211</v>
      </c>
      <c r="D610" s="8">
        <v>863</v>
      </c>
      <c r="E610" s="5" t="s">
        <v>23</v>
      </c>
      <c r="F610" s="8">
        <v>172988.35</v>
      </c>
      <c r="G610" s="8"/>
      <c r="H610" s="1">
        <v>42600</v>
      </c>
      <c r="I610" s="1">
        <v>42616</v>
      </c>
      <c r="J610" s="5" t="s">
        <v>21</v>
      </c>
      <c r="K610" s="8">
        <v>2731.395</v>
      </c>
      <c r="L610" s="8">
        <f t="shared" si="111"/>
        <v>182093</v>
      </c>
      <c r="M610" s="8">
        <f t="shared" si="112"/>
        <v>175719.745</v>
      </c>
      <c r="N610" s="8">
        <f t="shared" si="113"/>
        <v>6373.2550000000047</v>
      </c>
      <c r="O610" s="27">
        <f t="shared" si="114"/>
        <v>3.5000000000000024E-2</v>
      </c>
      <c r="P610" s="4">
        <f t="shared" si="115"/>
        <v>16</v>
      </c>
      <c r="Q610" s="2" t="str">
        <f t="shared" si="109"/>
        <v>Moderate</v>
      </c>
      <c r="R610" s="2">
        <f t="shared" si="110"/>
        <v>2016</v>
      </c>
    </row>
    <row r="611" spans="1:18" ht="14.25" customHeight="1" x14ac:dyDescent="0.25">
      <c r="A611" s="6">
        <v>610</v>
      </c>
      <c r="B611" s="5" t="s">
        <v>13</v>
      </c>
      <c r="C611" s="6">
        <v>294</v>
      </c>
      <c r="D611" s="8">
        <v>920</v>
      </c>
      <c r="E611" s="5" t="s">
        <v>20</v>
      </c>
      <c r="F611" s="8">
        <v>256956</v>
      </c>
      <c r="G611" s="8"/>
      <c r="H611" s="1">
        <v>42829</v>
      </c>
      <c r="I611" s="1">
        <v>42850</v>
      </c>
      <c r="J611" s="5" t="s">
        <v>12</v>
      </c>
      <c r="K611" s="8">
        <v>4057.2</v>
      </c>
      <c r="L611" s="8">
        <f t="shared" si="111"/>
        <v>270480</v>
      </c>
      <c r="M611" s="8">
        <f t="shared" si="112"/>
        <v>261013.2</v>
      </c>
      <c r="N611" s="8">
        <f t="shared" si="113"/>
        <v>9466.7999999999884</v>
      </c>
      <c r="O611" s="27">
        <f t="shared" si="114"/>
        <v>3.4999999999999955E-2</v>
      </c>
      <c r="P611" s="4">
        <f t="shared" si="115"/>
        <v>21</v>
      </c>
      <c r="Q611" s="2" t="str">
        <f t="shared" si="109"/>
        <v>Moderate</v>
      </c>
      <c r="R611" s="2">
        <f t="shared" si="110"/>
        <v>2017</v>
      </c>
    </row>
    <row r="612" spans="1:18" ht="14.25" customHeight="1" x14ac:dyDescent="0.25">
      <c r="A612" s="6">
        <v>611</v>
      </c>
      <c r="B612" s="5" t="s">
        <v>13</v>
      </c>
      <c r="C612" s="6">
        <v>109</v>
      </c>
      <c r="D612" s="8">
        <v>206</v>
      </c>
      <c r="E612" s="5" t="s">
        <v>22</v>
      </c>
      <c r="F612" s="8">
        <v>21331.3</v>
      </c>
      <c r="G612" s="8"/>
      <c r="H612" s="1">
        <v>43009</v>
      </c>
      <c r="I612" s="1">
        <v>43039</v>
      </c>
      <c r="J612" s="5" t="s">
        <v>12</v>
      </c>
      <c r="K612" s="8">
        <v>336.81</v>
      </c>
      <c r="L612" s="8">
        <f t="shared" si="111"/>
        <v>22454</v>
      </c>
      <c r="M612" s="8">
        <f t="shared" si="112"/>
        <v>21668.11</v>
      </c>
      <c r="N612" s="8">
        <f t="shared" si="113"/>
        <v>785.88999999999942</v>
      </c>
      <c r="O612" s="27">
        <f t="shared" si="114"/>
        <v>3.4999999999999976E-2</v>
      </c>
      <c r="P612" s="4">
        <f t="shared" si="115"/>
        <v>30</v>
      </c>
      <c r="Q612" s="2" t="str">
        <f t="shared" si="109"/>
        <v>Slow</v>
      </c>
      <c r="R612" s="2">
        <f t="shared" si="110"/>
        <v>2017</v>
      </c>
    </row>
    <row r="613" spans="1:18" ht="14.25" customHeight="1" x14ac:dyDescent="0.25">
      <c r="A613" s="6">
        <v>612</v>
      </c>
      <c r="B613" s="5" t="s">
        <v>11</v>
      </c>
      <c r="C613" s="6">
        <v>983</v>
      </c>
      <c r="D613" s="8">
        <v>232</v>
      </c>
      <c r="E613" s="5" t="s">
        <v>17</v>
      </c>
      <c r="F613" s="8">
        <v>216653.2</v>
      </c>
      <c r="G613" s="36">
        <f>F613/L613</f>
        <v>0.95000000000000007</v>
      </c>
      <c r="H613" s="1">
        <v>42412</v>
      </c>
      <c r="I613" s="1">
        <v>42437</v>
      </c>
      <c r="J613" s="5" t="s">
        <v>12</v>
      </c>
      <c r="K613" s="8">
        <v>3420.8399999999997</v>
      </c>
      <c r="L613" s="8">
        <f t="shared" si="111"/>
        <v>228056</v>
      </c>
      <c r="M613" s="8">
        <f t="shared" si="112"/>
        <v>220074.04</v>
      </c>
      <c r="N613" s="8">
        <f t="shared" si="113"/>
        <v>7981.9599999999919</v>
      </c>
      <c r="O613" s="27">
        <f t="shared" si="114"/>
        <v>3.4999999999999962E-2</v>
      </c>
      <c r="P613" s="4">
        <f t="shared" si="115"/>
        <v>25</v>
      </c>
      <c r="Q613" s="2" t="str">
        <f t="shared" si="109"/>
        <v>Moderate</v>
      </c>
      <c r="R613" s="2">
        <f t="shared" si="110"/>
        <v>2016</v>
      </c>
    </row>
    <row r="614" spans="1:18" ht="14.25" customHeight="1" x14ac:dyDescent="0.25">
      <c r="A614" s="6">
        <v>613</v>
      </c>
      <c r="B614" s="5" t="s">
        <v>13</v>
      </c>
      <c r="C614" s="6">
        <v>829</v>
      </c>
      <c r="D614" s="8">
        <v>1168</v>
      </c>
      <c r="E614" s="5" t="s">
        <v>22</v>
      </c>
      <c r="F614" s="8">
        <v>919858.4</v>
      </c>
      <c r="G614" s="8"/>
      <c r="H614" s="1">
        <v>42873</v>
      </c>
      <c r="I614" s="1">
        <v>42899</v>
      </c>
      <c r="J614" s="5" t="s">
        <v>32</v>
      </c>
      <c r="K614" s="8">
        <v>14524.08</v>
      </c>
      <c r="L614" s="8">
        <f t="shared" si="111"/>
        <v>968272</v>
      </c>
      <c r="M614" s="8">
        <f t="shared" si="112"/>
        <v>934382.48</v>
      </c>
      <c r="N614" s="8">
        <f t="shared" si="113"/>
        <v>33889.520000000019</v>
      </c>
      <c r="O614" s="27">
        <f t="shared" si="114"/>
        <v>3.5000000000000017E-2</v>
      </c>
      <c r="P614" s="4">
        <f t="shared" si="115"/>
        <v>26</v>
      </c>
      <c r="Q614" s="2" t="str">
        <f t="shared" si="109"/>
        <v>Moderate</v>
      </c>
      <c r="R614" s="2">
        <f t="shared" si="110"/>
        <v>2017</v>
      </c>
    </row>
    <row r="615" spans="1:18" ht="14.25" customHeight="1" x14ac:dyDescent="0.25">
      <c r="A615" s="6">
        <v>614</v>
      </c>
      <c r="B615" s="5" t="s">
        <v>13</v>
      </c>
      <c r="C615" s="6">
        <v>668</v>
      </c>
      <c r="D615" s="8">
        <v>931</v>
      </c>
      <c r="E615" s="5" t="s">
        <v>23</v>
      </c>
      <c r="F615" s="8">
        <v>590812.6</v>
      </c>
      <c r="G615" s="8"/>
      <c r="H615" s="1">
        <v>42752</v>
      </c>
      <c r="I615" s="1">
        <v>42787</v>
      </c>
      <c r="J615" s="5" t="s">
        <v>32</v>
      </c>
      <c r="K615" s="8">
        <v>9328.619999999999</v>
      </c>
      <c r="L615" s="8">
        <f t="shared" si="111"/>
        <v>621908</v>
      </c>
      <c r="M615" s="8">
        <f t="shared" si="112"/>
        <v>600141.22</v>
      </c>
      <c r="N615" s="8">
        <f t="shared" si="113"/>
        <v>21766.780000000028</v>
      </c>
      <c r="O615" s="27">
        <f t="shared" si="114"/>
        <v>3.5000000000000045E-2</v>
      </c>
      <c r="P615" s="4">
        <f t="shared" si="115"/>
        <v>35</v>
      </c>
      <c r="Q615" s="2" t="str">
        <f t="shared" si="109"/>
        <v>Slow</v>
      </c>
      <c r="R615" s="2">
        <f t="shared" si="110"/>
        <v>2017</v>
      </c>
    </row>
    <row r="616" spans="1:18" ht="14.25" customHeight="1" x14ac:dyDescent="0.25">
      <c r="A616" s="6">
        <v>615</v>
      </c>
      <c r="B616" s="5" t="s">
        <v>13</v>
      </c>
      <c r="C616" s="6">
        <v>556</v>
      </c>
      <c r="D616" s="8">
        <v>837</v>
      </c>
      <c r="E616" s="5" t="s">
        <v>20</v>
      </c>
      <c r="F616" s="8">
        <v>442103.4</v>
      </c>
      <c r="G616" s="8"/>
      <c r="H616" s="1">
        <v>42710</v>
      </c>
      <c r="I616" s="1">
        <v>42724</v>
      </c>
      <c r="J616" s="5" t="s">
        <v>21</v>
      </c>
      <c r="K616" s="8">
        <v>6980.58</v>
      </c>
      <c r="L616" s="8">
        <f t="shared" si="111"/>
        <v>465372</v>
      </c>
      <c r="M616" s="8">
        <f t="shared" si="112"/>
        <v>449083.98000000004</v>
      </c>
      <c r="N616" s="8">
        <f t="shared" si="113"/>
        <v>16288.01999999996</v>
      </c>
      <c r="O616" s="27">
        <f t="shared" si="114"/>
        <v>3.4999999999999913E-2</v>
      </c>
      <c r="P616" s="4">
        <f t="shared" si="115"/>
        <v>14</v>
      </c>
      <c r="Q616" s="2" t="str">
        <f t="shared" si="109"/>
        <v>Fast</v>
      </c>
      <c r="R616" s="2">
        <f t="shared" si="110"/>
        <v>2016</v>
      </c>
    </row>
    <row r="617" spans="1:18" ht="14.25" customHeight="1" x14ac:dyDescent="0.25">
      <c r="A617" s="6">
        <v>616</v>
      </c>
      <c r="B617" s="5" t="s">
        <v>13</v>
      </c>
      <c r="C617" s="6">
        <v>246</v>
      </c>
      <c r="D617" s="8">
        <v>1060</v>
      </c>
      <c r="E617" s="5" t="s">
        <v>23</v>
      </c>
      <c r="F617" s="8">
        <v>247722</v>
      </c>
      <c r="G617" s="8"/>
      <c r="H617" s="1">
        <v>43275</v>
      </c>
      <c r="I617" s="1">
        <v>43305</v>
      </c>
      <c r="J617" s="5" t="s">
        <v>12</v>
      </c>
      <c r="K617" s="8">
        <v>3911.3999999999996</v>
      </c>
      <c r="L617" s="8">
        <f t="shared" si="111"/>
        <v>260760</v>
      </c>
      <c r="M617" s="8">
        <f t="shared" si="112"/>
        <v>251633.4</v>
      </c>
      <c r="N617" s="8">
        <f t="shared" si="113"/>
        <v>9126.6000000000058</v>
      </c>
      <c r="O617" s="27">
        <f t="shared" si="114"/>
        <v>3.5000000000000024E-2</v>
      </c>
      <c r="P617" s="4">
        <f t="shared" si="115"/>
        <v>30</v>
      </c>
      <c r="Q617" s="2" t="str">
        <f t="shared" si="109"/>
        <v>Slow</v>
      </c>
      <c r="R617" s="2">
        <f t="shared" si="110"/>
        <v>2018</v>
      </c>
    </row>
    <row r="618" spans="1:18" ht="14.25" customHeight="1" x14ac:dyDescent="0.25">
      <c r="A618" s="6">
        <v>617</v>
      </c>
      <c r="B618" s="5" t="s">
        <v>13</v>
      </c>
      <c r="C618" s="6">
        <v>825</v>
      </c>
      <c r="D618" s="8">
        <v>203</v>
      </c>
      <c r="E618" s="5" t="s">
        <v>22</v>
      </c>
      <c r="F618" s="8">
        <v>159101.25</v>
      </c>
      <c r="G618" s="8"/>
      <c r="H618" s="1">
        <v>42631</v>
      </c>
      <c r="I618" s="1">
        <v>42644</v>
      </c>
      <c r="J618" s="5" t="s">
        <v>18</v>
      </c>
      <c r="K618" s="8">
        <v>2512.125</v>
      </c>
      <c r="L618" s="8">
        <f t="shared" si="111"/>
        <v>167475</v>
      </c>
      <c r="M618" s="8">
        <f t="shared" si="112"/>
        <v>161613.375</v>
      </c>
      <c r="N618" s="8">
        <f t="shared" si="113"/>
        <v>5861.625</v>
      </c>
      <c r="O618" s="27">
        <f t="shared" si="114"/>
        <v>3.5000000000000003E-2</v>
      </c>
      <c r="P618" s="4">
        <f t="shared" si="115"/>
        <v>13</v>
      </c>
      <c r="Q618" s="2" t="str">
        <f t="shared" si="109"/>
        <v>Fast</v>
      </c>
      <c r="R618" s="2">
        <f t="shared" si="110"/>
        <v>2016</v>
      </c>
    </row>
    <row r="619" spans="1:18" ht="14.25" customHeight="1" x14ac:dyDescent="0.25">
      <c r="A619" s="6">
        <v>618</v>
      </c>
      <c r="B619" s="5" t="s">
        <v>13</v>
      </c>
      <c r="C619" s="6">
        <v>109</v>
      </c>
      <c r="D619" s="8">
        <v>960</v>
      </c>
      <c r="E619" s="5" t="s">
        <v>23</v>
      </c>
      <c r="F619" s="8">
        <v>99408</v>
      </c>
      <c r="G619" s="8"/>
      <c r="H619" s="1">
        <v>42930</v>
      </c>
      <c r="I619" s="1">
        <v>42950</v>
      </c>
      <c r="J619" s="5" t="s">
        <v>15</v>
      </c>
      <c r="K619" s="8">
        <v>1569.6</v>
      </c>
      <c r="L619" s="8">
        <f t="shared" si="111"/>
        <v>104640</v>
      </c>
      <c r="M619" s="8">
        <f t="shared" si="112"/>
        <v>100977.60000000001</v>
      </c>
      <c r="N619" s="8">
        <f t="shared" si="113"/>
        <v>3662.3999999999942</v>
      </c>
      <c r="O619" s="27">
        <f t="shared" si="114"/>
        <v>3.4999999999999948E-2</v>
      </c>
      <c r="P619" s="4">
        <f t="shared" si="115"/>
        <v>20</v>
      </c>
      <c r="Q619" s="2" t="str">
        <f t="shared" si="109"/>
        <v>Moderate</v>
      </c>
      <c r="R619" s="2">
        <f t="shared" si="110"/>
        <v>2017</v>
      </c>
    </row>
    <row r="620" spans="1:18" ht="14.25" customHeight="1" x14ac:dyDescent="0.25">
      <c r="A620" s="6">
        <v>619</v>
      </c>
      <c r="B620" s="5" t="s">
        <v>13</v>
      </c>
      <c r="C620" s="6">
        <v>689</v>
      </c>
      <c r="D620" s="8">
        <v>941</v>
      </c>
      <c r="E620" s="5" t="s">
        <v>23</v>
      </c>
      <c r="F620" s="8">
        <v>615931.55000000005</v>
      </c>
      <c r="G620" s="8"/>
      <c r="H620" s="1">
        <v>42892</v>
      </c>
      <c r="I620" s="1">
        <v>42917</v>
      </c>
      <c r="J620" s="5" t="s">
        <v>12</v>
      </c>
      <c r="K620" s="8">
        <v>9725.2349999999988</v>
      </c>
      <c r="L620" s="8">
        <f t="shared" si="111"/>
        <v>648349</v>
      </c>
      <c r="M620" s="8">
        <f t="shared" si="112"/>
        <v>625656.78500000003</v>
      </c>
      <c r="N620" s="8">
        <f t="shared" si="113"/>
        <v>22692.214999999967</v>
      </c>
      <c r="O620" s="27">
        <f t="shared" si="114"/>
        <v>3.4999999999999948E-2</v>
      </c>
      <c r="P620" s="4">
        <f t="shared" si="115"/>
        <v>25</v>
      </c>
      <c r="Q620" s="2" t="str">
        <f t="shared" si="109"/>
        <v>Moderate</v>
      </c>
      <c r="R620" s="2">
        <f t="shared" si="110"/>
        <v>2017</v>
      </c>
    </row>
    <row r="621" spans="1:18" ht="14.25" customHeight="1" x14ac:dyDescent="0.25">
      <c r="A621" s="6">
        <v>620</v>
      </c>
      <c r="B621" s="5" t="s">
        <v>13</v>
      </c>
      <c r="C621" s="6">
        <v>605</v>
      </c>
      <c r="D621" s="8">
        <v>216</v>
      </c>
      <c r="E621" s="5" t="s">
        <v>10</v>
      </c>
      <c r="F621" s="8">
        <v>124146</v>
      </c>
      <c r="G621" s="8"/>
      <c r="H621" s="1">
        <v>42407</v>
      </c>
      <c r="I621" s="1">
        <v>42431</v>
      </c>
      <c r="J621" s="5" t="s">
        <v>12</v>
      </c>
      <c r="K621" s="8">
        <v>1960.1999999999998</v>
      </c>
      <c r="L621" s="8">
        <f t="shared" si="111"/>
        <v>130680</v>
      </c>
      <c r="M621" s="8">
        <f t="shared" si="112"/>
        <v>126106.2</v>
      </c>
      <c r="N621" s="8">
        <f t="shared" si="113"/>
        <v>4573.8000000000029</v>
      </c>
      <c r="O621" s="27">
        <f t="shared" si="114"/>
        <v>3.5000000000000024E-2</v>
      </c>
      <c r="P621" s="4">
        <f t="shared" si="115"/>
        <v>24</v>
      </c>
      <c r="Q621" s="2" t="str">
        <f t="shared" si="109"/>
        <v>Moderate</v>
      </c>
      <c r="R621" s="2">
        <f t="shared" si="110"/>
        <v>2016</v>
      </c>
    </row>
    <row r="622" spans="1:18" ht="14.25" customHeight="1" x14ac:dyDescent="0.25">
      <c r="A622" s="6">
        <v>621</v>
      </c>
      <c r="B622" s="5" t="s">
        <v>16</v>
      </c>
      <c r="C622" s="6">
        <v>916</v>
      </c>
      <c r="D622" s="8">
        <v>32</v>
      </c>
      <c r="E622" s="5" t="s">
        <v>17</v>
      </c>
      <c r="F622" s="8">
        <v>27846.400000000001</v>
      </c>
      <c r="G622" s="8"/>
      <c r="H622" s="1">
        <v>42966</v>
      </c>
      <c r="I622" s="1">
        <v>42999</v>
      </c>
      <c r="J622" s="16" t="s">
        <v>42</v>
      </c>
      <c r="K622" s="8">
        <v>439.68</v>
      </c>
      <c r="L622" s="8">
        <f t="shared" si="111"/>
        <v>29312</v>
      </c>
      <c r="M622" s="8">
        <f t="shared" si="112"/>
        <v>28286.080000000002</v>
      </c>
      <c r="N622" s="8">
        <f t="shared" si="113"/>
        <v>1025.9199999999983</v>
      </c>
      <c r="O622" s="27">
        <f t="shared" si="114"/>
        <v>3.4999999999999941E-2</v>
      </c>
      <c r="P622" s="4">
        <f t="shared" si="115"/>
        <v>33</v>
      </c>
      <c r="Q622" s="2" t="str">
        <f t="shared" si="109"/>
        <v>Slow</v>
      </c>
      <c r="R622" s="2">
        <f t="shared" si="110"/>
        <v>2017</v>
      </c>
    </row>
    <row r="623" spans="1:18" ht="14.25" customHeight="1" x14ac:dyDescent="0.25">
      <c r="A623" s="6">
        <v>622</v>
      </c>
      <c r="B623" s="5" t="s">
        <v>13</v>
      </c>
      <c r="C623" s="6">
        <v>966</v>
      </c>
      <c r="D623" s="8">
        <v>74</v>
      </c>
      <c r="E623" s="5" t="s">
        <v>31</v>
      </c>
      <c r="F623" s="8">
        <v>67909.8</v>
      </c>
      <c r="G623" s="8"/>
      <c r="H623" s="1">
        <v>43231</v>
      </c>
      <c r="I623" s="1">
        <v>43265</v>
      </c>
      <c r="J623" s="5" t="s">
        <v>19</v>
      </c>
      <c r="K623" s="8">
        <v>1072.26</v>
      </c>
      <c r="L623" s="8">
        <f t="shared" si="111"/>
        <v>71484</v>
      </c>
      <c r="M623" s="8">
        <f t="shared" si="112"/>
        <v>68982.06</v>
      </c>
      <c r="N623" s="8">
        <f t="shared" si="113"/>
        <v>2501.9400000000023</v>
      </c>
      <c r="O623" s="27">
        <f t="shared" si="114"/>
        <v>3.5000000000000031E-2</v>
      </c>
      <c r="P623" s="4">
        <f t="shared" si="115"/>
        <v>34</v>
      </c>
      <c r="Q623" s="2" t="str">
        <f t="shared" si="109"/>
        <v>Slow</v>
      </c>
      <c r="R623" s="2">
        <f t="shared" si="110"/>
        <v>2018</v>
      </c>
    </row>
    <row r="624" spans="1:18" ht="14.25" customHeight="1" x14ac:dyDescent="0.25">
      <c r="A624" s="6">
        <v>623</v>
      </c>
      <c r="B624" s="5" t="s">
        <v>16</v>
      </c>
      <c r="C624" s="6">
        <v>73</v>
      </c>
      <c r="D624" s="8">
        <v>61</v>
      </c>
      <c r="E624" s="5" t="s">
        <v>25</v>
      </c>
      <c r="F624" s="8">
        <v>4230.3500000000004</v>
      </c>
      <c r="G624" s="8"/>
      <c r="H624" s="1">
        <v>42504</v>
      </c>
      <c r="I624" s="1">
        <v>42520</v>
      </c>
      <c r="J624" s="5" t="s">
        <v>18</v>
      </c>
      <c r="K624" s="8">
        <v>66.795000000000002</v>
      </c>
      <c r="L624" s="8">
        <f t="shared" si="111"/>
        <v>4453</v>
      </c>
      <c r="M624" s="8">
        <f t="shared" si="112"/>
        <v>4297.1450000000004</v>
      </c>
      <c r="N624" s="8">
        <f t="shared" si="113"/>
        <v>155.85499999999956</v>
      </c>
      <c r="O624" s="27">
        <f t="shared" si="114"/>
        <v>3.4999999999999899E-2</v>
      </c>
      <c r="P624" s="4">
        <f t="shared" si="115"/>
        <v>16</v>
      </c>
      <c r="Q624" s="2" t="str">
        <f t="shared" si="109"/>
        <v>Moderate</v>
      </c>
      <c r="R624" s="2">
        <f t="shared" si="110"/>
        <v>2016</v>
      </c>
    </row>
    <row r="625" spans="1:18" ht="14.25" customHeight="1" x14ac:dyDescent="0.25">
      <c r="A625" s="6">
        <v>624</v>
      </c>
      <c r="B625" s="5" t="s">
        <v>13</v>
      </c>
      <c r="C625" s="6">
        <v>285</v>
      </c>
      <c r="D625" s="8">
        <v>68</v>
      </c>
      <c r="E625" s="5" t="s">
        <v>31</v>
      </c>
      <c r="F625" s="8">
        <v>18411</v>
      </c>
      <c r="G625" s="8"/>
      <c r="H625" s="1">
        <v>42726</v>
      </c>
      <c r="I625" s="1">
        <v>42739</v>
      </c>
      <c r="J625" s="5" t="s">
        <v>32</v>
      </c>
      <c r="K625" s="8">
        <v>290.7</v>
      </c>
      <c r="L625" s="8">
        <f t="shared" si="111"/>
        <v>19380</v>
      </c>
      <c r="M625" s="8">
        <f t="shared" si="112"/>
        <v>18701.7</v>
      </c>
      <c r="N625" s="8">
        <f t="shared" si="113"/>
        <v>678.29999999999927</v>
      </c>
      <c r="O625" s="27">
        <f t="shared" si="114"/>
        <v>3.4999999999999962E-2</v>
      </c>
      <c r="P625" s="4">
        <f t="shared" si="115"/>
        <v>13</v>
      </c>
      <c r="Q625" s="2" t="str">
        <f t="shared" si="109"/>
        <v>Fast</v>
      </c>
      <c r="R625" s="2">
        <f t="shared" si="110"/>
        <v>2017</v>
      </c>
    </row>
    <row r="626" spans="1:18" ht="14.25" customHeight="1" x14ac:dyDescent="0.25">
      <c r="A626" s="6">
        <v>625</v>
      </c>
      <c r="B626" s="5" t="s">
        <v>13</v>
      </c>
      <c r="C626" s="6">
        <v>146</v>
      </c>
      <c r="D626" s="8">
        <v>934</v>
      </c>
      <c r="E626" s="5" t="s">
        <v>23</v>
      </c>
      <c r="F626" s="8">
        <v>129545.8</v>
      </c>
      <c r="G626" s="8"/>
      <c r="H626" s="1">
        <v>42801</v>
      </c>
      <c r="I626" s="1">
        <v>42827</v>
      </c>
      <c r="J626" s="16" t="s">
        <v>42</v>
      </c>
      <c r="K626" s="8">
        <v>2045.46</v>
      </c>
      <c r="L626" s="8">
        <f t="shared" si="111"/>
        <v>136364</v>
      </c>
      <c r="M626" s="8">
        <f t="shared" si="112"/>
        <v>131591.26</v>
      </c>
      <c r="N626" s="8">
        <f t="shared" si="113"/>
        <v>4772.7399999999907</v>
      </c>
      <c r="O626" s="27">
        <f t="shared" si="114"/>
        <v>3.4999999999999934E-2</v>
      </c>
      <c r="P626" s="4">
        <f t="shared" si="115"/>
        <v>26</v>
      </c>
      <c r="Q626" s="2" t="str">
        <f t="shared" si="109"/>
        <v>Moderate</v>
      </c>
      <c r="R626" s="2">
        <f t="shared" si="110"/>
        <v>2017</v>
      </c>
    </row>
    <row r="627" spans="1:18" ht="14.25" customHeight="1" x14ac:dyDescent="0.25">
      <c r="A627" s="6">
        <v>626</v>
      </c>
      <c r="B627" s="5" t="s">
        <v>11</v>
      </c>
      <c r="C627" s="6">
        <v>496</v>
      </c>
      <c r="D627" s="8">
        <v>844</v>
      </c>
      <c r="E627" s="5" t="s">
        <v>10</v>
      </c>
      <c r="F627" s="8">
        <v>397692.8</v>
      </c>
      <c r="G627" s="36">
        <f t="shared" ref="G627:G629" si="119">F627/L627</f>
        <v>0.95</v>
      </c>
      <c r="H627" s="1">
        <v>43155</v>
      </c>
      <c r="I627" s="1">
        <v>43179</v>
      </c>
      <c r="J627" s="5" t="s">
        <v>12</v>
      </c>
      <c r="K627" s="8">
        <v>6279.36</v>
      </c>
      <c r="L627" s="8">
        <f t="shared" si="111"/>
        <v>418624</v>
      </c>
      <c r="M627" s="8">
        <f t="shared" si="112"/>
        <v>403972.16</v>
      </c>
      <c r="N627" s="8">
        <f t="shared" si="113"/>
        <v>14651.840000000026</v>
      </c>
      <c r="O627" s="27">
        <f t="shared" si="114"/>
        <v>3.5000000000000059E-2</v>
      </c>
      <c r="P627" s="4">
        <f t="shared" si="115"/>
        <v>24</v>
      </c>
      <c r="Q627" s="2" t="str">
        <f t="shared" si="109"/>
        <v>Moderate</v>
      </c>
      <c r="R627" s="2">
        <f t="shared" si="110"/>
        <v>2018</v>
      </c>
    </row>
    <row r="628" spans="1:18" ht="14.25" customHeight="1" x14ac:dyDescent="0.25">
      <c r="A628" s="6">
        <v>627</v>
      </c>
      <c r="B628" s="5" t="s">
        <v>11</v>
      </c>
      <c r="C628" s="6">
        <v>673</v>
      </c>
      <c r="D628" s="8">
        <v>1095</v>
      </c>
      <c r="E628" s="5" t="s">
        <v>31</v>
      </c>
      <c r="F628" s="8">
        <v>700088.25</v>
      </c>
      <c r="G628" s="36">
        <f t="shared" si="119"/>
        <v>0.95</v>
      </c>
      <c r="H628" s="1">
        <v>42874</v>
      </c>
      <c r="I628" s="1">
        <v>42887</v>
      </c>
      <c r="J628" s="5" t="s">
        <v>28</v>
      </c>
      <c r="K628" s="8">
        <v>11054.025</v>
      </c>
      <c r="L628" s="8">
        <f t="shared" si="111"/>
        <v>736935</v>
      </c>
      <c r="M628" s="8">
        <f t="shared" si="112"/>
        <v>711142.27500000002</v>
      </c>
      <c r="N628" s="8">
        <f t="shared" si="113"/>
        <v>25792.724999999977</v>
      </c>
      <c r="O628" s="27">
        <f t="shared" si="114"/>
        <v>3.4999999999999969E-2</v>
      </c>
      <c r="P628" s="4">
        <f t="shared" si="115"/>
        <v>13</v>
      </c>
      <c r="Q628" s="2" t="str">
        <f t="shared" si="109"/>
        <v>Fast</v>
      </c>
      <c r="R628" s="2">
        <f t="shared" si="110"/>
        <v>2017</v>
      </c>
    </row>
    <row r="629" spans="1:18" ht="14.25" customHeight="1" x14ac:dyDescent="0.25">
      <c r="A629" s="6">
        <v>628</v>
      </c>
      <c r="B629" s="5" t="s">
        <v>11</v>
      </c>
      <c r="C629" s="6">
        <v>296</v>
      </c>
      <c r="D629" s="8">
        <v>127</v>
      </c>
      <c r="E629" s="5" t="s">
        <v>17</v>
      </c>
      <c r="F629" s="8">
        <v>35712.400000000001</v>
      </c>
      <c r="G629" s="36">
        <f t="shared" si="119"/>
        <v>0.95000000000000007</v>
      </c>
      <c r="H629" s="1">
        <v>42409</v>
      </c>
      <c r="I629" s="1">
        <v>42440</v>
      </c>
      <c r="J629" s="5" t="s">
        <v>18</v>
      </c>
      <c r="K629" s="8">
        <v>563.88</v>
      </c>
      <c r="L629" s="8">
        <f t="shared" si="111"/>
        <v>37592</v>
      </c>
      <c r="M629" s="8">
        <f t="shared" si="112"/>
        <v>36276.28</v>
      </c>
      <c r="N629" s="8">
        <f t="shared" si="113"/>
        <v>1315.7200000000012</v>
      </c>
      <c r="O629" s="27">
        <f t="shared" si="114"/>
        <v>3.5000000000000031E-2</v>
      </c>
      <c r="P629" s="4">
        <f t="shared" si="115"/>
        <v>31</v>
      </c>
      <c r="Q629" s="2" t="str">
        <f t="shared" si="109"/>
        <v>Slow</v>
      </c>
      <c r="R629" s="2">
        <f t="shared" si="110"/>
        <v>2016</v>
      </c>
    </row>
    <row r="630" spans="1:18" ht="14.25" customHeight="1" x14ac:dyDescent="0.25">
      <c r="A630" s="6">
        <v>629</v>
      </c>
      <c r="B630" s="5" t="s">
        <v>16</v>
      </c>
      <c r="C630" s="6">
        <v>715</v>
      </c>
      <c r="D630" s="8">
        <v>16</v>
      </c>
      <c r="E630" s="5" t="s">
        <v>25</v>
      </c>
      <c r="F630" s="8">
        <v>10868</v>
      </c>
      <c r="G630" s="8"/>
      <c r="H630" s="1">
        <v>42859</v>
      </c>
      <c r="I630" s="1">
        <v>42875</v>
      </c>
      <c r="J630" s="5" t="s">
        <v>18</v>
      </c>
      <c r="K630" s="8">
        <v>171.6</v>
      </c>
      <c r="L630" s="8">
        <f t="shared" si="111"/>
        <v>11440</v>
      </c>
      <c r="M630" s="8">
        <f t="shared" si="112"/>
        <v>11039.6</v>
      </c>
      <c r="N630" s="8">
        <f t="shared" si="113"/>
        <v>400.39999999999964</v>
      </c>
      <c r="O630" s="27">
        <f t="shared" si="114"/>
        <v>3.4999999999999969E-2</v>
      </c>
      <c r="P630" s="4">
        <f t="shared" si="115"/>
        <v>16</v>
      </c>
      <c r="Q630" s="2" t="str">
        <f t="shared" si="109"/>
        <v>Moderate</v>
      </c>
      <c r="R630" s="2">
        <f t="shared" si="110"/>
        <v>2017</v>
      </c>
    </row>
    <row r="631" spans="1:18" ht="14.25" customHeight="1" x14ac:dyDescent="0.25">
      <c r="A631" s="6">
        <v>630</v>
      </c>
      <c r="B631" s="5" t="s">
        <v>13</v>
      </c>
      <c r="C631" s="6">
        <v>319</v>
      </c>
      <c r="D631" s="8">
        <v>926</v>
      </c>
      <c r="E631" s="5" t="s">
        <v>23</v>
      </c>
      <c r="F631" s="8">
        <v>280624.3</v>
      </c>
      <c r="G631" s="8"/>
      <c r="H631" s="1">
        <v>42775</v>
      </c>
      <c r="I631" s="1">
        <v>42799</v>
      </c>
      <c r="J631" s="16" t="s">
        <v>42</v>
      </c>
      <c r="K631" s="8">
        <v>4430.91</v>
      </c>
      <c r="L631" s="8">
        <f t="shared" si="111"/>
        <v>295394</v>
      </c>
      <c r="M631" s="8">
        <f t="shared" si="112"/>
        <v>285055.20999999996</v>
      </c>
      <c r="N631" s="8">
        <f t="shared" si="113"/>
        <v>10338.790000000037</v>
      </c>
      <c r="O631" s="27">
        <f t="shared" si="114"/>
        <v>3.5000000000000128E-2</v>
      </c>
      <c r="P631" s="4">
        <f t="shared" si="115"/>
        <v>24</v>
      </c>
      <c r="Q631" s="2" t="str">
        <f t="shared" si="109"/>
        <v>Moderate</v>
      </c>
      <c r="R631" s="2">
        <f t="shared" si="110"/>
        <v>2017</v>
      </c>
    </row>
    <row r="632" spans="1:18" ht="14.25" customHeight="1" x14ac:dyDescent="0.25">
      <c r="A632" s="6">
        <v>631</v>
      </c>
      <c r="B632" s="5" t="s">
        <v>11</v>
      </c>
      <c r="C632" s="6">
        <v>124</v>
      </c>
      <c r="D632" s="8">
        <v>1354</v>
      </c>
      <c r="E632" s="5" t="s">
        <v>10</v>
      </c>
      <c r="F632" s="8">
        <v>159501.20000000001</v>
      </c>
      <c r="G632" s="36">
        <f>F632/L632</f>
        <v>0.95000000000000007</v>
      </c>
      <c r="H632" s="1">
        <v>42611</v>
      </c>
      <c r="I632" s="1">
        <v>42626</v>
      </c>
      <c r="J632" s="5" t="s">
        <v>24</v>
      </c>
      <c r="K632" s="8">
        <v>2518.44</v>
      </c>
      <c r="L632" s="8">
        <f t="shared" si="111"/>
        <v>167896</v>
      </c>
      <c r="M632" s="8">
        <f t="shared" si="112"/>
        <v>162019.64000000001</v>
      </c>
      <c r="N632" s="8">
        <f t="shared" si="113"/>
        <v>5876.359999999986</v>
      </c>
      <c r="O632" s="27">
        <f t="shared" si="114"/>
        <v>3.499999999999992E-2</v>
      </c>
      <c r="P632" s="4">
        <f t="shared" si="115"/>
        <v>15</v>
      </c>
      <c r="Q632" s="2" t="str">
        <f t="shared" si="109"/>
        <v>Fast</v>
      </c>
      <c r="R632" s="2">
        <f t="shared" si="110"/>
        <v>2016</v>
      </c>
    </row>
    <row r="633" spans="1:18" ht="14.25" customHeight="1" x14ac:dyDescent="0.25">
      <c r="A633" s="6">
        <v>632</v>
      </c>
      <c r="B633" s="5" t="s">
        <v>13</v>
      </c>
      <c r="C633" s="6">
        <v>495</v>
      </c>
      <c r="D633" s="8">
        <v>1010</v>
      </c>
      <c r="E633" s="5" t="s">
        <v>30</v>
      </c>
      <c r="F633" s="8">
        <v>474952.5</v>
      </c>
      <c r="G633" s="8"/>
      <c r="H633" s="1">
        <v>42735</v>
      </c>
      <c r="I633" s="1">
        <v>42763</v>
      </c>
      <c r="J633" s="5" t="s">
        <v>12</v>
      </c>
      <c r="K633" s="8">
        <v>7499.25</v>
      </c>
      <c r="L633" s="8">
        <f t="shared" si="111"/>
        <v>499950</v>
      </c>
      <c r="M633" s="8">
        <f t="shared" si="112"/>
        <v>482451.75</v>
      </c>
      <c r="N633" s="8">
        <f t="shared" si="113"/>
        <v>17498.25</v>
      </c>
      <c r="O633" s="27">
        <f t="shared" si="114"/>
        <v>3.5000000000000003E-2</v>
      </c>
      <c r="P633" s="4">
        <f t="shared" si="115"/>
        <v>28</v>
      </c>
      <c r="Q633" s="2" t="str">
        <f t="shared" si="109"/>
        <v>Moderate</v>
      </c>
      <c r="R633" s="2">
        <f t="shared" si="110"/>
        <v>2017</v>
      </c>
    </row>
    <row r="634" spans="1:18" ht="14.25" customHeight="1" x14ac:dyDescent="0.25">
      <c r="A634" s="6">
        <v>633</v>
      </c>
      <c r="B634" s="5" t="s">
        <v>13</v>
      </c>
      <c r="C634" s="6">
        <v>471</v>
      </c>
      <c r="D634" s="8">
        <v>634</v>
      </c>
      <c r="E634" s="5" t="s">
        <v>14</v>
      </c>
      <c r="F634" s="8">
        <v>283683.3</v>
      </c>
      <c r="G634" s="8"/>
      <c r="H634" s="1">
        <v>43153</v>
      </c>
      <c r="I634" s="1">
        <v>43171</v>
      </c>
      <c r="J634" s="5" t="s">
        <v>18</v>
      </c>
      <c r="K634" s="8">
        <v>4479.21</v>
      </c>
      <c r="L634" s="8">
        <f t="shared" si="111"/>
        <v>298614</v>
      </c>
      <c r="M634" s="8">
        <f t="shared" si="112"/>
        <v>288162.51</v>
      </c>
      <c r="N634" s="8">
        <f t="shared" si="113"/>
        <v>10451.489999999991</v>
      </c>
      <c r="O634" s="27">
        <f t="shared" si="114"/>
        <v>3.4999999999999969E-2</v>
      </c>
      <c r="P634" s="4">
        <f t="shared" si="115"/>
        <v>18</v>
      </c>
      <c r="Q634" s="2" t="str">
        <f t="shared" si="109"/>
        <v>Moderate</v>
      </c>
      <c r="R634" s="2">
        <f t="shared" si="110"/>
        <v>2018</v>
      </c>
    </row>
    <row r="635" spans="1:18" ht="14.25" customHeight="1" x14ac:dyDescent="0.25">
      <c r="A635" s="6">
        <v>634</v>
      </c>
      <c r="B635" s="5" t="s">
        <v>11</v>
      </c>
      <c r="C635" s="6">
        <v>976</v>
      </c>
      <c r="D635" s="8">
        <v>143</v>
      </c>
      <c r="E635" s="5" t="s">
        <v>31</v>
      </c>
      <c r="F635" s="8">
        <v>132589.6</v>
      </c>
      <c r="G635" s="36">
        <f>F635/L635</f>
        <v>0.95000000000000007</v>
      </c>
      <c r="H635" s="1">
        <v>42736</v>
      </c>
      <c r="I635" s="1">
        <v>42770</v>
      </c>
      <c r="J635" s="5" t="s">
        <v>18</v>
      </c>
      <c r="K635" s="8">
        <v>2093.52</v>
      </c>
      <c r="L635" s="8">
        <f t="shared" si="111"/>
        <v>139568</v>
      </c>
      <c r="M635" s="8">
        <f t="shared" si="112"/>
        <v>134683.12</v>
      </c>
      <c r="N635" s="8">
        <f t="shared" si="113"/>
        <v>4884.8800000000047</v>
      </c>
      <c r="O635" s="27">
        <f t="shared" si="114"/>
        <v>3.5000000000000031E-2</v>
      </c>
      <c r="P635" s="4">
        <f t="shared" si="115"/>
        <v>34</v>
      </c>
      <c r="Q635" s="2" t="str">
        <f t="shared" si="109"/>
        <v>Slow</v>
      </c>
      <c r="R635" s="2">
        <f t="shared" si="110"/>
        <v>2017</v>
      </c>
    </row>
    <row r="636" spans="1:18" ht="14.25" customHeight="1" x14ac:dyDescent="0.25">
      <c r="A636" s="6">
        <v>635</v>
      </c>
      <c r="B636" s="5" t="s">
        <v>13</v>
      </c>
      <c r="C636" s="6">
        <v>674</v>
      </c>
      <c r="D636" s="8">
        <v>113</v>
      </c>
      <c r="E636" s="5" t="s">
        <v>10</v>
      </c>
      <c r="F636" s="8">
        <v>72353.899999999994</v>
      </c>
      <c r="G636" s="8"/>
      <c r="H636" s="1">
        <v>42726</v>
      </c>
      <c r="I636" s="1">
        <v>42741</v>
      </c>
      <c r="J636" s="5" t="s">
        <v>12</v>
      </c>
      <c r="K636" s="8">
        <v>1142.43</v>
      </c>
      <c r="L636" s="8">
        <f t="shared" si="111"/>
        <v>76162</v>
      </c>
      <c r="M636" s="8">
        <f t="shared" si="112"/>
        <v>73496.329999999987</v>
      </c>
      <c r="N636" s="8">
        <f t="shared" si="113"/>
        <v>2665.6700000000128</v>
      </c>
      <c r="O636" s="27">
        <f t="shared" si="114"/>
        <v>3.500000000000017E-2</v>
      </c>
      <c r="P636" s="4">
        <f t="shared" si="115"/>
        <v>15</v>
      </c>
      <c r="Q636" s="2" t="str">
        <f t="shared" si="109"/>
        <v>Fast</v>
      </c>
      <c r="R636" s="2">
        <f t="shared" si="110"/>
        <v>2017</v>
      </c>
    </row>
    <row r="637" spans="1:18" ht="14.25" customHeight="1" x14ac:dyDescent="0.25">
      <c r="A637" s="6">
        <v>636</v>
      </c>
      <c r="B637" s="5" t="s">
        <v>13</v>
      </c>
      <c r="C637" s="6">
        <v>616</v>
      </c>
      <c r="D637" s="8">
        <v>114</v>
      </c>
      <c r="E637" s="5" t="s">
        <v>10</v>
      </c>
      <c r="F637" s="8">
        <v>66712.800000000003</v>
      </c>
      <c r="G637" s="8"/>
      <c r="H637" s="1">
        <v>42662</v>
      </c>
      <c r="I637" s="1">
        <v>42694</v>
      </c>
      <c r="J637" s="5" t="s">
        <v>24</v>
      </c>
      <c r="K637" s="8">
        <v>1053.3599999999999</v>
      </c>
      <c r="L637" s="8">
        <f t="shared" si="111"/>
        <v>70224</v>
      </c>
      <c r="M637" s="8">
        <f t="shared" si="112"/>
        <v>67766.16</v>
      </c>
      <c r="N637" s="8">
        <f t="shared" si="113"/>
        <v>2457.8399999999965</v>
      </c>
      <c r="O637" s="27">
        <f t="shared" si="114"/>
        <v>3.4999999999999948E-2</v>
      </c>
      <c r="P637" s="4">
        <f t="shared" si="115"/>
        <v>32</v>
      </c>
      <c r="Q637" s="2" t="str">
        <f t="shared" si="109"/>
        <v>Slow</v>
      </c>
      <c r="R637" s="2">
        <f t="shared" si="110"/>
        <v>2016</v>
      </c>
    </row>
    <row r="638" spans="1:18" ht="14.25" customHeight="1" x14ac:dyDescent="0.25">
      <c r="A638" s="6">
        <v>637</v>
      </c>
      <c r="B638" s="5" t="s">
        <v>13</v>
      </c>
      <c r="C638" s="6">
        <v>171</v>
      </c>
      <c r="D638" s="8">
        <v>922</v>
      </c>
      <c r="E638" s="5" t="s">
        <v>23</v>
      </c>
      <c r="F638" s="8">
        <v>149778.9</v>
      </c>
      <c r="G638" s="8"/>
      <c r="H638" s="1">
        <v>42462</v>
      </c>
      <c r="I638" s="1">
        <v>42476</v>
      </c>
      <c r="J638" s="5" t="s">
        <v>28</v>
      </c>
      <c r="K638" s="8">
        <v>2364.9299999999998</v>
      </c>
      <c r="L638" s="8">
        <f t="shared" si="111"/>
        <v>157662</v>
      </c>
      <c r="M638" s="8">
        <f t="shared" si="112"/>
        <v>152143.82999999999</v>
      </c>
      <c r="N638" s="8">
        <f t="shared" si="113"/>
        <v>5518.1700000000128</v>
      </c>
      <c r="O638" s="27">
        <f t="shared" si="114"/>
        <v>3.500000000000008E-2</v>
      </c>
      <c r="P638" s="4">
        <f t="shared" si="115"/>
        <v>14</v>
      </c>
      <c r="Q638" s="2" t="str">
        <f t="shared" si="109"/>
        <v>Fast</v>
      </c>
      <c r="R638" s="2">
        <f t="shared" si="110"/>
        <v>2016</v>
      </c>
    </row>
    <row r="639" spans="1:18" ht="14.25" customHeight="1" x14ac:dyDescent="0.25">
      <c r="A639" s="6">
        <v>638</v>
      </c>
      <c r="B639" s="5" t="s">
        <v>16</v>
      </c>
      <c r="C639" s="6">
        <v>183</v>
      </c>
      <c r="D639" s="8">
        <v>50</v>
      </c>
      <c r="E639" s="5" t="s">
        <v>25</v>
      </c>
      <c r="F639" s="8">
        <v>8692.5</v>
      </c>
      <c r="G639" s="8"/>
      <c r="H639" s="1">
        <v>43250</v>
      </c>
      <c r="I639" s="1">
        <v>43260</v>
      </c>
      <c r="J639" s="5" t="s">
        <v>15</v>
      </c>
      <c r="K639" s="8">
        <v>137.25</v>
      </c>
      <c r="L639" s="8">
        <f t="shared" si="111"/>
        <v>9150</v>
      </c>
      <c r="M639" s="8">
        <f t="shared" si="112"/>
        <v>8829.75</v>
      </c>
      <c r="N639" s="8">
        <f t="shared" si="113"/>
        <v>320.25</v>
      </c>
      <c r="O639" s="27">
        <f t="shared" si="114"/>
        <v>3.5000000000000003E-2</v>
      </c>
      <c r="P639" s="4">
        <f t="shared" si="115"/>
        <v>10</v>
      </c>
      <c r="Q639" s="2" t="str">
        <f t="shared" si="109"/>
        <v>Fast</v>
      </c>
      <c r="R639" s="2">
        <f t="shared" si="110"/>
        <v>2018</v>
      </c>
    </row>
    <row r="640" spans="1:18" ht="14.25" customHeight="1" x14ac:dyDescent="0.25">
      <c r="A640" s="6">
        <v>639</v>
      </c>
      <c r="B640" s="5" t="s">
        <v>13</v>
      </c>
      <c r="C640" s="6">
        <v>670</v>
      </c>
      <c r="D640" s="8">
        <v>207</v>
      </c>
      <c r="E640" s="5" t="s">
        <v>10</v>
      </c>
      <c r="F640" s="8">
        <v>131755.5</v>
      </c>
      <c r="G640" s="8"/>
      <c r="H640" s="1">
        <v>42869</v>
      </c>
      <c r="I640" s="1">
        <v>42889</v>
      </c>
      <c r="J640" s="5" t="s">
        <v>12</v>
      </c>
      <c r="K640" s="8">
        <v>2080.35</v>
      </c>
      <c r="L640" s="8">
        <f t="shared" si="111"/>
        <v>138690</v>
      </c>
      <c r="M640" s="8">
        <f t="shared" si="112"/>
        <v>133835.85</v>
      </c>
      <c r="N640" s="8">
        <f t="shared" si="113"/>
        <v>4854.1499999999942</v>
      </c>
      <c r="O640" s="27">
        <f t="shared" si="114"/>
        <v>3.4999999999999955E-2</v>
      </c>
      <c r="P640" s="4">
        <f t="shared" si="115"/>
        <v>20</v>
      </c>
      <c r="Q640" s="2" t="str">
        <f t="shared" si="109"/>
        <v>Moderate</v>
      </c>
      <c r="R640" s="2">
        <f t="shared" si="110"/>
        <v>2017</v>
      </c>
    </row>
    <row r="641" spans="1:18" ht="14.25" customHeight="1" x14ac:dyDescent="0.25">
      <c r="A641" s="6">
        <v>640</v>
      </c>
      <c r="B641" s="5" t="s">
        <v>13</v>
      </c>
      <c r="C641" s="6">
        <v>380</v>
      </c>
      <c r="D641" s="8">
        <v>46</v>
      </c>
      <c r="E641" s="5" t="s">
        <v>10</v>
      </c>
      <c r="F641" s="8">
        <v>16606</v>
      </c>
      <c r="G641" s="8"/>
      <c r="H641" s="1">
        <v>43100</v>
      </c>
      <c r="I641" s="1">
        <v>43111</v>
      </c>
      <c r="J641" s="5" t="s">
        <v>18</v>
      </c>
      <c r="K641" s="8">
        <v>262.2</v>
      </c>
      <c r="L641" s="8">
        <f t="shared" si="111"/>
        <v>17480</v>
      </c>
      <c r="M641" s="8">
        <f t="shared" si="112"/>
        <v>16868.2</v>
      </c>
      <c r="N641" s="8">
        <f t="shared" si="113"/>
        <v>611.79999999999927</v>
      </c>
      <c r="O641" s="27">
        <f t="shared" si="114"/>
        <v>3.4999999999999962E-2</v>
      </c>
      <c r="P641" s="4">
        <f t="shared" si="115"/>
        <v>11</v>
      </c>
      <c r="Q641" s="2" t="str">
        <f t="shared" si="109"/>
        <v>Fast</v>
      </c>
      <c r="R641" s="2">
        <f t="shared" si="110"/>
        <v>2018</v>
      </c>
    </row>
    <row r="642" spans="1:18" ht="14.25" customHeight="1" x14ac:dyDescent="0.25">
      <c r="A642" s="6">
        <v>641</v>
      </c>
      <c r="B642" s="5" t="s">
        <v>13</v>
      </c>
      <c r="C642" s="6">
        <v>168</v>
      </c>
      <c r="D642" s="8">
        <v>940</v>
      </c>
      <c r="E642" s="5" t="s">
        <v>20</v>
      </c>
      <c r="F642" s="8">
        <v>150024</v>
      </c>
      <c r="G642" s="8"/>
      <c r="H642" s="1">
        <v>42959</v>
      </c>
      <c r="I642" s="1">
        <v>42994</v>
      </c>
      <c r="J642" s="5" t="s">
        <v>21</v>
      </c>
      <c r="K642" s="8">
        <v>2368.7999999999997</v>
      </c>
      <c r="L642" s="8">
        <f t="shared" si="111"/>
        <v>157920</v>
      </c>
      <c r="M642" s="8">
        <f t="shared" si="112"/>
        <v>152392.79999999999</v>
      </c>
      <c r="N642" s="8">
        <f t="shared" si="113"/>
        <v>5527.2000000000116</v>
      </c>
      <c r="O642" s="27">
        <f t="shared" si="114"/>
        <v>3.5000000000000073E-2</v>
      </c>
      <c r="P642" s="4">
        <f t="shared" si="115"/>
        <v>35</v>
      </c>
      <c r="Q642" s="2" t="str">
        <f t="shared" ref="Q642:Q705" si="120">IF(P642&lt;=15,"Fast",IF(P642&lt;=28,"Moderate","Slow"))</f>
        <v>Slow</v>
      </c>
      <c r="R642" s="2">
        <f t="shared" ref="R642:R705" si="121">YEAR(I642)</f>
        <v>2017</v>
      </c>
    </row>
    <row r="643" spans="1:18" ht="14.25" customHeight="1" x14ac:dyDescent="0.25">
      <c r="A643" s="6">
        <v>642</v>
      </c>
      <c r="B643" s="5" t="s">
        <v>13</v>
      </c>
      <c r="C643" s="6">
        <v>715</v>
      </c>
      <c r="D643" s="8">
        <v>1196</v>
      </c>
      <c r="E643" s="5" t="s">
        <v>22</v>
      </c>
      <c r="F643" s="8">
        <v>812383</v>
      </c>
      <c r="G643" s="8"/>
      <c r="H643" s="1">
        <v>42859</v>
      </c>
      <c r="I643" s="1">
        <v>42883</v>
      </c>
      <c r="J643" s="5" t="s">
        <v>18</v>
      </c>
      <c r="K643" s="8">
        <v>12827.1</v>
      </c>
      <c r="L643" s="8">
        <f t="shared" ref="L643:L706" si="122">C643*D643</f>
        <v>855140</v>
      </c>
      <c r="M643" s="8">
        <f t="shared" ref="M643:M706" si="123">F643+K643</f>
        <v>825210.1</v>
      </c>
      <c r="N643" s="8">
        <f t="shared" ref="N643:N706" si="124">L643-M643</f>
        <v>29929.900000000023</v>
      </c>
      <c r="O643" s="27">
        <f t="shared" ref="O643:O706" si="125">(L643-M643)/L643</f>
        <v>3.5000000000000024E-2</v>
      </c>
      <c r="P643" s="4">
        <f t="shared" ref="P643:P706" si="126">I643-H643</f>
        <v>24</v>
      </c>
      <c r="Q643" s="2" t="str">
        <f t="shared" si="120"/>
        <v>Moderate</v>
      </c>
      <c r="R643" s="2">
        <f t="shared" si="121"/>
        <v>2017</v>
      </c>
    </row>
    <row r="644" spans="1:18" ht="14.25" customHeight="1" x14ac:dyDescent="0.25">
      <c r="A644" s="6">
        <v>643</v>
      </c>
      <c r="B644" s="5" t="s">
        <v>11</v>
      </c>
      <c r="C644" s="6">
        <v>644</v>
      </c>
      <c r="D644" s="8">
        <v>94</v>
      </c>
      <c r="E644" s="5" t="s">
        <v>27</v>
      </c>
      <c r="F644" s="8">
        <v>57509.2</v>
      </c>
      <c r="G644" s="36">
        <f>F644/L644</f>
        <v>0.95</v>
      </c>
      <c r="H644" s="1">
        <v>43153</v>
      </c>
      <c r="I644" s="1">
        <v>43168</v>
      </c>
      <c r="J644" s="5" t="s">
        <v>12</v>
      </c>
      <c r="K644" s="8">
        <v>908.04</v>
      </c>
      <c r="L644" s="8">
        <f t="shared" si="122"/>
        <v>60536</v>
      </c>
      <c r="M644" s="8">
        <f t="shared" si="123"/>
        <v>58417.24</v>
      </c>
      <c r="N644" s="8">
        <f t="shared" si="124"/>
        <v>2118.760000000002</v>
      </c>
      <c r="O644" s="27">
        <f t="shared" si="125"/>
        <v>3.5000000000000031E-2</v>
      </c>
      <c r="P644" s="4">
        <f t="shared" si="126"/>
        <v>15</v>
      </c>
      <c r="Q644" s="2" t="str">
        <f t="shared" si="120"/>
        <v>Fast</v>
      </c>
      <c r="R644" s="2">
        <f t="shared" si="121"/>
        <v>2018</v>
      </c>
    </row>
    <row r="645" spans="1:18" ht="14.25" customHeight="1" x14ac:dyDescent="0.25">
      <c r="A645" s="6">
        <v>644</v>
      </c>
      <c r="B645" s="5" t="s">
        <v>13</v>
      </c>
      <c r="C645" s="6">
        <v>308</v>
      </c>
      <c r="D645" s="8">
        <v>529</v>
      </c>
      <c r="E645" s="5" t="s">
        <v>14</v>
      </c>
      <c r="F645" s="8">
        <v>154785.4</v>
      </c>
      <c r="G645" s="8"/>
      <c r="H645" s="1">
        <v>42786</v>
      </c>
      <c r="I645" s="1">
        <v>42809</v>
      </c>
      <c r="J645" s="5" t="s">
        <v>28</v>
      </c>
      <c r="K645" s="8">
        <v>2443.98</v>
      </c>
      <c r="L645" s="8">
        <f t="shared" si="122"/>
        <v>162932</v>
      </c>
      <c r="M645" s="8">
        <f t="shared" si="123"/>
        <v>157229.38</v>
      </c>
      <c r="N645" s="8">
        <f t="shared" si="124"/>
        <v>5702.6199999999953</v>
      </c>
      <c r="O645" s="27">
        <f t="shared" si="125"/>
        <v>3.4999999999999969E-2</v>
      </c>
      <c r="P645" s="4">
        <f t="shared" si="126"/>
        <v>23</v>
      </c>
      <c r="Q645" s="2" t="str">
        <f t="shared" si="120"/>
        <v>Moderate</v>
      </c>
      <c r="R645" s="2">
        <f t="shared" si="121"/>
        <v>2017</v>
      </c>
    </row>
    <row r="646" spans="1:18" ht="14.25" customHeight="1" x14ac:dyDescent="0.25">
      <c r="A646" s="6">
        <v>645</v>
      </c>
      <c r="B646" s="5" t="s">
        <v>13</v>
      </c>
      <c r="C646" s="6">
        <v>865</v>
      </c>
      <c r="D646" s="8">
        <v>904</v>
      </c>
      <c r="E646" s="5" t="s">
        <v>23</v>
      </c>
      <c r="F646" s="8">
        <v>742862</v>
      </c>
      <c r="G646" s="8"/>
      <c r="H646" s="1">
        <v>42628</v>
      </c>
      <c r="I646" s="1">
        <v>42640</v>
      </c>
      <c r="J646" s="5" t="s">
        <v>24</v>
      </c>
      <c r="K646" s="8">
        <v>11729.4</v>
      </c>
      <c r="L646" s="8">
        <f t="shared" si="122"/>
        <v>781960</v>
      </c>
      <c r="M646" s="8">
        <f t="shared" si="123"/>
        <v>754591.4</v>
      </c>
      <c r="N646" s="8">
        <f t="shared" si="124"/>
        <v>27368.599999999977</v>
      </c>
      <c r="O646" s="27">
        <f t="shared" si="125"/>
        <v>3.4999999999999969E-2</v>
      </c>
      <c r="P646" s="4">
        <f t="shared" si="126"/>
        <v>12</v>
      </c>
      <c r="Q646" s="2" t="str">
        <f t="shared" si="120"/>
        <v>Fast</v>
      </c>
      <c r="R646" s="2">
        <f t="shared" si="121"/>
        <v>2016</v>
      </c>
    </row>
    <row r="647" spans="1:18" ht="14.25" customHeight="1" x14ac:dyDescent="0.25">
      <c r="A647" s="6">
        <v>646</v>
      </c>
      <c r="B647" s="5" t="s">
        <v>16</v>
      </c>
      <c r="C647" s="6">
        <v>617</v>
      </c>
      <c r="D647" s="8">
        <v>53</v>
      </c>
      <c r="E647" s="5" t="s">
        <v>25</v>
      </c>
      <c r="F647" s="8">
        <v>31065.95</v>
      </c>
      <c r="G647" s="8"/>
      <c r="H647" s="1">
        <v>43098</v>
      </c>
      <c r="I647" s="1">
        <v>43119</v>
      </c>
      <c r="J647" s="5" t="s">
        <v>19</v>
      </c>
      <c r="K647" s="8">
        <v>490.51499999999999</v>
      </c>
      <c r="L647" s="8">
        <f t="shared" si="122"/>
        <v>32701</v>
      </c>
      <c r="M647" s="8">
        <f t="shared" si="123"/>
        <v>31556.465</v>
      </c>
      <c r="N647" s="8">
        <f t="shared" si="124"/>
        <v>1144.5349999999999</v>
      </c>
      <c r="O647" s="27">
        <f t="shared" si="125"/>
        <v>3.4999999999999996E-2</v>
      </c>
      <c r="P647" s="4">
        <f t="shared" si="126"/>
        <v>21</v>
      </c>
      <c r="Q647" s="2" t="str">
        <f t="shared" si="120"/>
        <v>Moderate</v>
      </c>
      <c r="R647" s="2">
        <f t="shared" si="121"/>
        <v>2018</v>
      </c>
    </row>
    <row r="648" spans="1:18" ht="14.25" customHeight="1" x14ac:dyDescent="0.25">
      <c r="A648" s="6">
        <v>647</v>
      </c>
      <c r="B648" s="5" t="s">
        <v>16</v>
      </c>
      <c r="C648" s="6">
        <v>848</v>
      </c>
      <c r="D648" s="8">
        <v>51</v>
      </c>
      <c r="E648" s="5" t="s">
        <v>17</v>
      </c>
      <c r="F648" s="8">
        <v>41085.599999999999</v>
      </c>
      <c r="G648" s="8"/>
      <c r="H648" s="1">
        <v>42883</v>
      </c>
      <c r="I648" s="1">
        <v>42914</v>
      </c>
      <c r="J648" s="5" t="s">
        <v>19</v>
      </c>
      <c r="K648" s="8">
        <v>648.72</v>
      </c>
      <c r="L648" s="8">
        <f t="shared" si="122"/>
        <v>43248</v>
      </c>
      <c r="M648" s="8">
        <f t="shared" si="123"/>
        <v>41734.32</v>
      </c>
      <c r="N648" s="8">
        <f t="shared" si="124"/>
        <v>1513.6800000000003</v>
      </c>
      <c r="O648" s="27">
        <f t="shared" si="125"/>
        <v>3.5000000000000003E-2</v>
      </c>
      <c r="P648" s="4">
        <f t="shared" si="126"/>
        <v>31</v>
      </c>
      <c r="Q648" s="2" t="str">
        <f t="shared" si="120"/>
        <v>Slow</v>
      </c>
      <c r="R648" s="2">
        <f t="shared" si="121"/>
        <v>2017</v>
      </c>
    </row>
    <row r="649" spans="1:18" ht="14.25" customHeight="1" x14ac:dyDescent="0.25">
      <c r="A649" s="6">
        <v>648</v>
      </c>
      <c r="B649" s="5" t="s">
        <v>11</v>
      </c>
      <c r="C649" s="6">
        <v>440</v>
      </c>
      <c r="D649" s="8">
        <v>273</v>
      </c>
      <c r="E649" s="5" t="s">
        <v>29</v>
      </c>
      <c r="F649" s="8">
        <v>114114</v>
      </c>
      <c r="G649" s="36">
        <f t="shared" ref="G649:G650" si="127">F649/L649</f>
        <v>0.95</v>
      </c>
      <c r="H649" s="1">
        <v>43093</v>
      </c>
      <c r="I649" s="1">
        <v>43114</v>
      </c>
      <c r="J649" s="5" t="s">
        <v>12</v>
      </c>
      <c r="K649" s="8">
        <v>1801.8</v>
      </c>
      <c r="L649" s="8">
        <f t="shared" si="122"/>
        <v>120120</v>
      </c>
      <c r="M649" s="8">
        <f t="shared" si="123"/>
        <v>115915.8</v>
      </c>
      <c r="N649" s="8">
        <f t="shared" si="124"/>
        <v>4204.1999999999971</v>
      </c>
      <c r="O649" s="27">
        <f t="shared" si="125"/>
        <v>3.4999999999999976E-2</v>
      </c>
      <c r="P649" s="4">
        <f t="shared" si="126"/>
        <v>21</v>
      </c>
      <c r="Q649" s="2" t="str">
        <f t="shared" si="120"/>
        <v>Moderate</v>
      </c>
      <c r="R649" s="2">
        <f t="shared" si="121"/>
        <v>2018</v>
      </c>
    </row>
    <row r="650" spans="1:18" ht="14.25" customHeight="1" x14ac:dyDescent="0.25">
      <c r="A650" s="6">
        <v>649</v>
      </c>
      <c r="B650" s="5" t="s">
        <v>11</v>
      </c>
      <c r="C650" s="6">
        <v>995</v>
      </c>
      <c r="D650" s="8">
        <v>292</v>
      </c>
      <c r="E650" s="5" t="s">
        <v>29</v>
      </c>
      <c r="F650" s="8">
        <v>276013</v>
      </c>
      <c r="G650" s="36">
        <f t="shared" si="127"/>
        <v>0.95</v>
      </c>
      <c r="H650" s="1">
        <v>43086</v>
      </c>
      <c r="I650" s="1">
        <v>43119</v>
      </c>
      <c r="J650" s="5" t="s">
        <v>12</v>
      </c>
      <c r="K650" s="8">
        <v>4358.0999999999995</v>
      </c>
      <c r="L650" s="8">
        <f t="shared" si="122"/>
        <v>290540</v>
      </c>
      <c r="M650" s="8">
        <f t="shared" si="123"/>
        <v>280371.09999999998</v>
      </c>
      <c r="N650" s="8">
        <f t="shared" si="124"/>
        <v>10168.900000000023</v>
      </c>
      <c r="O650" s="27">
        <f t="shared" si="125"/>
        <v>3.500000000000008E-2</v>
      </c>
      <c r="P650" s="4">
        <f t="shared" si="126"/>
        <v>33</v>
      </c>
      <c r="Q650" s="2" t="str">
        <f t="shared" si="120"/>
        <v>Slow</v>
      </c>
      <c r="R650" s="2">
        <f t="shared" si="121"/>
        <v>2018</v>
      </c>
    </row>
    <row r="651" spans="1:18" ht="14.25" customHeight="1" x14ac:dyDescent="0.25">
      <c r="A651" s="6">
        <v>650</v>
      </c>
      <c r="B651" s="5" t="s">
        <v>13</v>
      </c>
      <c r="C651" s="6">
        <v>447</v>
      </c>
      <c r="D651" s="8">
        <v>134</v>
      </c>
      <c r="E651" s="5" t="s">
        <v>10</v>
      </c>
      <c r="F651" s="8">
        <v>56903.1</v>
      </c>
      <c r="G651" s="8"/>
      <c r="H651" s="1">
        <v>42963</v>
      </c>
      <c r="I651" s="1">
        <v>42978</v>
      </c>
      <c r="J651" s="5" t="s">
        <v>18</v>
      </c>
      <c r="K651" s="8">
        <v>898.46999999999991</v>
      </c>
      <c r="L651" s="8">
        <f t="shared" si="122"/>
        <v>59898</v>
      </c>
      <c r="M651" s="8">
        <f t="shared" si="123"/>
        <v>57801.57</v>
      </c>
      <c r="N651" s="8">
        <f t="shared" si="124"/>
        <v>2096.4300000000003</v>
      </c>
      <c r="O651" s="27">
        <f t="shared" si="125"/>
        <v>3.5000000000000003E-2</v>
      </c>
      <c r="P651" s="4">
        <f t="shared" si="126"/>
        <v>15</v>
      </c>
      <c r="Q651" s="2" t="str">
        <f t="shared" si="120"/>
        <v>Fast</v>
      </c>
      <c r="R651" s="2">
        <f t="shared" si="121"/>
        <v>2017</v>
      </c>
    </row>
    <row r="652" spans="1:18" ht="14.25" customHeight="1" x14ac:dyDescent="0.25">
      <c r="A652" s="6">
        <v>651</v>
      </c>
      <c r="B652" s="5" t="s">
        <v>13</v>
      </c>
      <c r="C652" s="6">
        <v>433</v>
      </c>
      <c r="D652" s="8">
        <v>218</v>
      </c>
      <c r="E652" s="5" t="s">
        <v>10</v>
      </c>
      <c r="F652" s="8">
        <v>89674.3</v>
      </c>
      <c r="G652" s="8"/>
      <c r="H652" s="1">
        <v>42499</v>
      </c>
      <c r="I652" s="1">
        <v>42532</v>
      </c>
      <c r="J652" s="5" t="s">
        <v>12</v>
      </c>
      <c r="K652" s="8">
        <v>1415.9099999999999</v>
      </c>
      <c r="L652" s="8">
        <f t="shared" si="122"/>
        <v>94394</v>
      </c>
      <c r="M652" s="8">
        <f t="shared" si="123"/>
        <v>91090.21</v>
      </c>
      <c r="N652" s="8">
        <f t="shared" si="124"/>
        <v>3303.7899999999936</v>
      </c>
      <c r="O652" s="27">
        <f t="shared" si="125"/>
        <v>3.4999999999999934E-2</v>
      </c>
      <c r="P652" s="4">
        <f t="shared" si="126"/>
        <v>33</v>
      </c>
      <c r="Q652" s="2" t="str">
        <f t="shared" si="120"/>
        <v>Slow</v>
      </c>
      <c r="R652" s="2">
        <f t="shared" si="121"/>
        <v>2016</v>
      </c>
    </row>
    <row r="653" spans="1:18" ht="14.25" customHeight="1" x14ac:dyDescent="0.25">
      <c r="A653" s="6">
        <v>652</v>
      </c>
      <c r="B653" s="5" t="s">
        <v>11</v>
      </c>
      <c r="C653" s="6">
        <v>703</v>
      </c>
      <c r="D653" s="8">
        <v>828</v>
      </c>
      <c r="E653" s="5" t="s">
        <v>10</v>
      </c>
      <c r="F653" s="8">
        <v>552979.80000000005</v>
      </c>
      <c r="G653" s="36">
        <f t="shared" ref="G653:G654" si="128">F653/L653</f>
        <v>0.95000000000000007</v>
      </c>
      <c r="H653" s="1">
        <v>42479</v>
      </c>
      <c r="I653" s="1">
        <v>42490</v>
      </c>
      <c r="J653" s="5" t="s">
        <v>12</v>
      </c>
      <c r="K653" s="8">
        <v>8731.26</v>
      </c>
      <c r="L653" s="8">
        <f t="shared" si="122"/>
        <v>582084</v>
      </c>
      <c r="M653" s="8">
        <f t="shared" si="123"/>
        <v>561711.06000000006</v>
      </c>
      <c r="N653" s="8">
        <f t="shared" si="124"/>
        <v>20372.939999999944</v>
      </c>
      <c r="O653" s="27">
        <f t="shared" si="125"/>
        <v>3.4999999999999906E-2</v>
      </c>
      <c r="P653" s="4">
        <f t="shared" si="126"/>
        <v>11</v>
      </c>
      <c r="Q653" s="2" t="str">
        <f t="shared" si="120"/>
        <v>Fast</v>
      </c>
      <c r="R653" s="2">
        <f t="shared" si="121"/>
        <v>2016</v>
      </c>
    </row>
    <row r="654" spans="1:18" ht="14.25" customHeight="1" x14ac:dyDescent="0.25">
      <c r="A654" s="6">
        <v>653</v>
      </c>
      <c r="B654" s="5" t="s">
        <v>11</v>
      </c>
      <c r="C654" s="6">
        <v>406</v>
      </c>
      <c r="D654" s="8">
        <v>118</v>
      </c>
      <c r="E654" s="5" t="s">
        <v>17</v>
      </c>
      <c r="F654" s="8">
        <v>45512.6</v>
      </c>
      <c r="G654" s="36">
        <f t="shared" si="128"/>
        <v>0.95</v>
      </c>
      <c r="H654" s="1">
        <v>42525</v>
      </c>
      <c r="I654" s="1">
        <v>42560</v>
      </c>
      <c r="J654" s="5" t="s">
        <v>18</v>
      </c>
      <c r="K654" s="8">
        <v>718.62</v>
      </c>
      <c r="L654" s="8">
        <f t="shared" si="122"/>
        <v>47908</v>
      </c>
      <c r="M654" s="8">
        <f t="shared" si="123"/>
        <v>46231.22</v>
      </c>
      <c r="N654" s="8">
        <f t="shared" si="124"/>
        <v>1676.7799999999988</v>
      </c>
      <c r="O654" s="27">
        <f t="shared" si="125"/>
        <v>3.4999999999999976E-2</v>
      </c>
      <c r="P654" s="4">
        <f t="shared" si="126"/>
        <v>35</v>
      </c>
      <c r="Q654" s="2" t="str">
        <f t="shared" si="120"/>
        <v>Slow</v>
      </c>
      <c r="R654" s="2">
        <f t="shared" si="121"/>
        <v>2016</v>
      </c>
    </row>
    <row r="655" spans="1:18" ht="14.25" customHeight="1" x14ac:dyDescent="0.25">
      <c r="A655" s="6">
        <v>654</v>
      </c>
      <c r="B655" s="5" t="s">
        <v>13</v>
      </c>
      <c r="C655" s="6">
        <v>512</v>
      </c>
      <c r="D655" s="8">
        <v>999</v>
      </c>
      <c r="E655" s="5" t="s">
        <v>23</v>
      </c>
      <c r="F655" s="8">
        <v>485913.59999999998</v>
      </c>
      <c r="G655" s="8"/>
      <c r="H655" s="1">
        <v>43082</v>
      </c>
      <c r="I655" s="1">
        <v>43113</v>
      </c>
      <c r="J655" s="5" t="s">
        <v>12</v>
      </c>
      <c r="K655" s="8">
        <v>7672.32</v>
      </c>
      <c r="L655" s="8">
        <f t="shared" si="122"/>
        <v>511488</v>
      </c>
      <c r="M655" s="8">
        <f t="shared" si="123"/>
        <v>493585.91999999998</v>
      </c>
      <c r="N655" s="8">
        <f t="shared" si="124"/>
        <v>17902.080000000016</v>
      </c>
      <c r="O655" s="27">
        <f t="shared" si="125"/>
        <v>3.5000000000000031E-2</v>
      </c>
      <c r="P655" s="4">
        <f t="shared" si="126"/>
        <v>31</v>
      </c>
      <c r="Q655" s="2" t="str">
        <f t="shared" si="120"/>
        <v>Slow</v>
      </c>
      <c r="R655" s="2">
        <f t="shared" si="121"/>
        <v>2018</v>
      </c>
    </row>
    <row r="656" spans="1:18" ht="14.25" customHeight="1" x14ac:dyDescent="0.25">
      <c r="A656" s="6">
        <v>655</v>
      </c>
      <c r="B656" s="5" t="s">
        <v>13</v>
      </c>
      <c r="C656" s="6">
        <v>891</v>
      </c>
      <c r="D656" s="8">
        <v>221</v>
      </c>
      <c r="E656" s="5" t="s">
        <v>10</v>
      </c>
      <c r="F656" s="8">
        <v>187065.45</v>
      </c>
      <c r="G656" s="8"/>
      <c r="H656" s="1">
        <v>42493</v>
      </c>
      <c r="I656" s="1">
        <v>42508</v>
      </c>
      <c r="J656" s="16" t="s">
        <v>42</v>
      </c>
      <c r="K656" s="8">
        <v>2953.665</v>
      </c>
      <c r="L656" s="8">
        <f t="shared" si="122"/>
        <v>196911</v>
      </c>
      <c r="M656" s="8">
        <f t="shared" si="123"/>
        <v>190019.11500000002</v>
      </c>
      <c r="N656" s="8">
        <f t="shared" si="124"/>
        <v>6891.8849999999802</v>
      </c>
      <c r="O656" s="27">
        <f t="shared" si="125"/>
        <v>3.4999999999999899E-2</v>
      </c>
      <c r="P656" s="4">
        <f t="shared" si="126"/>
        <v>15</v>
      </c>
      <c r="Q656" s="2" t="str">
        <f t="shared" si="120"/>
        <v>Fast</v>
      </c>
      <c r="R656" s="2">
        <f t="shared" si="121"/>
        <v>2016</v>
      </c>
    </row>
    <row r="657" spans="1:18" ht="14.25" customHeight="1" x14ac:dyDescent="0.25">
      <c r="A657" s="6">
        <v>656</v>
      </c>
      <c r="B657" s="5" t="s">
        <v>11</v>
      </c>
      <c r="C657" s="6">
        <v>584</v>
      </c>
      <c r="D657" s="8">
        <v>837</v>
      </c>
      <c r="E657" s="5" t="s">
        <v>10</v>
      </c>
      <c r="F657" s="8">
        <v>464367.6</v>
      </c>
      <c r="G657" s="36">
        <f t="shared" ref="G657:G659" si="129">F657/L657</f>
        <v>0.95</v>
      </c>
      <c r="H657" s="1">
        <v>42827</v>
      </c>
      <c r="I657" s="1">
        <v>42839</v>
      </c>
      <c r="J657" s="5" t="s">
        <v>18</v>
      </c>
      <c r="K657" s="8">
        <v>7332.12</v>
      </c>
      <c r="L657" s="8">
        <f t="shared" si="122"/>
        <v>488808</v>
      </c>
      <c r="M657" s="8">
        <f t="shared" si="123"/>
        <v>471699.72</v>
      </c>
      <c r="N657" s="8">
        <f t="shared" si="124"/>
        <v>17108.280000000028</v>
      </c>
      <c r="O657" s="27">
        <f t="shared" si="125"/>
        <v>3.5000000000000059E-2</v>
      </c>
      <c r="P657" s="4">
        <f t="shared" si="126"/>
        <v>12</v>
      </c>
      <c r="Q657" s="2" t="str">
        <f t="shared" si="120"/>
        <v>Fast</v>
      </c>
      <c r="R657" s="2">
        <f t="shared" si="121"/>
        <v>2017</v>
      </c>
    </row>
    <row r="658" spans="1:18" ht="14.25" customHeight="1" x14ac:dyDescent="0.25">
      <c r="A658" s="6">
        <v>657</v>
      </c>
      <c r="B658" s="5" t="s">
        <v>11</v>
      </c>
      <c r="C658" s="6">
        <v>455</v>
      </c>
      <c r="D658" s="8">
        <v>299</v>
      </c>
      <c r="E658" s="5" t="s">
        <v>29</v>
      </c>
      <c r="F658" s="8">
        <v>129242.75</v>
      </c>
      <c r="G658" s="36">
        <f t="shared" si="129"/>
        <v>0.95</v>
      </c>
      <c r="H658" s="1">
        <v>42654</v>
      </c>
      <c r="I658" s="1">
        <v>42671</v>
      </c>
      <c r="J658" s="5" t="s">
        <v>32</v>
      </c>
      <c r="K658" s="8">
        <v>2040.675</v>
      </c>
      <c r="L658" s="8">
        <f t="shared" si="122"/>
        <v>136045</v>
      </c>
      <c r="M658" s="8">
        <f t="shared" si="123"/>
        <v>131283.42499999999</v>
      </c>
      <c r="N658" s="8">
        <f t="shared" si="124"/>
        <v>4761.5750000000116</v>
      </c>
      <c r="O658" s="27">
        <f t="shared" si="125"/>
        <v>3.5000000000000087E-2</v>
      </c>
      <c r="P658" s="4">
        <f t="shared" si="126"/>
        <v>17</v>
      </c>
      <c r="Q658" s="2" t="str">
        <f t="shared" si="120"/>
        <v>Moderate</v>
      </c>
      <c r="R658" s="2">
        <f t="shared" si="121"/>
        <v>2016</v>
      </c>
    </row>
    <row r="659" spans="1:18" ht="14.25" customHeight="1" x14ac:dyDescent="0.25">
      <c r="A659" s="6">
        <v>658</v>
      </c>
      <c r="B659" s="5" t="s">
        <v>11</v>
      </c>
      <c r="C659" s="6">
        <v>225</v>
      </c>
      <c r="D659" s="8">
        <v>309</v>
      </c>
      <c r="E659" s="5" t="s">
        <v>29</v>
      </c>
      <c r="F659" s="8">
        <v>66048.75</v>
      </c>
      <c r="G659" s="36">
        <f t="shared" si="129"/>
        <v>0.95</v>
      </c>
      <c r="H659" s="1">
        <v>42577</v>
      </c>
      <c r="I659" s="1">
        <v>42595</v>
      </c>
      <c r="J659" s="5" t="s">
        <v>21</v>
      </c>
      <c r="K659" s="8">
        <v>1042.875</v>
      </c>
      <c r="L659" s="8">
        <f t="shared" si="122"/>
        <v>69525</v>
      </c>
      <c r="M659" s="8">
        <f t="shared" si="123"/>
        <v>67091.625</v>
      </c>
      <c r="N659" s="8">
        <f t="shared" si="124"/>
        <v>2433.375</v>
      </c>
      <c r="O659" s="27">
        <f t="shared" si="125"/>
        <v>3.5000000000000003E-2</v>
      </c>
      <c r="P659" s="4">
        <f t="shared" si="126"/>
        <v>18</v>
      </c>
      <c r="Q659" s="2" t="str">
        <f t="shared" si="120"/>
        <v>Moderate</v>
      </c>
      <c r="R659" s="2">
        <f t="shared" si="121"/>
        <v>2016</v>
      </c>
    </row>
    <row r="660" spans="1:18" ht="14.25" customHeight="1" x14ac:dyDescent="0.25">
      <c r="A660" s="6">
        <v>659</v>
      </c>
      <c r="B660" s="5" t="s">
        <v>13</v>
      </c>
      <c r="C660" s="6">
        <v>379</v>
      </c>
      <c r="D660" s="8">
        <v>728</v>
      </c>
      <c r="E660" s="5" t="s">
        <v>14</v>
      </c>
      <c r="F660" s="8">
        <v>262116.4</v>
      </c>
      <c r="G660" s="8"/>
      <c r="H660" s="1">
        <v>43155</v>
      </c>
      <c r="I660" s="1">
        <v>43172</v>
      </c>
      <c r="J660" s="5" t="s">
        <v>32</v>
      </c>
      <c r="K660" s="8">
        <v>4138.68</v>
      </c>
      <c r="L660" s="8">
        <f t="shared" si="122"/>
        <v>275912</v>
      </c>
      <c r="M660" s="8">
        <f t="shared" si="123"/>
        <v>266255.08</v>
      </c>
      <c r="N660" s="8">
        <f t="shared" si="124"/>
        <v>9656.9199999999837</v>
      </c>
      <c r="O660" s="27">
        <f t="shared" si="125"/>
        <v>3.4999999999999941E-2</v>
      </c>
      <c r="P660" s="4">
        <f t="shared" si="126"/>
        <v>17</v>
      </c>
      <c r="Q660" s="2" t="str">
        <f t="shared" si="120"/>
        <v>Moderate</v>
      </c>
      <c r="R660" s="2">
        <f t="shared" si="121"/>
        <v>2018</v>
      </c>
    </row>
    <row r="661" spans="1:18" ht="14.25" customHeight="1" x14ac:dyDescent="0.25">
      <c r="A661" s="6">
        <v>660</v>
      </c>
      <c r="B661" s="5" t="s">
        <v>16</v>
      </c>
      <c r="C661" s="6">
        <v>450</v>
      </c>
      <c r="D661" s="8">
        <v>31</v>
      </c>
      <c r="E661" s="5" t="s">
        <v>17</v>
      </c>
      <c r="F661" s="8">
        <v>13252.5</v>
      </c>
      <c r="G661" s="8"/>
      <c r="H661" s="1">
        <v>43013</v>
      </c>
      <c r="I661" s="1">
        <v>43048</v>
      </c>
      <c r="J661" s="5" t="s">
        <v>32</v>
      </c>
      <c r="K661" s="8">
        <v>209.25</v>
      </c>
      <c r="L661" s="8">
        <f t="shared" si="122"/>
        <v>13950</v>
      </c>
      <c r="M661" s="8">
        <f t="shared" si="123"/>
        <v>13461.75</v>
      </c>
      <c r="N661" s="8">
        <f t="shared" si="124"/>
        <v>488.25</v>
      </c>
      <c r="O661" s="27">
        <f t="shared" si="125"/>
        <v>3.5000000000000003E-2</v>
      </c>
      <c r="P661" s="4">
        <f t="shared" si="126"/>
        <v>35</v>
      </c>
      <c r="Q661" s="2" t="str">
        <f t="shared" si="120"/>
        <v>Slow</v>
      </c>
      <c r="R661" s="2">
        <f t="shared" si="121"/>
        <v>2017</v>
      </c>
    </row>
    <row r="662" spans="1:18" ht="14.25" customHeight="1" x14ac:dyDescent="0.25">
      <c r="A662" s="6">
        <v>661</v>
      </c>
      <c r="B662" s="5" t="s">
        <v>16</v>
      </c>
      <c r="C662" s="6">
        <v>261</v>
      </c>
      <c r="D662" s="8">
        <v>58</v>
      </c>
      <c r="E662" s="5" t="s">
        <v>17</v>
      </c>
      <c r="F662" s="8">
        <v>14381.1</v>
      </c>
      <c r="G662" s="8"/>
      <c r="H662" s="1">
        <v>42710</v>
      </c>
      <c r="I662" s="1">
        <v>42722</v>
      </c>
      <c r="J662" s="16" t="s">
        <v>42</v>
      </c>
      <c r="K662" s="8">
        <v>227.07</v>
      </c>
      <c r="L662" s="8">
        <f t="shared" si="122"/>
        <v>15138</v>
      </c>
      <c r="M662" s="8">
        <f t="shared" si="123"/>
        <v>14608.17</v>
      </c>
      <c r="N662" s="8">
        <f t="shared" si="124"/>
        <v>529.82999999999993</v>
      </c>
      <c r="O662" s="27">
        <f t="shared" si="125"/>
        <v>3.4999999999999996E-2</v>
      </c>
      <c r="P662" s="4">
        <f t="shared" si="126"/>
        <v>12</v>
      </c>
      <c r="Q662" s="2" t="str">
        <f t="shared" si="120"/>
        <v>Fast</v>
      </c>
      <c r="R662" s="2">
        <f t="shared" si="121"/>
        <v>2016</v>
      </c>
    </row>
    <row r="663" spans="1:18" ht="14.25" customHeight="1" x14ac:dyDescent="0.25">
      <c r="A663" s="6">
        <v>662</v>
      </c>
      <c r="B663" s="5" t="s">
        <v>11</v>
      </c>
      <c r="C663" s="6">
        <v>266</v>
      </c>
      <c r="D663" s="8">
        <v>153</v>
      </c>
      <c r="E663" s="5" t="s">
        <v>31</v>
      </c>
      <c r="F663" s="8">
        <v>38663.1</v>
      </c>
      <c r="G663" s="36">
        <f t="shared" ref="G663:G664" si="130">F663/L663</f>
        <v>0.95</v>
      </c>
      <c r="H663" s="1">
        <v>42895</v>
      </c>
      <c r="I663" s="1">
        <v>42909</v>
      </c>
      <c r="J663" s="5" t="s">
        <v>18</v>
      </c>
      <c r="K663" s="8">
        <v>610.47</v>
      </c>
      <c r="L663" s="8">
        <f t="shared" si="122"/>
        <v>40698</v>
      </c>
      <c r="M663" s="8">
        <f t="shared" si="123"/>
        <v>39273.57</v>
      </c>
      <c r="N663" s="8">
        <f t="shared" si="124"/>
        <v>1424.4300000000003</v>
      </c>
      <c r="O663" s="27">
        <f t="shared" si="125"/>
        <v>3.500000000000001E-2</v>
      </c>
      <c r="P663" s="4">
        <f t="shared" si="126"/>
        <v>14</v>
      </c>
      <c r="Q663" s="2" t="str">
        <f t="shared" si="120"/>
        <v>Fast</v>
      </c>
      <c r="R663" s="2">
        <f t="shared" si="121"/>
        <v>2017</v>
      </c>
    </row>
    <row r="664" spans="1:18" ht="14.25" customHeight="1" x14ac:dyDescent="0.25">
      <c r="A664" s="6">
        <v>663</v>
      </c>
      <c r="B664" s="5" t="s">
        <v>11</v>
      </c>
      <c r="C664" s="6">
        <v>604</v>
      </c>
      <c r="D664" s="8">
        <v>900</v>
      </c>
      <c r="E664" s="5" t="s">
        <v>10</v>
      </c>
      <c r="F664" s="8">
        <v>516420</v>
      </c>
      <c r="G664" s="36">
        <f t="shared" si="130"/>
        <v>0.95</v>
      </c>
      <c r="H664" s="1">
        <v>42881</v>
      </c>
      <c r="I664" s="1">
        <v>42897</v>
      </c>
      <c r="J664" s="5" t="s">
        <v>21</v>
      </c>
      <c r="K664" s="8">
        <v>8154</v>
      </c>
      <c r="L664" s="8">
        <f t="shared" si="122"/>
        <v>543600</v>
      </c>
      <c r="M664" s="8">
        <f t="shared" si="123"/>
        <v>524574</v>
      </c>
      <c r="N664" s="8">
        <f t="shared" si="124"/>
        <v>19026</v>
      </c>
      <c r="O664" s="27">
        <f t="shared" si="125"/>
        <v>3.5000000000000003E-2</v>
      </c>
      <c r="P664" s="4">
        <f t="shared" si="126"/>
        <v>16</v>
      </c>
      <c r="Q664" s="2" t="str">
        <f t="shared" si="120"/>
        <v>Moderate</v>
      </c>
      <c r="R664" s="2">
        <f t="shared" si="121"/>
        <v>2017</v>
      </c>
    </row>
    <row r="665" spans="1:18" ht="14.25" customHeight="1" x14ac:dyDescent="0.25">
      <c r="A665" s="6">
        <v>664</v>
      </c>
      <c r="B665" s="5" t="s">
        <v>13</v>
      </c>
      <c r="C665" s="6">
        <v>494</v>
      </c>
      <c r="D665" s="8">
        <v>1383</v>
      </c>
      <c r="E665" s="5" t="s">
        <v>22</v>
      </c>
      <c r="F665" s="8">
        <v>649041.9</v>
      </c>
      <c r="G665" s="8"/>
      <c r="H665" s="1">
        <v>42418</v>
      </c>
      <c r="I665" s="1">
        <v>42437</v>
      </c>
      <c r="J665" s="5" t="s">
        <v>12</v>
      </c>
      <c r="K665" s="8">
        <v>10248.029999999999</v>
      </c>
      <c r="L665" s="8">
        <f t="shared" si="122"/>
        <v>683202</v>
      </c>
      <c r="M665" s="8">
        <f t="shared" si="123"/>
        <v>659289.93000000005</v>
      </c>
      <c r="N665" s="8">
        <f t="shared" si="124"/>
        <v>23912.069999999949</v>
      </c>
      <c r="O665" s="27">
        <f t="shared" si="125"/>
        <v>3.4999999999999927E-2</v>
      </c>
      <c r="P665" s="4">
        <f t="shared" si="126"/>
        <v>19</v>
      </c>
      <c r="Q665" s="2" t="str">
        <f t="shared" si="120"/>
        <v>Moderate</v>
      </c>
      <c r="R665" s="2">
        <f t="shared" si="121"/>
        <v>2016</v>
      </c>
    </row>
    <row r="666" spans="1:18" ht="14.25" customHeight="1" x14ac:dyDescent="0.25">
      <c r="A666" s="6">
        <v>665</v>
      </c>
      <c r="B666" s="5" t="s">
        <v>11</v>
      </c>
      <c r="C666" s="6">
        <v>241</v>
      </c>
      <c r="D666" s="8">
        <v>132</v>
      </c>
      <c r="E666" s="5" t="s">
        <v>31</v>
      </c>
      <c r="F666" s="8">
        <v>30221.4</v>
      </c>
      <c r="G666" s="36">
        <f>F666/L666</f>
        <v>0.95000000000000007</v>
      </c>
      <c r="H666" s="1">
        <v>43097</v>
      </c>
      <c r="I666" s="1">
        <v>43110</v>
      </c>
      <c r="J666" s="5" t="s">
        <v>19</v>
      </c>
      <c r="K666" s="8">
        <v>477.18</v>
      </c>
      <c r="L666" s="8">
        <f t="shared" si="122"/>
        <v>31812</v>
      </c>
      <c r="M666" s="8">
        <f t="shared" si="123"/>
        <v>30698.58</v>
      </c>
      <c r="N666" s="8">
        <f t="shared" si="124"/>
        <v>1113.4199999999983</v>
      </c>
      <c r="O666" s="27">
        <f t="shared" si="125"/>
        <v>3.4999999999999948E-2</v>
      </c>
      <c r="P666" s="4">
        <f t="shared" si="126"/>
        <v>13</v>
      </c>
      <c r="Q666" s="2" t="str">
        <f t="shared" si="120"/>
        <v>Fast</v>
      </c>
      <c r="R666" s="2">
        <f t="shared" si="121"/>
        <v>2018</v>
      </c>
    </row>
    <row r="667" spans="1:18" ht="14.25" customHeight="1" x14ac:dyDescent="0.25">
      <c r="A667" s="6">
        <v>666</v>
      </c>
      <c r="B667" s="5" t="s">
        <v>13</v>
      </c>
      <c r="C667" s="6">
        <v>284</v>
      </c>
      <c r="D667" s="8">
        <v>1108</v>
      </c>
      <c r="E667" s="5" t="s">
        <v>30</v>
      </c>
      <c r="F667" s="8">
        <v>298938.40000000002</v>
      </c>
      <c r="G667" s="8"/>
      <c r="H667" s="1">
        <v>42731</v>
      </c>
      <c r="I667" s="1">
        <v>42758</v>
      </c>
      <c r="J667" s="5" t="s">
        <v>19</v>
      </c>
      <c r="K667" s="8">
        <v>4720.08</v>
      </c>
      <c r="L667" s="8">
        <f t="shared" si="122"/>
        <v>314672</v>
      </c>
      <c r="M667" s="8">
        <f t="shared" si="123"/>
        <v>303658.48000000004</v>
      </c>
      <c r="N667" s="8">
        <f t="shared" si="124"/>
        <v>11013.51999999996</v>
      </c>
      <c r="O667" s="27">
        <f t="shared" si="125"/>
        <v>3.4999999999999871E-2</v>
      </c>
      <c r="P667" s="4">
        <f t="shared" si="126"/>
        <v>27</v>
      </c>
      <c r="Q667" s="2" t="str">
        <f t="shared" si="120"/>
        <v>Moderate</v>
      </c>
      <c r="R667" s="2">
        <f t="shared" si="121"/>
        <v>2017</v>
      </c>
    </row>
    <row r="668" spans="1:18" ht="14.25" customHeight="1" x14ac:dyDescent="0.25">
      <c r="A668" s="6">
        <v>667</v>
      </c>
      <c r="B668" s="5" t="s">
        <v>13</v>
      </c>
      <c r="C668" s="6">
        <v>606</v>
      </c>
      <c r="D668" s="8">
        <v>1193</v>
      </c>
      <c r="E668" s="5" t="s">
        <v>22</v>
      </c>
      <c r="F668" s="8">
        <v>686810.1</v>
      </c>
      <c r="G668" s="8"/>
      <c r="H668" s="1">
        <v>42690</v>
      </c>
      <c r="I668" s="1">
        <v>42707</v>
      </c>
      <c r="J668" s="5" t="s">
        <v>21</v>
      </c>
      <c r="K668" s="8">
        <v>10844.369999999999</v>
      </c>
      <c r="L668" s="8">
        <f t="shared" si="122"/>
        <v>722958</v>
      </c>
      <c r="M668" s="8">
        <f t="shared" si="123"/>
        <v>697654.47</v>
      </c>
      <c r="N668" s="8">
        <f t="shared" si="124"/>
        <v>25303.530000000028</v>
      </c>
      <c r="O668" s="27">
        <f t="shared" si="125"/>
        <v>3.5000000000000038E-2</v>
      </c>
      <c r="P668" s="4">
        <f t="shared" si="126"/>
        <v>17</v>
      </c>
      <c r="Q668" s="2" t="str">
        <f t="shared" si="120"/>
        <v>Moderate</v>
      </c>
      <c r="R668" s="2">
        <f t="shared" si="121"/>
        <v>2016</v>
      </c>
    </row>
    <row r="669" spans="1:18" ht="14.25" customHeight="1" x14ac:dyDescent="0.25">
      <c r="A669" s="6">
        <v>668</v>
      </c>
      <c r="B669" s="5" t="s">
        <v>11</v>
      </c>
      <c r="C669" s="6">
        <v>529</v>
      </c>
      <c r="D669" s="8">
        <v>88</v>
      </c>
      <c r="E669" s="5" t="s">
        <v>27</v>
      </c>
      <c r="F669" s="8">
        <v>44224.4</v>
      </c>
      <c r="G669" s="36">
        <f t="shared" ref="G669:G672" si="131">F669/L669</f>
        <v>0.95000000000000007</v>
      </c>
      <c r="H669" s="1">
        <v>42867</v>
      </c>
      <c r="I669" s="1">
        <v>42885</v>
      </c>
      <c r="J669" s="5" t="s">
        <v>12</v>
      </c>
      <c r="K669" s="8">
        <v>698.28</v>
      </c>
      <c r="L669" s="8">
        <f t="shared" si="122"/>
        <v>46552</v>
      </c>
      <c r="M669" s="8">
        <f t="shared" si="123"/>
        <v>44922.68</v>
      </c>
      <c r="N669" s="8">
        <f t="shared" si="124"/>
        <v>1629.3199999999997</v>
      </c>
      <c r="O669" s="27">
        <f t="shared" si="125"/>
        <v>3.4999999999999996E-2</v>
      </c>
      <c r="P669" s="4">
        <f t="shared" si="126"/>
        <v>18</v>
      </c>
      <c r="Q669" s="2" t="str">
        <f t="shared" si="120"/>
        <v>Moderate</v>
      </c>
      <c r="R669" s="2">
        <f t="shared" si="121"/>
        <v>2017</v>
      </c>
    </row>
    <row r="670" spans="1:18" ht="14.25" customHeight="1" x14ac:dyDescent="0.25">
      <c r="A670" s="6">
        <v>669</v>
      </c>
      <c r="B670" s="5" t="s">
        <v>11</v>
      </c>
      <c r="C670" s="6">
        <v>343</v>
      </c>
      <c r="D670" s="8">
        <v>929</v>
      </c>
      <c r="E670" s="5" t="s">
        <v>10</v>
      </c>
      <c r="F670" s="8">
        <v>302714.65000000002</v>
      </c>
      <c r="G670" s="36">
        <f t="shared" si="131"/>
        <v>0.95000000000000007</v>
      </c>
      <c r="H670" s="1">
        <v>42599</v>
      </c>
      <c r="I670" s="1">
        <v>42630</v>
      </c>
      <c r="J670" s="5" t="s">
        <v>12</v>
      </c>
      <c r="K670" s="8">
        <v>4779.7049999999999</v>
      </c>
      <c r="L670" s="8">
        <f t="shared" si="122"/>
        <v>318647</v>
      </c>
      <c r="M670" s="8">
        <f t="shared" si="123"/>
        <v>307494.35500000004</v>
      </c>
      <c r="N670" s="8">
        <f t="shared" si="124"/>
        <v>11152.64499999996</v>
      </c>
      <c r="O670" s="27">
        <f t="shared" si="125"/>
        <v>3.4999999999999878E-2</v>
      </c>
      <c r="P670" s="4">
        <f t="shared" si="126"/>
        <v>31</v>
      </c>
      <c r="Q670" s="2" t="str">
        <f t="shared" si="120"/>
        <v>Slow</v>
      </c>
      <c r="R670" s="2">
        <f t="shared" si="121"/>
        <v>2016</v>
      </c>
    </row>
    <row r="671" spans="1:18" ht="14.25" customHeight="1" x14ac:dyDescent="0.25">
      <c r="A671" s="6">
        <v>670</v>
      </c>
      <c r="B671" s="5" t="s">
        <v>11</v>
      </c>
      <c r="C671" s="6">
        <v>776</v>
      </c>
      <c r="D671" s="8">
        <v>107</v>
      </c>
      <c r="E671" s="5" t="s">
        <v>17</v>
      </c>
      <c r="F671" s="8">
        <v>78880.399999999994</v>
      </c>
      <c r="G671" s="36">
        <f t="shared" si="131"/>
        <v>0.95</v>
      </c>
      <c r="H671" s="1">
        <v>42504</v>
      </c>
      <c r="I671" s="1">
        <v>42525</v>
      </c>
      <c r="J671" s="5" t="s">
        <v>28</v>
      </c>
      <c r="K671" s="8">
        <v>1245.48</v>
      </c>
      <c r="L671" s="8">
        <f t="shared" si="122"/>
        <v>83032</v>
      </c>
      <c r="M671" s="8">
        <f t="shared" si="123"/>
        <v>80125.87999999999</v>
      </c>
      <c r="N671" s="8">
        <f t="shared" si="124"/>
        <v>2906.1200000000099</v>
      </c>
      <c r="O671" s="27">
        <f t="shared" si="125"/>
        <v>3.5000000000000121E-2</v>
      </c>
      <c r="P671" s="4">
        <f t="shared" si="126"/>
        <v>21</v>
      </c>
      <c r="Q671" s="2" t="str">
        <f t="shared" si="120"/>
        <v>Moderate</v>
      </c>
      <c r="R671" s="2">
        <f t="shared" si="121"/>
        <v>2016</v>
      </c>
    </row>
    <row r="672" spans="1:18" ht="14.25" customHeight="1" x14ac:dyDescent="0.25">
      <c r="A672" s="6">
        <v>671</v>
      </c>
      <c r="B672" s="5" t="s">
        <v>11</v>
      </c>
      <c r="C672" s="6">
        <v>725</v>
      </c>
      <c r="D672" s="8">
        <v>332</v>
      </c>
      <c r="E672" s="5" t="s">
        <v>29</v>
      </c>
      <c r="F672" s="8">
        <v>228665</v>
      </c>
      <c r="G672" s="36">
        <f t="shared" si="131"/>
        <v>0.95</v>
      </c>
      <c r="H672" s="1">
        <v>42900</v>
      </c>
      <c r="I672" s="1">
        <v>42916</v>
      </c>
      <c r="J672" s="5" t="s">
        <v>28</v>
      </c>
      <c r="K672" s="8">
        <v>3610.5</v>
      </c>
      <c r="L672" s="8">
        <f t="shared" si="122"/>
        <v>240700</v>
      </c>
      <c r="M672" s="8">
        <f t="shared" si="123"/>
        <v>232275.5</v>
      </c>
      <c r="N672" s="8">
        <f t="shared" si="124"/>
        <v>8424.5</v>
      </c>
      <c r="O672" s="27">
        <f t="shared" si="125"/>
        <v>3.5000000000000003E-2</v>
      </c>
      <c r="P672" s="4">
        <f t="shared" si="126"/>
        <v>16</v>
      </c>
      <c r="Q672" s="2" t="str">
        <f t="shared" si="120"/>
        <v>Moderate</v>
      </c>
      <c r="R672" s="2">
        <f t="shared" si="121"/>
        <v>2017</v>
      </c>
    </row>
    <row r="673" spans="1:18" ht="14.25" customHeight="1" x14ac:dyDescent="0.25">
      <c r="A673" s="6">
        <v>672</v>
      </c>
      <c r="B673" s="5" t="s">
        <v>13</v>
      </c>
      <c r="C673" s="6">
        <v>661</v>
      </c>
      <c r="D673" s="8">
        <v>203</v>
      </c>
      <c r="E673" s="5" t="s">
        <v>10</v>
      </c>
      <c r="F673" s="8">
        <v>127473.85</v>
      </c>
      <c r="G673" s="8"/>
      <c r="H673" s="1">
        <v>42497</v>
      </c>
      <c r="I673" s="1">
        <v>42525</v>
      </c>
      <c r="J673" s="5" t="s">
        <v>18</v>
      </c>
      <c r="K673" s="8">
        <v>2012.7449999999999</v>
      </c>
      <c r="L673" s="8">
        <f t="shared" si="122"/>
        <v>134183</v>
      </c>
      <c r="M673" s="8">
        <f t="shared" si="123"/>
        <v>129486.595</v>
      </c>
      <c r="N673" s="8">
        <f t="shared" si="124"/>
        <v>4696.4049999999988</v>
      </c>
      <c r="O673" s="27">
        <f t="shared" si="125"/>
        <v>3.4999999999999989E-2</v>
      </c>
      <c r="P673" s="4">
        <f t="shared" si="126"/>
        <v>28</v>
      </c>
      <c r="Q673" s="2" t="str">
        <f t="shared" si="120"/>
        <v>Moderate</v>
      </c>
      <c r="R673" s="2">
        <f t="shared" si="121"/>
        <v>2016</v>
      </c>
    </row>
    <row r="674" spans="1:18" ht="14.25" customHeight="1" x14ac:dyDescent="0.25">
      <c r="A674" s="6">
        <v>673</v>
      </c>
      <c r="B674" s="5" t="s">
        <v>11</v>
      </c>
      <c r="C674" s="6">
        <v>213</v>
      </c>
      <c r="D674" s="8">
        <v>1029</v>
      </c>
      <c r="E674" s="5" t="s">
        <v>10</v>
      </c>
      <c r="F674" s="8">
        <v>208218.15</v>
      </c>
      <c r="G674" s="36">
        <f>F674/L674</f>
        <v>0.95</v>
      </c>
      <c r="H674" s="1">
        <v>42758</v>
      </c>
      <c r="I674" s="1">
        <v>42773</v>
      </c>
      <c r="J674" s="5" t="s">
        <v>15</v>
      </c>
      <c r="K674" s="8">
        <v>3287.6549999999997</v>
      </c>
      <c r="L674" s="8">
        <f t="shared" si="122"/>
        <v>219177</v>
      </c>
      <c r="M674" s="8">
        <f t="shared" si="123"/>
        <v>211505.80499999999</v>
      </c>
      <c r="N674" s="8">
        <f t="shared" si="124"/>
        <v>7671.195000000007</v>
      </c>
      <c r="O674" s="27">
        <f t="shared" si="125"/>
        <v>3.5000000000000031E-2</v>
      </c>
      <c r="P674" s="4">
        <f t="shared" si="126"/>
        <v>15</v>
      </c>
      <c r="Q674" s="2" t="str">
        <f t="shared" si="120"/>
        <v>Fast</v>
      </c>
      <c r="R674" s="2">
        <f t="shared" si="121"/>
        <v>2017</v>
      </c>
    </row>
    <row r="675" spans="1:18" ht="14.25" customHeight="1" x14ac:dyDescent="0.25">
      <c r="A675" s="6">
        <v>674</v>
      </c>
      <c r="B675" s="5" t="s">
        <v>16</v>
      </c>
      <c r="C675" s="6">
        <v>739</v>
      </c>
      <c r="D675" s="8">
        <v>50</v>
      </c>
      <c r="E675" s="5" t="s">
        <v>17</v>
      </c>
      <c r="F675" s="8">
        <v>35102.5</v>
      </c>
      <c r="G675" s="8"/>
      <c r="H675" s="1">
        <v>42604</v>
      </c>
      <c r="I675" s="1">
        <v>42632</v>
      </c>
      <c r="J675" s="5" t="s">
        <v>32</v>
      </c>
      <c r="K675" s="8">
        <v>554.25</v>
      </c>
      <c r="L675" s="8">
        <f t="shared" si="122"/>
        <v>36950</v>
      </c>
      <c r="M675" s="8">
        <f t="shared" si="123"/>
        <v>35656.75</v>
      </c>
      <c r="N675" s="8">
        <f t="shared" si="124"/>
        <v>1293.25</v>
      </c>
      <c r="O675" s="27">
        <f t="shared" si="125"/>
        <v>3.5000000000000003E-2</v>
      </c>
      <c r="P675" s="4">
        <f t="shared" si="126"/>
        <v>28</v>
      </c>
      <c r="Q675" s="2" t="str">
        <f t="shared" si="120"/>
        <v>Moderate</v>
      </c>
      <c r="R675" s="2">
        <f t="shared" si="121"/>
        <v>2016</v>
      </c>
    </row>
    <row r="676" spans="1:18" ht="14.25" customHeight="1" x14ac:dyDescent="0.25">
      <c r="A676" s="6">
        <v>675</v>
      </c>
      <c r="B676" s="5" t="s">
        <v>13</v>
      </c>
      <c r="C676" s="6">
        <v>185</v>
      </c>
      <c r="D676" s="8">
        <v>937</v>
      </c>
      <c r="E676" s="5" t="s">
        <v>20</v>
      </c>
      <c r="F676" s="8">
        <v>164677.75</v>
      </c>
      <c r="G676" s="8"/>
      <c r="H676" s="1">
        <v>42980</v>
      </c>
      <c r="I676" s="1">
        <v>42998</v>
      </c>
      <c r="J676" s="5" t="s">
        <v>18</v>
      </c>
      <c r="K676" s="8">
        <v>2600.1749999999997</v>
      </c>
      <c r="L676" s="8">
        <f t="shared" si="122"/>
        <v>173345</v>
      </c>
      <c r="M676" s="8">
        <f t="shared" si="123"/>
        <v>167277.92499999999</v>
      </c>
      <c r="N676" s="8">
        <f t="shared" si="124"/>
        <v>6067.0750000000116</v>
      </c>
      <c r="O676" s="27">
        <f t="shared" si="125"/>
        <v>3.5000000000000066E-2</v>
      </c>
      <c r="P676" s="4">
        <f t="shared" si="126"/>
        <v>18</v>
      </c>
      <c r="Q676" s="2" t="str">
        <f t="shared" si="120"/>
        <v>Moderate</v>
      </c>
      <c r="R676" s="2">
        <f t="shared" si="121"/>
        <v>2017</v>
      </c>
    </row>
    <row r="677" spans="1:18" ht="14.25" customHeight="1" x14ac:dyDescent="0.25">
      <c r="A677" s="6">
        <v>676</v>
      </c>
      <c r="B677" s="5" t="s">
        <v>13</v>
      </c>
      <c r="C677" s="6">
        <v>932</v>
      </c>
      <c r="D677" s="8">
        <v>180</v>
      </c>
      <c r="E677" s="5" t="s">
        <v>10</v>
      </c>
      <c r="F677" s="8">
        <v>159372</v>
      </c>
      <c r="G677" s="8"/>
      <c r="H677" s="1">
        <v>42618</v>
      </c>
      <c r="I677" s="1">
        <v>42649</v>
      </c>
      <c r="J677" s="5" t="s">
        <v>28</v>
      </c>
      <c r="K677" s="8">
        <v>2516.4</v>
      </c>
      <c r="L677" s="8">
        <f t="shared" si="122"/>
        <v>167760</v>
      </c>
      <c r="M677" s="8">
        <f t="shared" si="123"/>
        <v>161888.4</v>
      </c>
      <c r="N677" s="8">
        <f t="shared" si="124"/>
        <v>5871.6000000000058</v>
      </c>
      <c r="O677" s="27">
        <f t="shared" si="125"/>
        <v>3.5000000000000038E-2</v>
      </c>
      <c r="P677" s="4">
        <f t="shared" si="126"/>
        <v>31</v>
      </c>
      <c r="Q677" s="2" t="str">
        <f t="shared" si="120"/>
        <v>Slow</v>
      </c>
      <c r="R677" s="2">
        <f t="shared" si="121"/>
        <v>2016</v>
      </c>
    </row>
    <row r="678" spans="1:18" ht="14.25" customHeight="1" x14ac:dyDescent="0.25">
      <c r="A678" s="6">
        <v>677</v>
      </c>
      <c r="B678" s="5" t="s">
        <v>11</v>
      </c>
      <c r="C678" s="6">
        <v>851</v>
      </c>
      <c r="D678" s="8">
        <v>1652</v>
      </c>
      <c r="E678" s="5" t="s">
        <v>10</v>
      </c>
      <c r="F678" s="8">
        <v>1335559.3999999999</v>
      </c>
      <c r="G678" s="36">
        <f t="shared" ref="G678:G679" si="132">F678/L678</f>
        <v>0.95</v>
      </c>
      <c r="H678" s="1">
        <v>43258</v>
      </c>
      <c r="I678" s="1">
        <v>43281</v>
      </c>
      <c r="J678" s="5" t="s">
        <v>18</v>
      </c>
      <c r="K678" s="8">
        <v>21087.78</v>
      </c>
      <c r="L678" s="8">
        <f t="shared" si="122"/>
        <v>1405852</v>
      </c>
      <c r="M678" s="8">
        <f t="shared" si="123"/>
        <v>1356647.18</v>
      </c>
      <c r="N678" s="8">
        <f t="shared" si="124"/>
        <v>49204.820000000065</v>
      </c>
      <c r="O678" s="27">
        <f t="shared" si="125"/>
        <v>3.5000000000000045E-2</v>
      </c>
      <c r="P678" s="4">
        <f t="shared" si="126"/>
        <v>23</v>
      </c>
      <c r="Q678" s="2" t="str">
        <f t="shared" si="120"/>
        <v>Moderate</v>
      </c>
      <c r="R678" s="2">
        <f t="shared" si="121"/>
        <v>2018</v>
      </c>
    </row>
    <row r="679" spans="1:18" ht="14.25" customHeight="1" x14ac:dyDescent="0.25">
      <c r="A679" s="6">
        <v>678</v>
      </c>
      <c r="B679" s="5" t="s">
        <v>11</v>
      </c>
      <c r="C679" s="6">
        <v>711</v>
      </c>
      <c r="D679" s="8">
        <v>1008</v>
      </c>
      <c r="E679" s="5" t="s">
        <v>10</v>
      </c>
      <c r="F679" s="8">
        <v>680853.6</v>
      </c>
      <c r="G679" s="36">
        <f t="shared" si="132"/>
        <v>0.95</v>
      </c>
      <c r="H679" s="1">
        <v>42550</v>
      </c>
      <c r="I679" s="1">
        <v>42576</v>
      </c>
      <c r="J679" s="5" t="s">
        <v>18</v>
      </c>
      <c r="K679" s="8">
        <v>10750.32</v>
      </c>
      <c r="L679" s="8">
        <f t="shared" si="122"/>
        <v>716688</v>
      </c>
      <c r="M679" s="8">
        <f t="shared" si="123"/>
        <v>691603.91999999993</v>
      </c>
      <c r="N679" s="8">
        <f t="shared" si="124"/>
        <v>25084.080000000075</v>
      </c>
      <c r="O679" s="27">
        <f t="shared" si="125"/>
        <v>3.5000000000000107E-2</v>
      </c>
      <c r="P679" s="4">
        <f t="shared" si="126"/>
        <v>26</v>
      </c>
      <c r="Q679" s="2" t="str">
        <f t="shared" si="120"/>
        <v>Moderate</v>
      </c>
      <c r="R679" s="2">
        <f t="shared" si="121"/>
        <v>2016</v>
      </c>
    </row>
    <row r="680" spans="1:18" ht="14.25" customHeight="1" x14ac:dyDescent="0.25">
      <c r="A680" s="6">
        <v>679</v>
      </c>
      <c r="B680" s="5" t="s">
        <v>13</v>
      </c>
      <c r="C680" s="6">
        <v>260</v>
      </c>
      <c r="D680" s="8">
        <v>999</v>
      </c>
      <c r="E680" s="5" t="s">
        <v>20</v>
      </c>
      <c r="F680" s="8">
        <v>246753</v>
      </c>
      <c r="G680" s="8"/>
      <c r="H680" s="1">
        <v>42733</v>
      </c>
      <c r="I680" s="1">
        <v>42757</v>
      </c>
      <c r="J680" s="5" t="s">
        <v>18</v>
      </c>
      <c r="K680" s="8">
        <v>3896.1</v>
      </c>
      <c r="L680" s="8">
        <f t="shared" si="122"/>
        <v>259740</v>
      </c>
      <c r="M680" s="8">
        <f t="shared" si="123"/>
        <v>250649.1</v>
      </c>
      <c r="N680" s="8">
        <f t="shared" si="124"/>
        <v>9090.8999999999942</v>
      </c>
      <c r="O680" s="27">
        <f t="shared" si="125"/>
        <v>3.4999999999999976E-2</v>
      </c>
      <c r="P680" s="4">
        <f t="shared" si="126"/>
        <v>24</v>
      </c>
      <c r="Q680" s="2" t="str">
        <f t="shared" si="120"/>
        <v>Moderate</v>
      </c>
      <c r="R680" s="2">
        <f t="shared" si="121"/>
        <v>2017</v>
      </c>
    </row>
    <row r="681" spans="1:18" ht="14.25" customHeight="1" x14ac:dyDescent="0.25">
      <c r="A681" s="6">
        <v>680</v>
      </c>
      <c r="B681" s="5" t="s">
        <v>16</v>
      </c>
      <c r="C681" s="6">
        <v>744</v>
      </c>
      <c r="D681" s="8">
        <v>50</v>
      </c>
      <c r="E681" s="5" t="s">
        <v>25</v>
      </c>
      <c r="F681" s="8">
        <v>35340</v>
      </c>
      <c r="G681" s="8"/>
      <c r="H681" s="1">
        <v>43102</v>
      </c>
      <c r="I681" s="1">
        <v>43118</v>
      </c>
      <c r="J681" s="16" t="s">
        <v>42</v>
      </c>
      <c r="K681" s="8">
        <v>558</v>
      </c>
      <c r="L681" s="8">
        <f t="shared" si="122"/>
        <v>37200</v>
      </c>
      <c r="M681" s="8">
        <f t="shared" si="123"/>
        <v>35898</v>
      </c>
      <c r="N681" s="8">
        <f t="shared" si="124"/>
        <v>1302</v>
      </c>
      <c r="O681" s="27">
        <f t="shared" si="125"/>
        <v>3.5000000000000003E-2</v>
      </c>
      <c r="P681" s="4">
        <f t="shared" si="126"/>
        <v>16</v>
      </c>
      <c r="Q681" s="2" t="str">
        <f t="shared" si="120"/>
        <v>Moderate</v>
      </c>
      <c r="R681" s="2">
        <f t="shared" si="121"/>
        <v>2018</v>
      </c>
    </row>
    <row r="682" spans="1:18" ht="14.25" customHeight="1" x14ac:dyDescent="0.25">
      <c r="A682" s="6">
        <v>681</v>
      </c>
      <c r="B682" s="5" t="s">
        <v>13</v>
      </c>
      <c r="C682" s="6">
        <v>653</v>
      </c>
      <c r="D682" s="8">
        <v>1046</v>
      </c>
      <c r="E682" s="5" t="s">
        <v>23</v>
      </c>
      <c r="F682" s="8">
        <v>648886.1</v>
      </c>
      <c r="G682" s="8"/>
      <c r="H682" s="1">
        <v>42794</v>
      </c>
      <c r="I682" s="1">
        <v>42825</v>
      </c>
      <c r="J682" s="16" t="s">
        <v>42</v>
      </c>
      <c r="K682" s="8">
        <v>10245.57</v>
      </c>
      <c r="L682" s="8">
        <f t="shared" si="122"/>
        <v>683038</v>
      </c>
      <c r="M682" s="8">
        <f t="shared" si="123"/>
        <v>659131.66999999993</v>
      </c>
      <c r="N682" s="8">
        <f t="shared" si="124"/>
        <v>23906.330000000075</v>
      </c>
      <c r="O682" s="27">
        <f t="shared" si="125"/>
        <v>3.5000000000000107E-2</v>
      </c>
      <c r="P682" s="4">
        <f t="shared" si="126"/>
        <v>31</v>
      </c>
      <c r="Q682" s="2" t="str">
        <f t="shared" si="120"/>
        <v>Slow</v>
      </c>
      <c r="R682" s="2">
        <f t="shared" si="121"/>
        <v>2017</v>
      </c>
    </row>
    <row r="683" spans="1:18" ht="14.25" customHeight="1" x14ac:dyDescent="0.25">
      <c r="A683" s="6">
        <v>682</v>
      </c>
      <c r="B683" s="5" t="s">
        <v>13</v>
      </c>
      <c r="C683" s="6">
        <v>965</v>
      </c>
      <c r="D683" s="8">
        <v>213</v>
      </c>
      <c r="E683" s="5" t="s">
        <v>22</v>
      </c>
      <c r="F683" s="8">
        <v>195267.75</v>
      </c>
      <c r="G683" s="8"/>
      <c r="H683" s="1">
        <v>43250</v>
      </c>
      <c r="I683" s="1">
        <v>43283</v>
      </c>
      <c r="J683" s="5" t="s">
        <v>12</v>
      </c>
      <c r="K683" s="8">
        <v>3083.1749999999997</v>
      </c>
      <c r="L683" s="8">
        <f t="shared" si="122"/>
        <v>205545</v>
      </c>
      <c r="M683" s="8">
        <f t="shared" si="123"/>
        <v>198350.92499999999</v>
      </c>
      <c r="N683" s="8">
        <f t="shared" si="124"/>
        <v>7194.0750000000116</v>
      </c>
      <c r="O683" s="27">
        <f t="shared" si="125"/>
        <v>3.5000000000000059E-2</v>
      </c>
      <c r="P683" s="4">
        <f t="shared" si="126"/>
        <v>33</v>
      </c>
      <c r="Q683" s="2" t="str">
        <f t="shared" si="120"/>
        <v>Slow</v>
      </c>
      <c r="R683" s="2">
        <f t="shared" si="121"/>
        <v>2018</v>
      </c>
    </row>
    <row r="684" spans="1:18" ht="14.25" customHeight="1" x14ac:dyDescent="0.25">
      <c r="A684" s="6">
        <v>683</v>
      </c>
      <c r="B684" s="5" t="s">
        <v>13</v>
      </c>
      <c r="C684" s="6">
        <v>868</v>
      </c>
      <c r="D684" s="8">
        <v>946</v>
      </c>
      <c r="E684" s="5" t="s">
        <v>23</v>
      </c>
      <c r="F684" s="8">
        <v>780071.6</v>
      </c>
      <c r="G684" s="8"/>
      <c r="H684" s="1">
        <v>42512</v>
      </c>
      <c r="I684" s="1">
        <v>42528</v>
      </c>
      <c r="J684" s="5" t="s">
        <v>19</v>
      </c>
      <c r="K684" s="8">
        <v>12316.92</v>
      </c>
      <c r="L684" s="8">
        <f t="shared" si="122"/>
        <v>821128</v>
      </c>
      <c r="M684" s="8">
        <f t="shared" si="123"/>
        <v>792388.52</v>
      </c>
      <c r="N684" s="8">
        <f t="shared" si="124"/>
        <v>28739.479999999981</v>
      </c>
      <c r="O684" s="27">
        <f t="shared" si="125"/>
        <v>3.4999999999999976E-2</v>
      </c>
      <c r="P684" s="4">
        <f t="shared" si="126"/>
        <v>16</v>
      </c>
      <c r="Q684" s="2" t="str">
        <f t="shared" si="120"/>
        <v>Moderate</v>
      </c>
      <c r="R684" s="2">
        <f t="shared" si="121"/>
        <v>2016</v>
      </c>
    </row>
    <row r="685" spans="1:18" ht="14.25" customHeight="1" x14ac:dyDescent="0.25">
      <c r="A685" s="6">
        <v>684</v>
      </c>
      <c r="B685" s="5" t="s">
        <v>11</v>
      </c>
      <c r="C685" s="6">
        <v>927</v>
      </c>
      <c r="D685" s="8">
        <v>232</v>
      </c>
      <c r="E685" s="5" t="s">
        <v>17</v>
      </c>
      <c r="F685" s="8">
        <v>204310.8</v>
      </c>
      <c r="G685" s="36">
        <f>F685/L685</f>
        <v>0.95</v>
      </c>
      <c r="H685" s="1">
        <v>43254</v>
      </c>
      <c r="I685" s="1">
        <v>43280</v>
      </c>
      <c r="J685" s="5" t="s">
        <v>19</v>
      </c>
      <c r="K685" s="8">
        <v>3225.96</v>
      </c>
      <c r="L685" s="8">
        <f t="shared" si="122"/>
        <v>215064</v>
      </c>
      <c r="M685" s="8">
        <f t="shared" si="123"/>
        <v>207536.75999999998</v>
      </c>
      <c r="N685" s="8">
        <f t="shared" si="124"/>
        <v>7527.2400000000198</v>
      </c>
      <c r="O685" s="27">
        <f t="shared" si="125"/>
        <v>3.5000000000000094E-2</v>
      </c>
      <c r="P685" s="4">
        <f t="shared" si="126"/>
        <v>26</v>
      </c>
      <c r="Q685" s="2" t="str">
        <f t="shared" si="120"/>
        <v>Moderate</v>
      </c>
      <c r="R685" s="2">
        <f t="shared" si="121"/>
        <v>2018</v>
      </c>
    </row>
    <row r="686" spans="1:18" ht="14.25" customHeight="1" x14ac:dyDescent="0.25">
      <c r="A686" s="6">
        <v>685</v>
      </c>
      <c r="B686" s="5" t="s">
        <v>13</v>
      </c>
      <c r="C686" s="6">
        <v>749</v>
      </c>
      <c r="D686" s="8">
        <v>135</v>
      </c>
      <c r="E686" s="5" t="s">
        <v>10</v>
      </c>
      <c r="F686" s="8">
        <v>96059.25</v>
      </c>
      <c r="G686" s="8"/>
      <c r="H686" s="1">
        <v>42441</v>
      </c>
      <c r="I686" s="1">
        <v>42456</v>
      </c>
      <c r="J686" s="5" t="s">
        <v>21</v>
      </c>
      <c r="K686" s="8">
        <v>1516.7249999999999</v>
      </c>
      <c r="L686" s="8">
        <f t="shared" si="122"/>
        <v>101115</v>
      </c>
      <c r="M686" s="8">
        <f t="shared" si="123"/>
        <v>97575.975000000006</v>
      </c>
      <c r="N686" s="8">
        <f t="shared" si="124"/>
        <v>3539.0249999999942</v>
      </c>
      <c r="O686" s="27">
        <f t="shared" si="125"/>
        <v>3.4999999999999941E-2</v>
      </c>
      <c r="P686" s="4">
        <f t="shared" si="126"/>
        <v>15</v>
      </c>
      <c r="Q686" s="2" t="str">
        <f t="shared" si="120"/>
        <v>Fast</v>
      </c>
      <c r="R686" s="2">
        <f t="shared" si="121"/>
        <v>2016</v>
      </c>
    </row>
    <row r="687" spans="1:18" ht="14.25" customHeight="1" x14ac:dyDescent="0.25">
      <c r="A687" s="6">
        <v>686</v>
      </c>
      <c r="B687" s="5" t="s">
        <v>11</v>
      </c>
      <c r="C687" s="6">
        <v>458</v>
      </c>
      <c r="D687" s="8">
        <v>27</v>
      </c>
      <c r="E687" s="5" t="s">
        <v>26</v>
      </c>
      <c r="F687" s="8">
        <v>11747.7</v>
      </c>
      <c r="G687" s="36">
        <f>F687/L687</f>
        <v>0.95000000000000007</v>
      </c>
      <c r="H687" s="1">
        <v>43278</v>
      </c>
      <c r="I687" s="1">
        <v>43301</v>
      </c>
      <c r="J687" s="5" t="s">
        <v>12</v>
      </c>
      <c r="K687" s="8">
        <v>185.48999999999998</v>
      </c>
      <c r="L687" s="8">
        <f t="shared" si="122"/>
        <v>12366</v>
      </c>
      <c r="M687" s="8">
        <f t="shared" si="123"/>
        <v>11933.19</v>
      </c>
      <c r="N687" s="8">
        <f t="shared" si="124"/>
        <v>432.80999999999949</v>
      </c>
      <c r="O687" s="27">
        <f t="shared" si="125"/>
        <v>3.4999999999999962E-2</v>
      </c>
      <c r="P687" s="4">
        <f t="shared" si="126"/>
        <v>23</v>
      </c>
      <c r="Q687" s="2" t="str">
        <f t="shared" si="120"/>
        <v>Moderate</v>
      </c>
      <c r="R687" s="2">
        <f t="shared" si="121"/>
        <v>2018</v>
      </c>
    </row>
    <row r="688" spans="1:18" ht="14.25" customHeight="1" x14ac:dyDescent="0.25">
      <c r="A688" s="6">
        <v>687</v>
      </c>
      <c r="B688" s="5" t="s">
        <v>13</v>
      </c>
      <c r="C688" s="6">
        <v>971</v>
      </c>
      <c r="D688" s="8">
        <v>959</v>
      </c>
      <c r="E688" s="5" t="s">
        <v>20</v>
      </c>
      <c r="F688" s="8">
        <v>884629.55</v>
      </c>
      <c r="G688" s="8"/>
      <c r="H688" s="1">
        <v>42796</v>
      </c>
      <c r="I688" s="1">
        <v>42813</v>
      </c>
      <c r="J688" s="5" t="s">
        <v>32</v>
      </c>
      <c r="K688" s="8">
        <v>13967.834999999999</v>
      </c>
      <c r="L688" s="8">
        <f t="shared" si="122"/>
        <v>931189</v>
      </c>
      <c r="M688" s="8">
        <f t="shared" si="123"/>
        <v>898597.38500000001</v>
      </c>
      <c r="N688" s="8">
        <f t="shared" si="124"/>
        <v>32591.614999999991</v>
      </c>
      <c r="O688" s="27">
        <f t="shared" si="125"/>
        <v>3.4999999999999989E-2</v>
      </c>
      <c r="P688" s="4">
        <f t="shared" si="126"/>
        <v>17</v>
      </c>
      <c r="Q688" s="2" t="str">
        <f t="shared" si="120"/>
        <v>Moderate</v>
      </c>
      <c r="R688" s="2">
        <f t="shared" si="121"/>
        <v>2017</v>
      </c>
    </row>
    <row r="689" spans="1:18" ht="14.25" customHeight="1" x14ac:dyDescent="0.25">
      <c r="A689" s="6">
        <v>688</v>
      </c>
      <c r="B689" s="5" t="s">
        <v>11</v>
      </c>
      <c r="C689" s="6">
        <v>516</v>
      </c>
      <c r="D689" s="8">
        <v>265</v>
      </c>
      <c r="E689" s="5" t="s">
        <v>17</v>
      </c>
      <c r="F689" s="8">
        <v>129903</v>
      </c>
      <c r="G689" s="36">
        <f>F689/L689</f>
        <v>0.95</v>
      </c>
      <c r="H689" s="1">
        <v>43132</v>
      </c>
      <c r="I689" s="1">
        <v>43151</v>
      </c>
      <c r="J689" s="5" t="s">
        <v>12</v>
      </c>
      <c r="K689" s="8">
        <v>2051.1</v>
      </c>
      <c r="L689" s="8">
        <f t="shared" si="122"/>
        <v>136740</v>
      </c>
      <c r="M689" s="8">
        <f t="shared" si="123"/>
        <v>131954.1</v>
      </c>
      <c r="N689" s="8">
        <f t="shared" si="124"/>
        <v>4785.8999999999942</v>
      </c>
      <c r="O689" s="27">
        <f t="shared" si="125"/>
        <v>3.4999999999999955E-2</v>
      </c>
      <c r="P689" s="4">
        <f t="shared" si="126"/>
        <v>19</v>
      </c>
      <c r="Q689" s="2" t="str">
        <f t="shared" si="120"/>
        <v>Moderate</v>
      </c>
      <c r="R689" s="2">
        <f t="shared" si="121"/>
        <v>2018</v>
      </c>
    </row>
    <row r="690" spans="1:18" ht="14.25" customHeight="1" x14ac:dyDescent="0.25">
      <c r="A690" s="6">
        <v>689</v>
      </c>
      <c r="B690" s="5" t="s">
        <v>13</v>
      </c>
      <c r="C690" s="6">
        <v>114</v>
      </c>
      <c r="D690" s="8">
        <v>1428</v>
      </c>
      <c r="E690" s="5" t="s">
        <v>22</v>
      </c>
      <c r="F690" s="8">
        <v>154652.4</v>
      </c>
      <c r="G690" s="8"/>
      <c r="H690" s="1">
        <v>42614</v>
      </c>
      <c r="I690" s="1">
        <v>42631</v>
      </c>
      <c r="J690" s="5" t="s">
        <v>12</v>
      </c>
      <c r="K690" s="8">
        <v>2441.88</v>
      </c>
      <c r="L690" s="8">
        <f t="shared" si="122"/>
        <v>162792</v>
      </c>
      <c r="M690" s="8">
        <f t="shared" si="123"/>
        <v>157094.28</v>
      </c>
      <c r="N690" s="8">
        <f t="shared" si="124"/>
        <v>5697.7200000000012</v>
      </c>
      <c r="O690" s="27">
        <f t="shared" si="125"/>
        <v>3.500000000000001E-2</v>
      </c>
      <c r="P690" s="4">
        <f t="shared" si="126"/>
        <v>17</v>
      </c>
      <c r="Q690" s="2" t="str">
        <f t="shared" si="120"/>
        <v>Moderate</v>
      </c>
      <c r="R690" s="2">
        <f t="shared" si="121"/>
        <v>2016</v>
      </c>
    </row>
    <row r="691" spans="1:18" ht="14.25" customHeight="1" x14ac:dyDescent="0.25">
      <c r="A691" s="6">
        <v>690</v>
      </c>
      <c r="B691" s="5" t="s">
        <v>11</v>
      </c>
      <c r="C691" s="6">
        <v>367</v>
      </c>
      <c r="D691" s="8">
        <v>250</v>
      </c>
      <c r="E691" s="5" t="s">
        <v>17</v>
      </c>
      <c r="F691" s="8">
        <v>87162.5</v>
      </c>
      <c r="G691" s="36">
        <f t="shared" ref="G691:G692" si="133">F691/L691</f>
        <v>0.95</v>
      </c>
      <c r="H691" s="1">
        <v>42858</v>
      </c>
      <c r="I691" s="1">
        <v>42872</v>
      </c>
      <c r="J691" s="5" t="s">
        <v>21</v>
      </c>
      <c r="K691" s="8">
        <v>1376.25</v>
      </c>
      <c r="L691" s="8">
        <f t="shared" si="122"/>
        <v>91750</v>
      </c>
      <c r="M691" s="8">
        <f t="shared" si="123"/>
        <v>88538.75</v>
      </c>
      <c r="N691" s="8">
        <f t="shared" si="124"/>
        <v>3211.25</v>
      </c>
      <c r="O691" s="27">
        <f t="shared" si="125"/>
        <v>3.5000000000000003E-2</v>
      </c>
      <c r="P691" s="4">
        <f t="shared" si="126"/>
        <v>14</v>
      </c>
      <c r="Q691" s="2" t="str">
        <f t="shared" si="120"/>
        <v>Fast</v>
      </c>
      <c r="R691" s="2">
        <f t="shared" si="121"/>
        <v>2017</v>
      </c>
    </row>
    <row r="692" spans="1:18" ht="14.25" customHeight="1" x14ac:dyDescent="0.25">
      <c r="A692" s="6">
        <v>691</v>
      </c>
      <c r="B692" s="5" t="s">
        <v>11</v>
      </c>
      <c r="C692" s="6">
        <v>439</v>
      </c>
      <c r="D692" s="8">
        <v>303</v>
      </c>
      <c r="E692" s="5" t="s">
        <v>29</v>
      </c>
      <c r="F692" s="8">
        <v>126366.15</v>
      </c>
      <c r="G692" s="36">
        <f t="shared" si="133"/>
        <v>0.95</v>
      </c>
      <c r="H692" s="1">
        <v>42763</v>
      </c>
      <c r="I692" s="1">
        <v>42792</v>
      </c>
      <c r="J692" s="5" t="s">
        <v>24</v>
      </c>
      <c r="K692" s="8">
        <v>1995.2549999999999</v>
      </c>
      <c r="L692" s="8">
        <f t="shared" si="122"/>
        <v>133017</v>
      </c>
      <c r="M692" s="8">
        <f t="shared" si="123"/>
        <v>128361.405</v>
      </c>
      <c r="N692" s="8">
        <f t="shared" si="124"/>
        <v>4655.5950000000012</v>
      </c>
      <c r="O692" s="27">
        <f t="shared" si="125"/>
        <v>3.500000000000001E-2</v>
      </c>
      <c r="P692" s="4">
        <f t="shared" si="126"/>
        <v>29</v>
      </c>
      <c r="Q692" s="2" t="str">
        <f t="shared" si="120"/>
        <v>Slow</v>
      </c>
      <c r="R692" s="2">
        <f t="shared" si="121"/>
        <v>2017</v>
      </c>
    </row>
    <row r="693" spans="1:18" ht="14.25" customHeight="1" x14ac:dyDescent="0.25">
      <c r="A693" s="6">
        <v>692</v>
      </c>
      <c r="B693" s="5" t="s">
        <v>13</v>
      </c>
      <c r="C693" s="6">
        <v>695</v>
      </c>
      <c r="D693" s="8">
        <v>214</v>
      </c>
      <c r="E693" s="5" t="s">
        <v>22</v>
      </c>
      <c r="F693" s="8">
        <v>141293.5</v>
      </c>
      <c r="G693" s="8"/>
      <c r="H693" s="1">
        <v>43189</v>
      </c>
      <c r="I693" s="1">
        <v>43200</v>
      </c>
      <c r="J693" s="5" t="s">
        <v>12</v>
      </c>
      <c r="K693" s="8">
        <v>2230.9499999999998</v>
      </c>
      <c r="L693" s="8">
        <f t="shared" si="122"/>
        <v>148730</v>
      </c>
      <c r="M693" s="8">
        <f t="shared" si="123"/>
        <v>143524.45000000001</v>
      </c>
      <c r="N693" s="8">
        <f t="shared" si="124"/>
        <v>5205.5499999999884</v>
      </c>
      <c r="O693" s="27">
        <f t="shared" si="125"/>
        <v>3.499999999999992E-2</v>
      </c>
      <c r="P693" s="4">
        <f t="shared" si="126"/>
        <v>11</v>
      </c>
      <c r="Q693" s="2" t="str">
        <f t="shared" si="120"/>
        <v>Fast</v>
      </c>
      <c r="R693" s="2">
        <f t="shared" si="121"/>
        <v>2018</v>
      </c>
    </row>
    <row r="694" spans="1:18" ht="14.25" customHeight="1" x14ac:dyDescent="0.25">
      <c r="A694" s="6">
        <v>693</v>
      </c>
      <c r="B694" s="5" t="s">
        <v>13</v>
      </c>
      <c r="C694" s="6">
        <v>928</v>
      </c>
      <c r="D694" s="8">
        <v>981</v>
      </c>
      <c r="E694" s="5" t="s">
        <v>23</v>
      </c>
      <c r="F694" s="8">
        <v>864849.6</v>
      </c>
      <c r="G694" s="8"/>
      <c r="H694" s="1">
        <v>43076</v>
      </c>
      <c r="I694" s="1">
        <v>43087</v>
      </c>
      <c r="J694" s="5" t="s">
        <v>18</v>
      </c>
      <c r="K694" s="8">
        <v>13655.519999999999</v>
      </c>
      <c r="L694" s="8">
        <f t="shared" si="122"/>
        <v>910368</v>
      </c>
      <c r="M694" s="8">
        <f t="shared" si="123"/>
        <v>878505.12</v>
      </c>
      <c r="N694" s="8">
        <f t="shared" si="124"/>
        <v>31862.880000000005</v>
      </c>
      <c r="O694" s="27">
        <f t="shared" si="125"/>
        <v>3.5000000000000003E-2</v>
      </c>
      <c r="P694" s="4">
        <f t="shared" si="126"/>
        <v>11</v>
      </c>
      <c r="Q694" s="2" t="str">
        <f t="shared" si="120"/>
        <v>Fast</v>
      </c>
      <c r="R694" s="2">
        <f t="shared" si="121"/>
        <v>2017</v>
      </c>
    </row>
    <row r="695" spans="1:18" ht="14.25" customHeight="1" x14ac:dyDescent="0.25">
      <c r="A695" s="6">
        <v>694</v>
      </c>
      <c r="B695" s="5" t="s">
        <v>13</v>
      </c>
      <c r="C695" s="6">
        <v>716</v>
      </c>
      <c r="D695" s="8">
        <v>649</v>
      </c>
      <c r="E695" s="5" t="s">
        <v>14</v>
      </c>
      <c r="F695" s="8">
        <v>441449.8</v>
      </c>
      <c r="G695" s="8"/>
      <c r="H695" s="1">
        <v>42844</v>
      </c>
      <c r="I695" s="1">
        <v>42866</v>
      </c>
      <c r="J695" s="5" t="s">
        <v>12</v>
      </c>
      <c r="K695" s="8">
        <v>6970.2599999999993</v>
      </c>
      <c r="L695" s="8">
        <f t="shared" si="122"/>
        <v>464684</v>
      </c>
      <c r="M695" s="8">
        <f t="shared" si="123"/>
        <v>448420.06</v>
      </c>
      <c r="N695" s="8">
        <f t="shared" si="124"/>
        <v>16263.940000000002</v>
      </c>
      <c r="O695" s="27">
        <f t="shared" si="125"/>
        <v>3.5000000000000003E-2</v>
      </c>
      <c r="P695" s="4">
        <f t="shared" si="126"/>
        <v>22</v>
      </c>
      <c r="Q695" s="2" t="str">
        <f t="shared" si="120"/>
        <v>Moderate</v>
      </c>
      <c r="R695" s="2">
        <f t="shared" si="121"/>
        <v>2017</v>
      </c>
    </row>
    <row r="696" spans="1:18" ht="14.25" customHeight="1" x14ac:dyDescent="0.25">
      <c r="A696" s="6">
        <v>695</v>
      </c>
      <c r="B696" s="5" t="s">
        <v>13</v>
      </c>
      <c r="C696" s="6">
        <v>251</v>
      </c>
      <c r="D696" s="8">
        <v>219</v>
      </c>
      <c r="E696" s="5" t="s">
        <v>10</v>
      </c>
      <c r="F696" s="8">
        <v>52220.55</v>
      </c>
      <c r="G696" s="8"/>
      <c r="H696" s="1">
        <v>42638</v>
      </c>
      <c r="I696" s="1">
        <v>42654</v>
      </c>
      <c r="J696" s="5" t="s">
        <v>12</v>
      </c>
      <c r="K696" s="8">
        <v>824.53499999999997</v>
      </c>
      <c r="L696" s="8">
        <f t="shared" si="122"/>
        <v>54969</v>
      </c>
      <c r="M696" s="8">
        <f t="shared" si="123"/>
        <v>53045.085000000006</v>
      </c>
      <c r="N696" s="8">
        <f t="shared" si="124"/>
        <v>1923.9149999999936</v>
      </c>
      <c r="O696" s="27">
        <f t="shared" si="125"/>
        <v>3.4999999999999885E-2</v>
      </c>
      <c r="P696" s="4">
        <f t="shared" si="126"/>
        <v>16</v>
      </c>
      <c r="Q696" s="2" t="str">
        <f t="shared" si="120"/>
        <v>Moderate</v>
      </c>
      <c r="R696" s="2">
        <f t="shared" si="121"/>
        <v>2016</v>
      </c>
    </row>
    <row r="697" spans="1:18" ht="14.25" customHeight="1" x14ac:dyDescent="0.25">
      <c r="A697" s="6">
        <v>696</v>
      </c>
      <c r="B697" s="5" t="s">
        <v>11</v>
      </c>
      <c r="C697" s="6">
        <v>890</v>
      </c>
      <c r="D697" s="8">
        <v>264</v>
      </c>
      <c r="E697" s="5" t="s">
        <v>17</v>
      </c>
      <c r="F697" s="8">
        <v>223212</v>
      </c>
      <c r="G697" s="36">
        <f>F697/L697</f>
        <v>0.95</v>
      </c>
      <c r="H697" s="1">
        <v>43207</v>
      </c>
      <c r="I697" s="1">
        <v>43219</v>
      </c>
      <c r="J697" s="5" t="s">
        <v>18</v>
      </c>
      <c r="K697" s="8">
        <v>3524.4</v>
      </c>
      <c r="L697" s="8">
        <f t="shared" si="122"/>
        <v>234960</v>
      </c>
      <c r="M697" s="8">
        <f t="shared" si="123"/>
        <v>226736.4</v>
      </c>
      <c r="N697" s="8">
        <f t="shared" si="124"/>
        <v>8223.6000000000058</v>
      </c>
      <c r="O697" s="27">
        <f t="shared" si="125"/>
        <v>3.5000000000000024E-2</v>
      </c>
      <c r="P697" s="4">
        <f t="shared" si="126"/>
        <v>12</v>
      </c>
      <c r="Q697" s="2" t="str">
        <f t="shared" si="120"/>
        <v>Fast</v>
      </c>
      <c r="R697" s="2">
        <f t="shared" si="121"/>
        <v>2018</v>
      </c>
    </row>
    <row r="698" spans="1:18" ht="14.25" customHeight="1" x14ac:dyDescent="0.25">
      <c r="A698" s="6">
        <v>697</v>
      </c>
      <c r="B698" s="5" t="s">
        <v>13</v>
      </c>
      <c r="C698" s="6">
        <v>619</v>
      </c>
      <c r="D698" s="8">
        <v>56</v>
      </c>
      <c r="E698" s="5" t="s">
        <v>10</v>
      </c>
      <c r="F698" s="8">
        <v>32930.800000000003</v>
      </c>
      <c r="G698" s="8"/>
      <c r="H698" s="1">
        <v>43250</v>
      </c>
      <c r="I698" s="1">
        <v>43262</v>
      </c>
      <c r="J698" s="5" t="s">
        <v>32</v>
      </c>
      <c r="K698" s="8">
        <v>519.96</v>
      </c>
      <c r="L698" s="8">
        <f t="shared" si="122"/>
        <v>34664</v>
      </c>
      <c r="M698" s="8">
        <f t="shared" si="123"/>
        <v>33450.76</v>
      </c>
      <c r="N698" s="8">
        <f t="shared" si="124"/>
        <v>1213.239999999998</v>
      </c>
      <c r="O698" s="27">
        <f t="shared" si="125"/>
        <v>3.4999999999999941E-2</v>
      </c>
      <c r="P698" s="4">
        <f t="shared" si="126"/>
        <v>12</v>
      </c>
      <c r="Q698" s="2" t="str">
        <f t="shared" si="120"/>
        <v>Fast</v>
      </c>
      <c r="R698" s="2">
        <f t="shared" si="121"/>
        <v>2018</v>
      </c>
    </row>
    <row r="699" spans="1:18" ht="14.25" customHeight="1" x14ac:dyDescent="0.25">
      <c r="A699" s="6">
        <v>698</v>
      </c>
      <c r="B699" s="5" t="s">
        <v>13</v>
      </c>
      <c r="C699" s="6">
        <v>918</v>
      </c>
      <c r="D699" s="8">
        <v>778</v>
      </c>
      <c r="E699" s="5" t="s">
        <v>14</v>
      </c>
      <c r="F699" s="8">
        <v>678493.8</v>
      </c>
      <c r="G699" s="8"/>
      <c r="H699" s="1">
        <v>42751</v>
      </c>
      <c r="I699" s="1">
        <v>42786</v>
      </c>
      <c r="J699" s="5" t="s">
        <v>18</v>
      </c>
      <c r="K699" s="8">
        <v>10713.06</v>
      </c>
      <c r="L699" s="8">
        <f t="shared" si="122"/>
        <v>714204</v>
      </c>
      <c r="M699" s="8">
        <f t="shared" si="123"/>
        <v>689206.8600000001</v>
      </c>
      <c r="N699" s="8">
        <f t="shared" si="124"/>
        <v>24997.139999999898</v>
      </c>
      <c r="O699" s="27">
        <f t="shared" si="125"/>
        <v>3.4999999999999858E-2</v>
      </c>
      <c r="P699" s="4">
        <f t="shared" si="126"/>
        <v>35</v>
      </c>
      <c r="Q699" s="2" t="str">
        <f t="shared" si="120"/>
        <v>Slow</v>
      </c>
      <c r="R699" s="2">
        <f t="shared" si="121"/>
        <v>2017</v>
      </c>
    </row>
    <row r="700" spans="1:18" ht="14.25" customHeight="1" x14ac:dyDescent="0.25">
      <c r="A700" s="6">
        <v>699</v>
      </c>
      <c r="B700" s="5" t="s">
        <v>13</v>
      </c>
      <c r="C700" s="6">
        <v>162</v>
      </c>
      <c r="D700" s="8">
        <v>1224</v>
      </c>
      <c r="E700" s="5" t="s">
        <v>22</v>
      </c>
      <c r="F700" s="8">
        <v>188373.6</v>
      </c>
      <c r="G700" s="8"/>
      <c r="H700" s="1">
        <v>42925</v>
      </c>
      <c r="I700" s="1">
        <v>42960</v>
      </c>
      <c r="J700" s="5" t="s">
        <v>18</v>
      </c>
      <c r="K700" s="8">
        <v>2974.3199999999997</v>
      </c>
      <c r="L700" s="8">
        <f t="shared" si="122"/>
        <v>198288</v>
      </c>
      <c r="M700" s="8">
        <f t="shared" si="123"/>
        <v>191347.92</v>
      </c>
      <c r="N700" s="8">
        <f t="shared" si="124"/>
        <v>6940.0799999999872</v>
      </c>
      <c r="O700" s="27">
        <f t="shared" si="125"/>
        <v>3.4999999999999934E-2</v>
      </c>
      <c r="P700" s="4">
        <f t="shared" si="126"/>
        <v>35</v>
      </c>
      <c r="Q700" s="2" t="str">
        <f t="shared" si="120"/>
        <v>Slow</v>
      </c>
      <c r="R700" s="2">
        <f t="shared" si="121"/>
        <v>2017</v>
      </c>
    </row>
    <row r="701" spans="1:18" ht="14.25" customHeight="1" x14ac:dyDescent="0.25">
      <c r="A701" s="6">
        <v>700</v>
      </c>
      <c r="B701" s="5" t="s">
        <v>13</v>
      </c>
      <c r="C701" s="6">
        <v>285</v>
      </c>
      <c r="D701" s="8">
        <v>131</v>
      </c>
      <c r="E701" s="5" t="s">
        <v>10</v>
      </c>
      <c r="F701" s="8">
        <v>35468.25</v>
      </c>
      <c r="G701" s="8"/>
      <c r="H701" s="1">
        <v>42638</v>
      </c>
      <c r="I701" s="1">
        <v>42662</v>
      </c>
      <c r="J701" s="5" t="s">
        <v>18</v>
      </c>
      <c r="K701" s="8">
        <v>560.02499999999998</v>
      </c>
      <c r="L701" s="8">
        <f t="shared" si="122"/>
        <v>37335</v>
      </c>
      <c r="M701" s="8">
        <f t="shared" si="123"/>
        <v>36028.275000000001</v>
      </c>
      <c r="N701" s="8">
        <f t="shared" si="124"/>
        <v>1306.7249999999985</v>
      </c>
      <c r="O701" s="27">
        <f t="shared" si="125"/>
        <v>3.4999999999999962E-2</v>
      </c>
      <c r="P701" s="4">
        <f t="shared" si="126"/>
        <v>24</v>
      </c>
      <c r="Q701" s="2" t="str">
        <f t="shared" si="120"/>
        <v>Moderate</v>
      </c>
      <c r="R701" s="2">
        <f t="shared" si="121"/>
        <v>2016</v>
      </c>
    </row>
    <row r="702" spans="1:18" ht="14.25" customHeight="1" x14ac:dyDescent="0.25">
      <c r="A702" s="6">
        <v>701</v>
      </c>
      <c r="B702" s="5" t="s">
        <v>11</v>
      </c>
      <c r="C702" s="6">
        <v>994</v>
      </c>
      <c r="D702" s="8">
        <v>126</v>
      </c>
      <c r="E702" s="5" t="s">
        <v>17</v>
      </c>
      <c r="F702" s="8">
        <v>118981.8</v>
      </c>
      <c r="G702" s="36">
        <f>F702/L702</f>
        <v>0.95000000000000007</v>
      </c>
      <c r="H702" s="1">
        <v>43169</v>
      </c>
      <c r="I702" s="1">
        <v>43184</v>
      </c>
      <c r="J702" s="5" t="s">
        <v>24</v>
      </c>
      <c r="K702" s="8">
        <v>1878.6599999999999</v>
      </c>
      <c r="L702" s="8">
        <f t="shared" si="122"/>
        <v>125244</v>
      </c>
      <c r="M702" s="8">
        <f t="shared" si="123"/>
        <v>120860.46</v>
      </c>
      <c r="N702" s="8">
        <f t="shared" si="124"/>
        <v>4383.5399999999936</v>
      </c>
      <c r="O702" s="27">
        <f t="shared" si="125"/>
        <v>3.4999999999999948E-2</v>
      </c>
      <c r="P702" s="4">
        <f t="shared" si="126"/>
        <v>15</v>
      </c>
      <c r="Q702" s="2" t="str">
        <f t="shared" si="120"/>
        <v>Fast</v>
      </c>
      <c r="R702" s="2">
        <f t="shared" si="121"/>
        <v>2018</v>
      </c>
    </row>
    <row r="703" spans="1:18" ht="14.25" customHeight="1" x14ac:dyDescent="0.25">
      <c r="A703" s="6">
        <v>702</v>
      </c>
      <c r="B703" s="5" t="s">
        <v>13</v>
      </c>
      <c r="C703" s="6">
        <v>602</v>
      </c>
      <c r="D703" s="8">
        <v>1090</v>
      </c>
      <c r="E703" s="5" t="s">
        <v>30</v>
      </c>
      <c r="F703" s="8">
        <v>623371</v>
      </c>
      <c r="G703" s="8"/>
      <c r="H703" s="1">
        <v>43052</v>
      </c>
      <c r="I703" s="1">
        <v>43074</v>
      </c>
      <c r="J703" s="16" t="s">
        <v>42</v>
      </c>
      <c r="K703" s="8">
        <v>9842.6999999999989</v>
      </c>
      <c r="L703" s="8">
        <f t="shared" si="122"/>
        <v>656180</v>
      </c>
      <c r="M703" s="8">
        <f t="shared" si="123"/>
        <v>633213.69999999995</v>
      </c>
      <c r="N703" s="8">
        <f t="shared" si="124"/>
        <v>22966.300000000047</v>
      </c>
      <c r="O703" s="27">
        <f t="shared" si="125"/>
        <v>3.5000000000000073E-2</v>
      </c>
      <c r="P703" s="4">
        <f t="shared" si="126"/>
        <v>22</v>
      </c>
      <c r="Q703" s="2" t="str">
        <f t="shared" si="120"/>
        <v>Moderate</v>
      </c>
      <c r="R703" s="2">
        <f t="shared" si="121"/>
        <v>2017</v>
      </c>
    </row>
    <row r="704" spans="1:18" ht="14.25" customHeight="1" x14ac:dyDescent="0.25">
      <c r="A704" s="6">
        <v>703</v>
      </c>
      <c r="B704" s="5" t="s">
        <v>16</v>
      </c>
      <c r="C704" s="6">
        <v>694</v>
      </c>
      <c r="D704" s="8">
        <v>14</v>
      </c>
      <c r="E704" s="5" t="s">
        <v>25</v>
      </c>
      <c r="F704" s="8">
        <v>9230.2000000000007</v>
      </c>
      <c r="G704" s="8"/>
      <c r="H704" s="1">
        <v>42694</v>
      </c>
      <c r="I704" s="1">
        <v>42726</v>
      </c>
      <c r="J704" s="5" t="s">
        <v>15</v>
      </c>
      <c r="K704" s="8">
        <v>145.73999999999998</v>
      </c>
      <c r="L704" s="8">
        <f t="shared" si="122"/>
        <v>9716</v>
      </c>
      <c r="M704" s="8">
        <f t="shared" si="123"/>
        <v>9375.94</v>
      </c>
      <c r="N704" s="8">
        <f t="shared" si="124"/>
        <v>340.05999999999949</v>
      </c>
      <c r="O704" s="27">
        <f t="shared" si="125"/>
        <v>3.4999999999999948E-2</v>
      </c>
      <c r="P704" s="4">
        <f t="shared" si="126"/>
        <v>32</v>
      </c>
      <c r="Q704" s="2" t="str">
        <f t="shared" si="120"/>
        <v>Slow</v>
      </c>
      <c r="R704" s="2">
        <f t="shared" si="121"/>
        <v>2016</v>
      </c>
    </row>
    <row r="705" spans="1:18" ht="14.25" customHeight="1" x14ac:dyDescent="0.25">
      <c r="A705" s="6">
        <v>704</v>
      </c>
      <c r="B705" s="5" t="s">
        <v>13</v>
      </c>
      <c r="C705" s="6">
        <v>902</v>
      </c>
      <c r="D705" s="8">
        <v>215</v>
      </c>
      <c r="E705" s="5" t="s">
        <v>10</v>
      </c>
      <c r="F705" s="8">
        <v>184233.5</v>
      </c>
      <c r="G705" s="8"/>
      <c r="H705" s="1">
        <v>42728</v>
      </c>
      <c r="I705" s="1">
        <v>42753</v>
      </c>
      <c r="J705" s="5" t="s">
        <v>32</v>
      </c>
      <c r="K705" s="8">
        <v>2908.95</v>
      </c>
      <c r="L705" s="8">
        <f t="shared" si="122"/>
        <v>193930</v>
      </c>
      <c r="M705" s="8">
        <f t="shared" si="123"/>
        <v>187142.45</v>
      </c>
      <c r="N705" s="8">
        <f t="shared" si="124"/>
        <v>6787.5499999999884</v>
      </c>
      <c r="O705" s="27">
        <f t="shared" si="125"/>
        <v>3.4999999999999941E-2</v>
      </c>
      <c r="P705" s="4">
        <f t="shared" si="126"/>
        <v>25</v>
      </c>
      <c r="Q705" s="2" t="str">
        <f t="shared" si="120"/>
        <v>Moderate</v>
      </c>
      <c r="R705" s="2">
        <f t="shared" si="121"/>
        <v>2017</v>
      </c>
    </row>
    <row r="706" spans="1:18" ht="14.25" customHeight="1" x14ac:dyDescent="0.25">
      <c r="A706" s="6">
        <v>705</v>
      </c>
      <c r="B706" s="5" t="s">
        <v>13</v>
      </c>
      <c r="C706" s="6">
        <v>498</v>
      </c>
      <c r="D706" s="8">
        <v>70</v>
      </c>
      <c r="E706" s="5" t="s">
        <v>31</v>
      </c>
      <c r="F706" s="8">
        <v>33117</v>
      </c>
      <c r="G706" s="8"/>
      <c r="H706" s="1">
        <v>42883</v>
      </c>
      <c r="I706" s="1">
        <v>42908</v>
      </c>
      <c r="J706" s="5" t="s">
        <v>19</v>
      </c>
      <c r="K706" s="8">
        <v>522.9</v>
      </c>
      <c r="L706" s="8">
        <f t="shared" si="122"/>
        <v>34860</v>
      </c>
      <c r="M706" s="8">
        <f t="shared" si="123"/>
        <v>33639.9</v>
      </c>
      <c r="N706" s="8">
        <f t="shared" si="124"/>
        <v>1220.0999999999985</v>
      </c>
      <c r="O706" s="27">
        <f t="shared" si="125"/>
        <v>3.4999999999999962E-2</v>
      </c>
      <c r="P706" s="4">
        <f t="shared" si="126"/>
        <v>25</v>
      </c>
      <c r="Q706" s="2" t="str">
        <f t="shared" ref="Q706:Q769" si="134">IF(P706&lt;=15,"Fast",IF(P706&lt;=28,"Moderate","Slow"))</f>
        <v>Moderate</v>
      </c>
      <c r="R706" s="2">
        <f t="shared" ref="R706:R769" si="135">YEAR(I706)</f>
        <v>2017</v>
      </c>
    </row>
    <row r="707" spans="1:18" ht="14.25" customHeight="1" x14ac:dyDescent="0.25">
      <c r="A707" s="6">
        <v>706</v>
      </c>
      <c r="B707" s="5" t="s">
        <v>13</v>
      </c>
      <c r="C707" s="6">
        <v>144</v>
      </c>
      <c r="D707" s="8">
        <v>871</v>
      </c>
      <c r="E707" s="5" t="s">
        <v>23</v>
      </c>
      <c r="F707" s="8">
        <v>119152.8</v>
      </c>
      <c r="G707" s="8"/>
      <c r="H707" s="1">
        <v>42665</v>
      </c>
      <c r="I707" s="1">
        <v>42682</v>
      </c>
      <c r="J707" s="5" t="s">
        <v>12</v>
      </c>
      <c r="K707" s="8">
        <v>1881.36</v>
      </c>
      <c r="L707" s="8">
        <f t="shared" ref="L707:L770" si="136">C707*D707</f>
        <v>125424</v>
      </c>
      <c r="M707" s="8">
        <f t="shared" ref="M707:M770" si="137">F707+K707</f>
        <v>121034.16</v>
      </c>
      <c r="N707" s="8">
        <f t="shared" ref="N707:N770" si="138">L707-M707</f>
        <v>4389.8399999999965</v>
      </c>
      <c r="O707" s="27">
        <f t="shared" ref="O707:O770" si="139">(L707-M707)/L707</f>
        <v>3.4999999999999976E-2</v>
      </c>
      <c r="P707" s="4">
        <f t="shared" ref="P707:P770" si="140">I707-H707</f>
        <v>17</v>
      </c>
      <c r="Q707" s="2" t="str">
        <f t="shared" si="134"/>
        <v>Moderate</v>
      </c>
      <c r="R707" s="2">
        <f t="shared" si="135"/>
        <v>2016</v>
      </c>
    </row>
    <row r="708" spans="1:18" ht="14.25" customHeight="1" x14ac:dyDescent="0.25">
      <c r="A708" s="6">
        <v>707</v>
      </c>
      <c r="B708" s="5" t="s">
        <v>16</v>
      </c>
      <c r="C708" s="6">
        <v>491</v>
      </c>
      <c r="D708" s="8">
        <v>61</v>
      </c>
      <c r="E708" s="5" t="s">
        <v>17</v>
      </c>
      <c r="F708" s="8">
        <v>28453.45</v>
      </c>
      <c r="G708" s="8"/>
      <c r="H708" s="1">
        <v>42444</v>
      </c>
      <c r="I708" s="1">
        <v>42468</v>
      </c>
      <c r="J708" s="5" t="s">
        <v>18</v>
      </c>
      <c r="K708" s="8">
        <v>449.26499999999999</v>
      </c>
      <c r="L708" s="8">
        <f t="shared" si="136"/>
        <v>29951</v>
      </c>
      <c r="M708" s="8">
        <f t="shared" si="137"/>
        <v>28902.715</v>
      </c>
      <c r="N708" s="8">
        <f t="shared" si="138"/>
        <v>1048.2849999999999</v>
      </c>
      <c r="O708" s="27">
        <f t="shared" si="139"/>
        <v>3.4999999999999996E-2</v>
      </c>
      <c r="P708" s="4">
        <f t="shared" si="140"/>
        <v>24</v>
      </c>
      <c r="Q708" s="2" t="str">
        <f t="shared" si="134"/>
        <v>Moderate</v>
      </c>
      <c r="R708" s="2">
        <f t="shared" si="135"/>
        <v>2016</v>
      </c>
    </row>
    <row r="709" spans="1:18" ht="14.25" customHeight="1" x14ac:dyDescent="0.25">
      <c r="A709" s="6">
        <v>708</v>
      </c>
      <c r="B709" s="5" t="s">
        <v>13</v>
      </c>
      <c r="C709" s="6">
        <v>917</v>
      </c>
      <c r="D709" s="8">
        <v>48</v>
      </c>
      <c r="E709" s="5" t="s">
        <v>10</v>
      </c>
      <c r="F709" s="8">
        <v>41815.199999999997</v>
      </c>
      <c r="G709" s="8"/>
      <c r="H709" s="1">
        <v>42561</v>
      </c>
      <c r="I709" s="1">
        <v>42584</v>
      </c>
      <c r="J709" s="5" t="s">
        <v>18</v>
      </c>
      <c r="K709" s="8">
        <v>660.24</v>
      </c>
      <c r="L709" s="8">
        <f t="shared" si="136"/>
        <v>44016</v>
      </c>
      <c r="M709" s="8">
        <f t="shared" si="137"/>
        <v>42475.439999999995</v>
      </c>
      <c r="N709" s="8">
        <f t="shared" si="138"/>
        <v>1540.5600000000049</v>
      </c>
      <c r="O709" s="27">
        <f t="shared" si="139"/>
        <v>3.5000000000000114E-2</v>
      </c>
      <c r="P709" s="4">
        <f t="shared" si="140"/>
        <v>23</v>
      </c>
      <c r="Q709" s="2" t="str">
        <f t="shared" si="134"/>
        <v>Moderate</v>
      </c>
      <c r="R709" s="2">
        <f t="shared" si="135"/>
        <v>2016</v>
      </c>
    </row>
    <row r="710" spans="1:18" ht="14.25" customHeight="1" x14ac:dyDescent="0.25">
      <c r="A710" s="6">
        <v>709</v>
      </c>
      <c r="B710" s="5" t="s">
        <v>11</v>
      </c>
      <c r="C710" s="6">
        <v>794</v>
      </c>
      <c r="D710" s="8">
        <v>27</v>
      </c>
      <c r="E710" s="5" t="s">
        <v>26</v>
      </c>
      <c r="F710" s="8">
        <v>20366.099999999999</v>
      </c>
      <c r="G710" s="36">
        <f>F710/L710</f>
        <v>0.95</v>
      </c>
      <c r="H710" s="1">
        <v>42700</v>
      </c>
      <c r="I710" s="1">
        <v>42718</v>
      </c>
      <c r="J710" s="16" t="s">
        <v>42</v>
      </c>
      <c r="K710" s="8">
        <v>321.57</v>
      </c>
      <c r="L710" s="8">
        <f t="shared" si="136"/>
        <v>21438</v>
      </c>
      <c r="M710" s="8">
        <f t="shared" si="137"/>
        <v>20687.669999999998</v>
      </c>
      <c r="N710" s="8">
        <f t="shared" si="138"/>
        <v>750.33000000000175</v>
      </c>
      <c r="O710" s="27">
        <f t="shared" si="139"/>
        <v>3.500000000000008E-2</v>
      </c>
      <c r="P710" s="4">
        <f t="shared" si="140"/>
        <v>18</v>
      </c>
      <c r="Q710" s="2" t="str">
        <f t="shared" si="134"/>
        <v>Moderate</v>
      </c>
      <c r="R710" s="2">
        <f t="shared" si="135"/>
        <v>2016</v>
      </c>
    </row>
    <row r="711" spans="1:18" ht="14.25" customHeight="1" x14ac:dyDescent="0.25">
      <c r="A711" s="6">
        <v>710</v>
      </c>
      <c r="B711" s="5" t="s">
        <v>13</v>
      </c>
      <c r="C711" s="6">
        <v>439</v>
      </c>
      <c r="D711" s="8">
        <v>657</v>
      </c>
      <c r="E711" s="5" t="s">
        <v>14</v>
      </c>
      <c r="F711" s="8">
        <v>274001.84999999998</v>
      </c>
      <c r="G711" s="8"/>
      <c r="H711" s="1">
        <v>42596</v>
      </c>
      <c r="I711" s="1">
        <v>42627</v>
      </c>
      <c r="J711" s="5" t="s">
        <v>19</v>
      </c>
      <c r="K711" s="8">
        <v>4326.3450000000003</v>
      </c>
      <c r="L711" s="8">
        <f t="shared" si="136"/>
        <v>288423</v>
      </c>
      <c r="M711" s="8">
        <f t="shared" si="137"/>
        <v>278328.19499999995</v>
      </c>
      <c r="N711" s="8">
        <f t="shared" si="138"/>
        <v>10094.805000000051</v>
      </c>
      <c r="O711" s="27">
        <f t="shared" si="139"/>
        <v>3.5000000000000177E-2</v>
      </c>
      <c r="P711" s="4">
        <f t="shared" si="140"/>
        <v>31</v>
      </c>
      <c r="Q711" s="2" t="str">
        <f t="shared" si="134"/>
        <v>Slow</v>
      </c>
      <c r="R711" s="2">
        <f t="shared" si="135"/>
        <v>2016</v>
      </c>
    </row>
    <row r="712" spans="1:18" ht="14.25" customHeight="1" x14ac:dyDescent="0.25">
      <c r="A712" s="6">
        <v>711</v>
      </c>
      <c r="B712" s="5" t="s">
        <v>11</v>
      </c>
      <c r="C712" s="6">
        <v>573</v>
      </c>
      <c r="D712" s="8">
        <v>231</v>
      </c>
      <c r="E712" s="5" t="s">
        <v>17</v>
      </c>
      <c r="F712" s="8">
        <v>125744.85</v>
      </c>
      <c r="G712" s="36">
        <f>F712/L712</f>
        <v>0.95000000000000007</v>
      </c>
      <c r="H712" s="1">
        <v>42723</v>
      </c>
      <c r="I712" s="1">
        <v>42753</v>
      </c>
      <c r="J712" s="5" t="s">
        <v>12</v>
      </c>
      <c r="K712" s="8">
        <v>1985.4449999999999</v>
      </c>
      <c r="L712" s="8">
        <f t="shared" si="136"/>
        <v>132363</v>
      </c>
      <c r="M712" s="8">
        <f t="shared" si="137"/>
        <v>127730.29500000001</v>
      </c>
      <c r="N712" s="8">
        <f t="shared" si="138"/>
        <v>4632.7049999999872</v>
      </c>
      <c r="O712" s="27">
        <f t="shared" si="139"/>
        <v>3.4999999999999906E-2</v>
      </c>
      <c r="P712" s="4">
        <f t="shared" si="140"/>
        <v>30</v>
      </c>
      <c r="Q712" s="2" t="str">
        <f t="shared" si="134"/>
        <v>Slow</v>
      </c>
      <c r="R712" s="2">
        <f t="shared" si="135"/>
        <v>2017</v>
      </c>
    </row>
    <row r="713" spans="1:18" ht="14.25" customHeight="1" x14ac:dyDescent="0.25">
      <c r="A713" s="6">
        <v>712</v>
      </c>
      <c r="B713" s="5" t="s">
        <v>13</v>
      </c>
      <c r="C713" s="6">
        <v>76</v>
      </c>
      <c r="D713" s="8">
        <v>1407</v>
      </c>
      <c r="E713" s="5" t="s">
        <v>22</v>
      </c>
      <c r="F713" s="8">
        <v>101585.4</v>
      </c>
      <c r="G713" s="8"/>
      <c r="H713" s="1">
        <v>42526</v>
      </c>
      <c r="I713" s="1">
        <v>42537</v>
      </c>
      <c r="J713" s="5" t="s">
        <v>21</v>
      </c>
      <c r="K713" s="8">
        <v>1603.98</v>
      </c>
      <c r="L713" s="8">
        <f t="shared" si="136"/>
        <v>106932</v>
      </c>
      <c r="M713" s="8">
        <f t="shared" si="137"/>
        <v>103189.37999999999</v>
      </c>
      <c r="N713" s="8">
        <f t="shared" si="138"/>
        <v>3742.6200000000099</v>
      </c>
      <c r="O713" s="27">
        <f t="shared" si="139"/>
        <v>3.5000000000000094E-2</v>
      </c>
      <c r="P713" s="4">
        <f t="shared" si="140"/>
        <v>11</v>
      </c>
      <c r="Q713" s="2" t="str">
        <f t="shared" si="134"/>
        <v>Fast</v>
      </c>
      <c r="R713" s="2">
        <f t="shared" si="135"/>
        <v>2016</v>
      </c>
    </row>
    <row r="714" spans="1:18" ht="14.25" customHeight="1" x14ac:dyDescent="0.25">
      <c r="A714" s="6">
        <v>713</v>
      </c>
      <c r="B714" s="5" t="s">
        <v>11</v>
      </c>
      <c r="C714" s="6">
        <v>792</v>
      </c>
      <c r="D714" s="8">
        <v>266</v>
      </c>
      <c r="E714" s="5" t="s">
        <v>29</v>
      </c>
      <c r="F714" s="8">
        <v>200138.4</v>
      </c>
      <c r="G714" s="36">
        <f t="shared" ref="G714:G716" si="141">F714/L714</f>
        <v>0.95</v>
      </c>
      <c r="H714" s="1">
        <v>43051</v>
      </c>
      <c r="I714" s="1">
        <v>43076</v>
      </c>
      <c r="J714" s="5" t="s">
        <v>18</v>
      </c>
      <c r="K714" s="8">
        <v>3160.08</v>
      </c>
      <c r="L714" s="8">
        <f t="shared" si="136"/>
        <v>210672</v>
      </c>
      <c r="M714" s="8">
        <f t="shared" si="137"/>
        <v>203298.47999999998</v>
      </c>
      <c r="N714" s="8">
        <f t="shared" si="138"/>
        <v>7373.5200000000186</v>
      </c>
      <c r="O714" s="27">
        <f t="shared" si="139"/>
        <v>3.5000000000000087E-2</v>
      </c>
      <c r="P714" s="4">
        <f t="shared" si="140"/>
        <v>25</v>
      </c>
      <c r="Q714" s="2" t="str">
        <f t="shared" si="134"/>
        <v>Moderate</v>
      </c>
      <c r="R714" s="2">
        <f t="shared" si="135"/>
        <v>2017</v>
      </c>
    </row>
    <row r="715" spans="1:18" ht="14.25" customHeight="1" x14ac:dyDescent="0.25">
      <c r="A715" s="6">
        <v>714</v>
      </c>
      <c r="B715" s="5" t="s">
        <v>11</v>
      </c>
      <c r="C715" s="6">
        <v>420</v>
      </c>
      <c r="D715" s="8">
        <v>278</v>
      </c>
      <c r="E715" s="5" t="s">
        <v>17</v>
      </c>
      <c r="F715" s="8">
        <v>110922</v>
      </c>
      <c r="G715" s="36">
        <f t="shared" si="141"/>
        <v>0.95</v>
      </c>
      <c r="H715" s="1">
        <v>42573</v>
      </c>
      <c r="I715" s="1">
        <v>42588</v>
      </c>
      <c r="J715" s="5" t="s">
        <v>12</v>
      </c>
      <c r="K715" s="8">
        <v>1751.3999999999999</v>
      </c>
      <c r="L715" s="8">
        <f t="shared" si="136"/>
        <v>116760</v>
      </c>
      <c r="M715" s="8">
        <f t="shared" si="137"/>
        <v>112673.4</v>
      </c>
      <c r="N715" s="8">
        <f t="shared" si="138"/>
        <v>4086.6000000000058</v>
      </c>
      <c r="O715" s="27">
        <f t="shared" si="139"/>
        <v>3.5000000000000052E-2</v>
      </c>
      <c r="P715" s="4">
        <f t="shared" si="140"/>
        <v>15</v>
      </c>
      <c r="Q715" s="2" t="str">
        <f t="shared" si="134"/>
        <v>Fast</v>
      </c>
      <c r="R715" s="2">
        <f t="shared" si="135"/>
        <v>2016</v>
      </c>
    </row>
    <row r="716" spans="1:18" ht="14.25" customHeight="1" x14ac:dyDescent="0.25">
      <c r="A716" s="6">
        <v>715</v>
      </c>
      <c r="B716" s="5" t="s">
        <v>11</v>
      </c>
      <c r="C716" s="6">
        <v>573</v>
      </c>
      <c r="D716" s="8">
        <v>91</v>
      </c>
      <c r="E716" s="5" t="s">
        <v>27</v>
      </c>
      <c r="F716" s="8">
        <v>49535.85</v>
      </c>
      <c r="G716" s="36">
        <f t="shared" si="141"/>
        <v>0.95</v>
      </c>
      <c r="H716" s="1">
        <v>42877</v>
      </c>
      <c r="I716" s="1">
        <v>42907</v>
      </c>
      <c r="J716" s="5" t="s">
        <v>32</v>
      </c>
      <c r="K716" s="8">
        <v>782.14499999999998</v>
      </c>
      <c r="L716" s="8">
        <f t="shared" si="136"/>
        <v>52143</v>
      </c>
      <c r="M716" s="8">
        <f t="shared" si="137"/>
        <v>50317.994999999995</v>
      </c>
      <c r="N716" s="8">
        <f t="shared" si="138"/>
        <v>1825.0050000000047</v>
      </c>
      <c r="O716" s="27">
        <f t="shared" si="139"/>
        <v>3.5000000000000087E-2</v>
      </c>
      <c r="P716" s="4">
        <f t="shared" si="140"/>
        <v>30</v>
      </c>
      <c r="Q716" s="2" t="str">
        <f t="shared" si="134"/>
        <v>Slow</v>
      </c>
      <c r="R716" s="2">
        <f t="shared" si="135"/>
        <v>2017</v>
      </c>
    </row>
    <row r="717" spans="1:18" ht="14.25" customHeight="1" x14ac:dyDescent="0.25">
      <c r="A717" s="6">
        <v>716</v>
      </c>
      <c r="B717" s="5" t="s">
        <v>13</v>
      </c>
      <c r="C717" s="6">
        <v>691</v>
      </c>
      <c r="D717" s="8">
        <v>51</v>
      </c>
      <c r="E717" s="5" t="s">
        <v>10</v>
      </c>
      <c r="F717" s="8">
        <v>33478.949999999997</v>
      </c>
      <c r="G717" s="8"/>
      <c r="H717" s="1">
        <v>43195</v>
      </c>
      <c r="I717" s="1">
        <v>43213</v>
      </c>
      <c r="J717" s="5" t="s">
        <v>32</v>
      </c>
      <c r="K717" s="8">
        <v>528.61500000000001</v>
      </c>
      <c r="L717" s="8">
        <f t="shared" si="136"/>
        <v>35241</v>
      </c>
      <c r="M717" s="8">
        <f t="shared" si="137"/>
        <v>34007.564999999995</v>
      </c>
      <c r="N717" s="8">
        <f t="shared" si="138"/>
        <v>1233.4350000000049</v>
      </c>
      <c r="O717" s="27">
        <f t="shared" si="139"/>
        <v>3.5000000000000142E-2</v>
      </c>
      <c r="P717" s="4">
        <f t="shared" si="140"/>
        <v>18</v>
      </c>
      <c r="Q717" s="2" t="str">
        <f t="shared" si="134"/>
        <v>Moderate</v>
      </c>
      <c r="R717" s="2">
        <f t="shared" si="135"/>
        <v>2018</v>
      </c>
    </row>
    <row r="718" spans="1:18" ht="14.25" customHeight="1" x14ac:dyDescent="0.25">
      <c r="A718" s="6">
        <v>717</v>
      </c>
      <c r="B718" s="5" t="s">
        <v>11</v>
      </c>
      <c r="C718" s="6">
        <v>312</v>
      </c>
      <c r="D718" s="8">
        <v>1636</v>
      </c>
      <c r="E718" s="5" t="s">
        <v>10</v>
      </c>
      <c r="F718" s="8">
        <v>484910.4</v>
      </c>
      <c r="G718" s="36">
        <f t="shared" ref="G718:G719" si="142">F718/L718</f>
        <v>0.95000000000000007</v>
      </c>
      <c r="H718" s="1">
        <v>42561</v>
      </c>
      <c r="I718" s="1">
        <v>42588</v>
      </c>
      <c r="J718" s="5" t="s">
        <v>18</v>
      </c>
      <c r="K718" s="8">
        <v>7656.48</v>
      </c>
      <c r="L718" s="8">
        <f t="shared" si="136"/>
        <v>510432</v>
      </c>
      <c r="M718" s="8">
        <f t="shared" si="137"/>
        <v>492566.88</v>
      </c>
      <c r="N718" s="8">
        <f t="shared" si="138"/>
        <v>17865.119999999995</v>
      </c>
      <c r="O718" s="27">
        <f t="shared" si="139"/>
        <v>3.4999999999999989E-2</v>
      </c>
      <c r="P718" s="4">
        <f t="shared" si="140"/>
        <v>27</v>
      </c>
      <c r="Q718" s="2" t="str">
        <f t="shared" si="134"/>
        <v>Moderate</v>
      </c>
      <c r="R718" s="2">
        <f t="shared" si="135"/>
        <v>2016</v>
      </c>
    </row>
    <row r="719" spans="1:18" ht="14.25" customHeight="1" x14ac:dyDescent="0.25">
      <c r="A719" s="6">
        <v>718</v>
      </c>
      <c r="B719" s="5" t="s">
        <v>11</v>
      </c>
      <c r="C719" s="6">
        <v>359</v>
      </c>
      <c r="D719" s="8">
        <v>23</v>
      </c>
      <c r="E719" s="5" t="s">
        <v>26</v>
      </c>
      <c r="F719" s="8">
        <v>7844.15</v>
      </c>
      <c r="G719" s="36">
        <f t="shared" si="142"/>
        <v>0.95</v>
      </c>
      <c r="H719" s="1">
        <v>43075</v>
      </c>
      <c r="I719" s="1">
        <v>43091</v>
      </c>
      <c r="J719" s="5" t="s">
        <v>19</v>
      </c>
      <c r="K719" s="8">
        <v>123.85499999999999</v>
      </c>
      <c r="L719" s="8">
        <f t="shared" si="136"/>
        <v>8257</v>
      </c>
      <c r="M719" s="8">
        <f t="shared" si="137"/>
        <v>7968.0049999999992</v>
      </c>
      <c r="N719" s="8">
        <f t="shared" si="138"/>
        <v>288.9950000000008</v>
      </c>
      <c r="O719" s="27">
        <f t="shared" si="139"/>
        <v>3.5000000000000094E-2</v>
      </c>
      <c r="P719" s="4">
        <f t="shared" si="140"/>
        <v>16</v>
      </c>
      <c r="Q719" s="2" t="str">
        <f t="shared" si="134"/>
        <v>Moderate</v>
      </c>
      <c r="R719" s="2">
        <f t="shared" si="135"/>
        <v>2017</v>
      </c>
    </row>
    <row r="720" spans="1:18" ht="14.25" customHeight="1" x14ac:dyDescent="0.25">
      <c r="A720" s="6">
        <v>719</v>
      </c>
      <c r="B720" s="5" t="s">
        <v>13</v>
      </c>
      <c r="C720" s="6">
        <v>296</v>
      </c>
      <c r="D720" s="8">
        <v>1152</v>
      </c>
      <c r="E720" s="5" t="s">
        <v>22</v>
      </c>
      <c r="F720" s="8">
        <v>323942.40000000002</v>
      </c>
      <c r="G720" s="8"/>
      <c r="H720" s="1">
        <v>42667</v>
      </c>
      <c r="I720" s="1">
        <v>42693</v>
      </c>
      <c r="J720" s="5" t="s">
        <v>15</v>
      </c>
      <c r="K720" s="8">
        <v>5114.88</v>
      </c>
      <c r="L720" s="8">
        <f t="shared" si="136"/>
        <v>340992</v>
      </c>
      <c r="M720" s="8">
        <f t="shared" si="137"/>
        <v>329057.28000000003</v>
      </c>
      <c r="N720" s="8">
        <f t="shared" si="138"/>
        <v>11934.719999999972</v>
      </c>
      <c r="O720" s="27">
        <f t="shared" si="139"/>
        <v>3.499999999999992E-2</v>
      </c>
      <c r="P720" s="4">
        <f t="shared" si="140"/>
        <v>26</v>
      </c>
      <c r="Q720" s="2" t="str">
        <f t="shared" si="134"/>
        <v>Moderate</v>
      </c>
      <c r="R720" s="2">
        <f t="shared" si="135"/>
        <v>2016</v>
      </c>
    </row>
    <row r="721" spans="1:18" ht="14.25" customHeight="1" x14ac:dyDescent="0.25">
      <c r="A721" s="6">
        <v>720</v>
      </c>
      <c r="B721" s="5" t="s">
        <v>13</v>
      </c>
      <c r="C721" s="6">
        <v>592</v>
      </c>
      <c r="D721" s="8">
        <v>1064</v>
      </c>
      <c r="E721" s="5" t="s">
        <v>23</v>
      </c>
      <c r="F721" s="8">
        <v>598393.59999999998</v>
      </c>
      <c r="G721" s="8"/>
      <c r="H721" s="1">
        <v>42410</v>
      </c>
      <c r="I721" s="1">
        <v>42435</v>
      </c>
      <c r="J721" s="5" t="s">
        <v>18</v>
      </c>
      <c r="K721" s="8">
        <v>9448.32</v>
      </c>
      <c r="L721" s="8">
        <f t="shared" si="136"/>
        <v>629888</v>
      </c>
      <c r="M721" s="8">
        <f t="shared" si="137"/>
        <v>607841.91999999993</v>
      </c>
      <c r="N721" s="8">
        <f t="shared" si="138"/>
        <v>22046.080000000075</v>
      </c>
      <c r="O721" s="27">
        <f t="shared" si="139"/>
        <v>3.5000000000000121E-2</v>
      </c>
      <c r="P721" s="4">
        <f t="shared" si="140"/>
        <v>25</v>
      </c>
      <c r="Q721" s="2" t="str">
        <f t="shared" si="134"/>
        <v>Moderate</v>
      </c>
      <c r="R721" s="2">
        <f t="shared" si="135"/>
        <v>2016</v>
      </c>
    </row>
    <row r="722" spans="1:18" ht="14.25" customHeight="1" x14ac:dyDescent="0.25">
      <c r="A722" s="6">
        <v>721</v>
      </c>
      <c r="B722" s="5" t="s">
        <v>11</v>
      </c>
      <c r="C722" s="6">
        <v>473</v>
      </c>
      <c r="D722" s="8">
        <v>846</v>
      </c>
      <c r="E722" s="5" t="s">
        <v>10</v>
      </c>
      <c r="F722" s="8">
        <v>380150.1</v>
      </c>
      <c r="G722" s="36">
        <f>F722/L722</f>
        <v>0.95</v>
      </c>
      <c r="H722" s="1">
        <v>42419</v>
      </c>
      <c r="I722" s="1">
        <v>42436</v>
      </c>
      <c r="J722" s="5" t="s">
        <v>19</v>
      </c>
      <c r="K722" s="8">
        <v>6002.37</v>
      </c>
      <c r="L722" s="8">
        <f t="shared" si="136"/>
        <v>400158</v>
      </c>
      <c r="M722" s="8">
        <f t="shared" si="137"/>
        <v>386152.47</v>
      </c>
      <c r="N722" s="8">
        <f t="shared" si="138"/>
        <v>14005.530000000028</v>
      </c>
      <c r="O722" s="27">
        <f t="shared" si="139"/>
        <v>3.5000000000000073E-2</v>
      </c>
      <c r="P722" s="4">
        <f t="shared" si="140"/>
        <v>17</v>
      </c>
      <c r="Q722" s="2" t="str">
        <f t="shared" si="134"/>
        <v>Moderate</v>
      </c>
      <c r="R722" s="2">
        <f t="shared" si="135"/>
        <v>2016</v>
      </c>
    </row>
    <row r="723" spans="1:18" ht="14.25" customHeight="1" x14ac:dyDescent="0.25">
      <c r="A723" s="6">
        <v>722</v>
      </c>
      <c r="B723" s="5" t="s">
        <v>16</v>
      </c>
      <c r="C723" s="6">
        <v>339</v>
      </c>
      <c r="D723" s="8">
        <v>16</v>
      </c>
      <c r="E723" s="5" t="s">
        <v>25</v>
      </c>
      <c r="F723" s="8">
        <v>5152.8</v>
      </c>
      <c r="G723" s="8"/>
      <c r="H723" s="1">
        <v>42841</v>
      </c>
      <c r="I723" s="1">
        <v>42869</v>
      </c>
      <c r="J723" s="5" t="s">
        <v>12</v>
      </c>
      <c r="K723" s="8">
        <v>81.36</v>
      </c>
      <c r="L723" s="8">
        <f t="shared" si="136"/>
        <v>5424</v>
      </c>
      <c r="M723" s="8">
        <f t="shared" si="137"/>
        <v>5234.16</v>
      </c>
      <c r="N723" s="8">
        <f t="shared" si="138"/>
        <v>189.84000000000015</v>
      </c>
      <c r="O723" s="27">
        <f t="shared" si="139"/>
        <v>3.5000000000000024E-2</v>
      </c>
      <c r="P723" s="4">
        <f t="shared" si="140"/>
        <v>28</v>
      </c>
      <c r="Q723" s="2" t="str">
        <f t="shared" si="134"/>
        <v>Moderate</v>
      </c>
      <c r="R723" s="2">
        <f t="shared" si="135"/>
        <v>2017</v>
      </c>
    </row>
    <row r="724" spans="1:18" ht="14.25" customHeight="1" x14ac:dyDescent="0.25">
      <c r="A724" s="6">
        <v>723</v>
      </c>
      <c r="B724" s="5" t="s">
        <v>13</v>
      </c>
      <c r="C724" s="6">
        <v>169</v>
      </c>
      <c r="D724" s="8">
        <v>907</v>
      </c>
      <c r="E724" s="5" t="s">
        <v>20</v>
      </c>
      <c r="F724" s="8">
        <v>145618.85</v>
      </c>
      <c r="G724" s="8"/>
      <c r="H724" s="1">
        <v>43277</v>
      </c>
      <c r="I724" s="1">
        <v>43299</v>
      </c>
      <c r="J724" s="5" t="s">
        <v>24</v>
      </c>
      <c r="K724" s="8">
        <v>2299.2449999999999</v>
      </c>
      <c r="L724" s="8">
        <f t="shared" si="136"/>
        <v>153283</v>
      </c>
      <c r="M724" s="8">
        <f t="shared" si="137"/>
        <v>147918.095</v>
      </c>
      <c r="N724" s="8">
        <f t="shared" si="138"/>
        <v>5364.9049999999988</v>
      </c>
      <c r="O724" s="27">
        <f t="shared" si="139"/>
        <v>3.4999999999999989E-2</v>
      </c>
      <c r="P724" s="4">
        <f t="shared" si="140"/>
        <v>22</v>
      </c>
      <c r="Q724" s="2" t="str">
        <f t="shared" si="134"/>
        <v>Moderate</v>
      </c>
      <c r="R724" s="2">
        <f t="shared" si="135"/>
        <v>2018</v>
      </c>
    </row>
    <row r="725" spans="1:18" ht="14.25" customHeight="1" x14ac:dyDescent="0.25">
      <c r="A725" s="6">
        <v>724</v>
      </c>
      <c r="B725" s="5" t="s">
        <v>11</v>
      </c>
      <c r="C725" s="6">
        <v>87</v>
      </c>
      <c r="D725" s="8">
        <v>127</v>
      </c>
      <c r="E725" s="5" t="s">
        <v>17</v>
      </c>
      <c r="F725" s="8">
        <v>10496.55</v>
      </c>
      <c r="G725" s="36">
        <f>F725/L725</f>
        <v>0.95</v>
      </c>
      <c r="H725" s="1">
        <v>42690</v>
      </c>
      <c r="I725" s="1">
        <v>42709</v>
      </c>
      <c r="J725" s="5" t="s">
        <v>12</v>
      </c>
      <c r="K725" s="8">
        <v>165.73499999999999</v>
      </c>
      <c r="L725" s="8">
        <f t="shared" si="136"/>
        <v>11049</v>
      </c>
      <c r="M725" s="8">
        <f t="shared" si="137"/>
        <v>10662.285</v>
      </c>
      <c r="N725" s="8">
        <f t="shared" si="138"/>
        <v>386.71500000000015</v>
      </c>
      <c r="O725" s="27">
        <f t="shared" si="139"/>
        <v>3.500000000000001E-2</v>
      </c>
      <c r="P725" s="4">
        <f t="shared" si="140"/>
        <v>19</v>
      </c>
      <c r="Q725" s="2" t="str">
        <f t="shared" si="134"/>
        <v>Moderate</v>
      </c>
      <c r="R725" s="2">
        <f t="shared" si="135"/>
        <v>2016</v>
      </c>
    </row>
    <row r="726" spans="1:18" ht="14.25" customHeight="1" x14ac:dyDescent="0.25">
      <c r="A726" s="6">
        <v>725</v>
      </c>
      <c r="B726" s="5" t="s">
        <v>13</v>
      </c>
      <c r="C726" s="6">
        <v>228</v>
      </c>
      <c r="D726" s="8">
        <v>183</v>
      </c>
      <c r="E726" s="5" t="s">
        <v>22</v>
      </c>
      <c r="F726" s="8">
        <v>39637.800000000003</v>
      </c>
      <c r="G726" s="8"/>
      <c r="H726" s="1">
        <v>42389</v>
      </c>
      <c r="I726" s="1">
        <v>42402</v>
      </c>
      <c r="J726" s="5" t="s">
        <v>32</v>
      </c>
      <c r="K726" s="8">
        <v>625.86</v>
      </c>
      <c r="L726" s="8">
        <f t="shared" si="136"/>
        <v>41724</v>
      </c>
      <c r="M726" s="8">
        <f t="shared" si="137"/>
        <v>40263.660000000003</v>
      </c>
      <c r="N726" s="8">
        <f t="shared" si="138"/>
        <v>1460.3399999999965</v>
      </c>
      <c r="O726" s="27">
        <f t="shared" si="139"/>
        <v>3.4999999999999913E-2</v>
      </c>
      <c r="P726" s="4">
        <f t="shared" si="140"/>
        <v>13</v>
      </c>
      <c r="Q726" s="2" t="str">
        <f t="shared" si="134"/>
        <v>Fast</v>
      </c>
      <c r="R726" s="2">
        <f t="shared" si="135"/>
        <v>2016</v>
      </c>
    </row>
    <row r="727" spans="1:18" ht="14.25" customHeight="1" x14ac:dyDescent="0.25">
      <c r="A727" s="6">
        <v>726</v>
      </c>
      <c r="B727" s="5" t="s">
        <v>13</v>
      </c>
      <c r="C727" s="6">
        <v>206</v>
      </c>
      <c r="D727" s="8">
        <v>222</v>
      </c>
      <c r="E727" s="5" t="s">
        <v>22</v>
      </c>
      <c r="F727" s="8">
        <v>43445.4</v>
      </c>
      <c r="G727" s="8"/>
      <c r="H727" s="1">
        <v>43130</v>
      </c>
      <c r="I727" s="1">
        <v>43165</v>
      </c>
      <c r="J727" s="16" t="s">
        <v>42</v>
      </c>
      <c r="K727" s="8">
        <v>685.98</v>
      </c>
      <c r="L727" s="8">
        <f t="shared" si="136"/>
        <v>45732</v>
      </c>
      <c r="M727" s="8">
        <f t="shared" si="137"/>
        <v>44131.380000000005</v>
      </c>
      <c r="N727" s="8">
        <f t="shared" si="138"/>
        <v>1600.6199999999953</v>
      </c>
      <c r="O727" s="27">
        <f t="shared" si="139"/>
        <v>3.4999999999999899E-2</v>
      </c>
      <c r="P727" s="4">
        <f t="shared" si="140"/>
        <v>35</v>
      </c>
      <c r="Q727" s="2" t="str">
        <f t="shared" si="134"/>
        <v>Slow</v>
      </c>
      <c r="R727" s="2">
        <f t="shared" si="135"/>
        <v>2018</v>
      </c>
    </row>
    <row r="728" spans="1:18" ht="14.25" customHeight="1" x14ac:dyDescent="0.25">
      <c r="A728" s="6">
        <v>727</v>
      </c>
      <c r="B728" s="5" t="s">
        <v>13</v>
      </c>
      <c r="C728" s="6">
        <v>322</v>
      </c>
      <c r="D728" s="8">
        <v>1235</v>
      </c>
      <c r="E728" s="5" t="s">
        <v>22</v>
      </c>
      <c r="F728" s="8">
        <v>377786.5</v>
      </c>
      <c r="G728" s="8"/>
      <c r="H728" s="1">
        <v>42980</v>
      </c>
      <c r="I728" s="1">
        <v>42996</v>
      </c>
      <c r="J728" s="5" t="s">
        <v>15</v>
      </c>
      <c r="K728" s="8">
        <v>5965.05</v>
      </c>
      <c r="L728" s="8">
        <f t="shared" si="136"/>
        <v>397670</v>
      </c>
      <c r="M728" s="8">
        <f t="shared" si="137"/>
        <v>383751.55</v>
      </c>
      <c r="N728" s="8">
        <f t="shared" si="138"/>
        <v>13918.450000000012</v>
      </c>
      <c r="O728" s="27">
        <f t="shared" si="139"/>
        <v>3.5000000000000031E-2</v>
      </c>
      <c r="P728" s="4">
        <f t="shared" si="140"/>
        <v>16</v>
      </c>
      <c r="Q728" s="2" t="str">
        <f t="shared" si="134"/>
        <v>Moderate</v>
      </c>
      <c r="R728" s="2">
        <f t="shared" si="135"/>
        <v>2017</v>
      </c>
    </row>
    <row r="729" spans="1:18" ht="14.25" customHeight="1" x14ac:dyDescent="0.25">
      <c r="A729" s="6">
        <v>728</v>
      </c>
      <c r="B729" s="5" t="s">
        <v>16</v>
      </c>
      <c r="C729" s="6">
        <v>257</v>
      </c>
      <c r="D729" s="8">
        <v>53</v>
      </c>
      <c r="E729" s="5" t="s">
        <v>25</v>
      </c>
      <c r="F729" s="8">
        <v>12939.95</v>
      </c>
      <c r="G729" s="8"/>
      <c r="H729" s="1">
        <v>42753</v>
      </c>
      <c r="I729" s="1">
        <v>42784</v>
      </c>
      <c r="J729" s="5" t="s">
        <v>28</v>
      </c>
      <c r="K729" s="8">
        <v>204.315</v>
      </c>
      <c r="L729" s="8">
        <f t="shared" si="136"/>
        <v>13621</v>
      </c>
      <c r="M729" s="8">
        <f t="shared" si="137"/>
        <v>13144.265000000001</v>
      </c>
      <c r="N729" s="8">
        <f t="shared" si="138"/>
        <v>476.73499999999876</v>
      </c>
      <c r="O729" s="27">
        <f t="shared" si="139"/>
        <v>3.4999999999999906E-2</v>
      </c>
      <c r="P729" s="4">
        <f t="shared" si="140"/>
        <v>31</v>
      </c>
      <c r="Q729" s="2" t="str">
        <f t="shared" si="134"/>
        <v>Slow</v>
      </c>
      <c r="R729" s="2">
        <f t="shared" si="135"/>
        <v>2017</v>
      </c>
    </row>
    <row r="730" spans="1:18" ht="14.25" customHeight="1" x14ac:dyDescent="0.25">
      <c r="A730" s="6">
        <v>729</v>
      </c>
      <c r="B730" s="5" t="s">
        <v>13</v>
      </c>
      <c r="C730" s="6">
        <v>793</v>
      </c>
      <c r="D730" s="8">
        <v>686</v>
      </c>
      <c r="E730" s="5" t="s">
        <v>14</v>
      </c>
      <c r="F730" s="8">
        <v>516798.1</v>
      </c>
      <c r="G730" s="8"/>
      <c r="H730" s="1">
        <v>42422</v>
      </c>
      <c r="I730" s="1">
        <v>42436</v>
      </c>
      <c r="J730" s="5" t="s">
        <v>15</v>
      </c>
      <c r="K730" s="8">
        <v>8159.9699999999993</v>
      </c>
      <c r="L730" s="8">
        <f t="shared" si="136"/>
        <v>543998</v>
      </c>
      <c r="M730" s="8">
        <f t="shared" si="137"/>
        <v>524958.06999999995</v>
      </c>
      <c r="N730" s="8">
        <f t="shared" si="138"/>
        <v>19039.930000000051</v>
      </c>
      <c r="O730" s="27">
        <f t="shared" si="139"/>
        <v>3.5000000000000094E-2</v>
      </c>
      <c r="P730" s="4">
        <f t="shared" si="140"/>
        <v>14</v>
      </c>
      <c r="Q730" s="2" t="str">
        <f t="shared" si="134"/>
        <v>Fast</v>
      </c>
      <c r="R730" s="2">
        <f t="shared" si="135"/>
        <v>2016</v>
      </c>
    </row>
    <row r="731" spans="1:18" ht="14.25" customHeight="1" x14ac:dyDescent="0.25">
      <c r="A731" s="6">
        <v>730</v>
      </c>
      <c r="B731" s="5" t="s">
        <v>13</v>
      </c>
      <c r="C731" s="6">
        <v>400</v>
      </c>
      <c r="D731" s="8">
        <v>1110</v>
      </c>
      <c r="E731" s="5" t="s">
        <v>30</v>
      </c>
      <c r="F731" s="8">
        <v>421800</v>
      </c>
      <c r="G731" s="8"/>
      <c r="H731" s="1">
        <v>42942</v>
      </c>
      <c r="I731" s="1">
        <v>42965</v>
      </c>
      <c r="J731" s="5" t="s">
        <v>15</v>
      </c>
      <c r="K731" s="8">
        <v>6660</v>
      </c>
      <c r="L731" s="8">
        <f t="shared" si="136"/>
        <v>444000</v>
      </c>
      <c r="M731" s="8">
        <f t="shared" si="137"/>
        <v>428460</v>
      </c>
      <c r="N731" s="8">
        <f t="shared" si="138"/>
        <v>15540</v>
      </c>
      <c r="O731" s="27">
        <f t="shared" si="139"/>
        <v>3.5000000000000003E-2</v>
      </c>
      <c r="P731" s="4">
        <f t="shared" si="140"/>
        <v>23</v>
      </c>
      <c r="Q731" s="2" t="str">
        <f t="shared" si="134"/>
        <v>Moderate</v>
      </c>
      <c r="R731" s="2">
        <f t="shared" si="135"/>
        <v>2017</v>
      </c>
    </row>
    <row r="732" spans="1:18" ht="14.25" customHeight="1" x14ac:dyDescent="0.25">
      <c r="A732" s="6">
        <v>731</v>
      </c>
      <c r="B732" s="5" t="s">
        <v>13</v>
      </c>
      <c r="C732" s="6">
        <v>91</v>
      </c>
      <c r="D732" s="8">
        <v>1063</v>
      </c>
      <c r="E732" s="5" t="s">
        <v>23</v>
      </c>
      <c r="F732" s="8">
        <v>91896.35</v>
      </c>
      <c r="G732" s="8"/>
      <c r="H732" s="1">
        <v>42675</v>
      </c>
      <c r="I732" s="1">
        <v>42707</v>
      </c>
      <c r="J732" s="5" t="s">
        <v>18</v>
      </c>
      <c r="K732" s="8">
        <v>1450.9949999999999</v>
      </c>
      <c r="L732" s="8">
        <f t="shared" si="136"/>
        <v>96733</v>
      </c>
      <c r="M732" s="8">
        <f t="shared" si="137"/>
        <v>93347.345000000001</v>
      </c>
      <c r="N732" s="8">
        <f t="shared" si="138"/>
        <v>3385.6549999999988</v>
      </c>
      <c r="O732" s="27">
        <f t="shared" si="139"/>
        <v>3.4999999999999989E-2</v>
      </c>
      <c r="P732" s="4">
        <f t="shared" si="140"/>
        <v>32</v>
      </c>
      <c r="Q732" s="2" t="str">
        <f t="shared" si="134"/>
        <v>Slow</v>
      </c>
      <c r="R732" s="2">
        <f t="shared" si="135"/>
        <v>2016</v>
      </c>
    </row>
    <row r="733" spans="1:18" ht="14.25" customHeight="1" x14ac:dyDescent="0.25">
      <c r="A733" s="6">
        <v>732</v>
      </c>
      <c r="B733" s="5" t="s">
        <v>13</v>
      </c>
      <c r="C733" s="6">
        <v>616</v>
      </c>
      <c r="D733" s="8">
        <v>980</v>
      </c>
      <c r="E733" s="5" t="s">
        <v>20</v>
      </c>
      <c r="F733" s="8">
        <v>573496</v>
      </c>
      <c r="G733" s="8"/>
      <c r="H733" s="1">
        <v>42992</v>
      </c>
      <c r="I733" s="1">
        <v>43020</v>
      </c>
      <c r="J733" s="16" t="s">
        <v>42</v>
      </c>
      <c r="K733" s="8">
        <v>9055.1999999999989</v>
      </c>
      <c r="L733" s="8">
        <f t="shared" si="136"/>
        <v>603680</v>
      </c>
      <c r="M733" s="8">
        <f t="shared" si="137"/>
        <v>582551.19999999995</v>
      </c>
      <c r="N733" s="8">
        <f t="shared" si="138"/>
        <v>21128.800000000047</v>
      </c>
      <c r="O733" s="27">
        <f t="shared" si="139"/>
        <v>3.500000000000008E-2</v>
      </c>
      <c r="P733" s="4">
        <f t="shared" si="140"/>
        <v>28</v>
      </c>
      <c r="Q733" s="2" t="str">
        <f t="shared" si="134"/>
        <v>Moderate</v>
      </c>
      <c r="R733" s="2">
        <f t="shared" si="135"/>
        <v>2017</v>
      </c>
    </row>
    <row r="734" spans="1:18" ht="14.25" customHeight="1" x14ac:dyDescent="0.25">
      <c r="A734" s="6">
        <v>733</v>
      </c>
      <c r="B734" s="5" t="s">
        <v>11</v>
      </c>
      <c r="C734" s="6">
        <v>673</v>
      </c>
      <c r="D734" s="8">
        <v>1211</v>
      </c>
      <c r="E734" s="5" t="s">
        <v>31</v>
      </c>
      <c r="F734" s="8">
        <v>774252.85</v>
      </c>
      <c r="G734" s="36">
        <f>F734/L734</f>
        <v>0.95</v>
      </c>
      <c r="H734" s="1">
        <v>42735</v>
      </c>
      <c r="I734" s="1">
        <v>42762</v>
      </c>
      <c r="J734" s="5" t="s">
        <v>18</v>
      </c>
      <c r="K734" s="8">
        <v>12225.045</v>
      </c>
      <c r="L734" s="8">
        <f t="shared" si="136"/>
        <v>815003</v>
      </c>
      <c r="M734" s="8">
        <f t="shared" si="137"/>
        <v>786477.89500000002</v>
      </c>
      <c r="N734" s="8">
        <f t="shared" si="138"/>
        <v>28525.104999999981</v>
      </c>
      <c r="O734" s="27">
        <f t="shared" si="139"/>
        <v>3.4999999999999976E-2</v>
      </c>
      <c r="P734" s="4">
        <f t="shared" si="140"/>
        <v>27</v>
      </c>
      <c r="Q734" s="2" t="str">
        <f t="shared" si="134"/>
        <v>Moderate</v>
      </c>
      <c r="R734" s="2">
        <f t="shared" si="135"/>
        <v>2017</v>
      </c>
    </row>
    <row r="735" spans="1:18" ht="14.25" customHeight="1" x14ac:dyDescent="0.25">
      <c r="A735" s="6">
        <v>734</v>
      </c>
      <c r="B735" s="5" t="s">
        <v>13</v>
      </c>
      <c r="C735" s="6">
        <v>518</v>
      </c>
      <c r="D735" s="8">
        <v>68</v>
      </c>
      <c r="E735" s="5" t="s">
        <v>31</v>
      </c>
      <c r="F735" s="8">
        <v>33462.800000000003</v>
      </c>
      <c r="G735" s="8"/>
      <c r="H735" s="1">
        <v>43197</v>
      </c>
      <c r="I735" s="1">
        <v>43222</v>
      </c>
      <c r="J735" s="5" t="s">
        <v>18</v>
      </c>
      <c r="K735" s="8">
        <v>528.36</v>
      </c>
      <c r="L735" s="8">
        <f t="shared" si="136"/>
        <v>35224</v>
      </c>
      <c r="M735" s="8">
        <f t="shared" si="137"/>
        <v>33991.160000000003</v>
      </c>
      <c r="N735" s="8">
        <f t="shared" si="138"/>
        <v>1232.8399999999965</v>
      </c>
      <c r="O735" s="27">
        <f t="shared" si="139"/>
        <v>3.4999999999999899E-2</v>
      </c>
      <c r="P735" s="4">
        <f t="shared" si="140"/>
        <v>25</v>
      </c>
      <c r="Q735" s="2" t="str">
        <f t="shared" si="134"/>
        <v>Moderate</v>
      </c>
      <c r="R735" s="2">
        <f t="shared" si="135"/>
        <v>2018</v>
      </c>
    </row>
    <row r="736" spans="1:18" ht="14.25" customHeight="1" x14ac:dyDescent="0.25">
      <c r="A736" s="6">
        <v>735</v>
      </c>
      <c r="B736" s="5" t="s">
        <v>13</v>
      </c>
      <c r="C736" s="6">
        <v>401</v>
      </c>
      <c r="D736" s="8">
        <v>772</v>
      </c>
      <c r="E736" s="5" t="s">
        <v>14</v>
      </c>
      <c r="F736" s="8">
        <v>294093.40000000002</v>
      </c>
      <c r="G736" s="8"/>
      <c r="H736" s="1">
        <v>42693</v>
      </c>
      <c r="I736" s="1">
        <v>42715</v>
      </c>
      <c r="J736" s="5" t="s">
        <v>19</v>
      </c>
      <c r="K736" s="8">
        <v>4643.58</v>
      </c>
      <c r="L736" s="8">
        <f t="shared" si="136"/>
        <v>309572</v>
      </c>
      <c r="M736" s="8">
        <f t="shared" si="137"/>
        <v>298736.98000000004</v>
      </c>
      <c r="N736" s="8">
        <f t="shared" si="138"/>
        <v>10835.01999999996</v>
      </c>
      <c r="O736" s="27">
        <f t="shared" si="139"/>
        <v>3.4999999999999871E-2</v>
      </c>
      <c r="P736" s="4">
        <f t="shared" si="140"/>
        <v>22</v>
      </c>
      <c r="Q736" s="2" t="str">
        <f t="shared" si="134"/>
        <v>Moderate</v>
      </c>
      <c r="R736" s="2">
        <f t="shared" si="135"/>
        <v>2016</v>
      </c>
    </row>
    <row r="737" spans="1:18" ht="14.25" customHeight="1" x14ac:dyDescent="0.25">
      <c r="A737" s="6">
        <v>736</v>
      </c>
      <c r="B737" s="5" t="s">
        <v>13</v>
      </c>
      <c r="C737" s="6">
        <v>411</v>
      </c>
      <c r="D737" s="8">
        <v>201</v>
      </c>
      <c r="E737" s="5" t="s">
        <v>22</v>
      </c>
      <c r="F737" s="8">
        <v>78480.45</v>
      </c>
      <c r="G737" s="8"/>
      <c r="H737" s="1">
        <v>42542</v>
      </c>
      <c r="I737" s="1">
        <v>42554</v>
      </c>
      <c r="J737" s="5" t="s">
        <v>19</v>
      </c>
      <c r="K737" s="8">
        <v>1239.165</v>
      </c>
      <c r="L737" s="8">
        <f t="shared" si="136"/>
        <v>82611</v>
      </c>
      <c r="M737" s="8">
        <f t="shared" si="137"/>
        <v>79719.614999999991</v>
      </c>
      <c r="N737" s="8">
        <f t="shared" si="138"/>
        <v>2891.3850000000093</v>
      </c>
      <c r="O737" s="27">
        <f t="shared" si="139"/>
        <v>3.5000000000000114E-2</v>
      </c>
      <c r="P737" s="4">
        <f t="shared" si="140"/>
        <v>12</v>
      </c>
      <c r="Q737" s="2" t="str">
        <f t="shared" si="134"/>
        <v>Fast</v>
      </c>
      <c r="R737" s="2">
        <f t="shared" si="135"/>
        <v>2016</v>
      </c>
    </row>
    <row r="738" spans="1:18" ht="14.25" customHeight="1" x14ac:dyDescent="0.25">
      <c r="A738" s="6">
        <v>737</v>
      </c>
      <c r="B738" s="5" t="s">
        <v>16</v>
      </c>
      <c r="C738" s="6">
        <v>843</v>
      </c>
      <c r="D738" s="8">
        <v>16</v>
      </c>
      <c r="E738" s="5" t="s">
        <v>25</v>
      </c>
      <c r="F738" s="8">
        <v>12813.6</v>
      </c>
      <c r="G738" s="8"/>
      <c r="H738" s="1">
        <v>43265</v>
      </c>
      <c r="I738" s="1">
        <v>43278</v>
      </c>
      <c r="J738" s="16" t="s">
        <v>42</v>
      </c>
      <c r="K738" s="8">
        <v>202.32</v>
      </c>
      <c r="L738" s="8">
        <f t="shared" si="136"/>
        <v>13488</v>
      </c>
      <c r="M738" s="8">
        <f t="shared" si="137"/>
        <v>13015.92</v>
      </c>
      <c r="N738" s="8">
        <f t="shared" si="138"/>
        <v>472.07999999999993</v>
      </c>
      <c r="O738" s="27">
        <f t="shared" si="139"/>
        <v>3.4999999999999996E-2</v>
      </c>
      <c r="P738" s="4">
        <f t="shared" si="140"/>
        <v>13</v>
      </c>
      <c r="Q738" s="2" t="str">
        <f t="shared" si="134"/>
        <v>Fast</v>
      </c>
      <c r="R738" s="2">
        <f t="shared" si="135"/>
        <v>2018</v>
      </c>
    </row>
    <row r="739" spans="1:18" ht="14.25" customHeight="1" x14ac:dyDescent="0.25">
      <c r="A739" s="6">
        <v>738</v>
      </c>
      <c r="B739" s="5" t="s">
        <v>11</v>
      </c>
      <c r="C739" s="6">
        <v>858</v>
      </c>
      <c r="D739" s="8">
        <v>868</v>
      </c>
      <c r="E739" s="5" t="s">
        <v>10</v>
      </c>
      <c r="F739" s="8">
        <v>707506.8</v>
      </c>
      <c r="G739" s="36">
        <f t="shared" ref="G739:G741" si="143">F739/L739</f>
        <v>0.95000000000000007</v>
      </c>
      <c r="H739" s="1">
        <v>43100</v>
      </c>
      <c r="I739" s="1">
        <v>43115</v>
      </c>
      <c r="J739" s="5" t="s">
        <v>12</v>
      </c>
      <c r="K739" s="8">
        <v>11171.16</v>
      </c>
      <c r="L739" s="8">
        <f t="shared" si="136"/>
        <v>744744</v>
      </c>
      <c r="M739" s="8">
        <f t="shared" si="137"/>
        <v>718677.96000000008</v>
      </c>
      <c r="N739" s="8">
        <f t="shared" si="138"/>
        <v>26066.039999999921</v>
      </c>
      <c r="O739" s="27">
        <f t="shared" si="139"/>
        <v>3.4999999999999892E-2</v>
      </c>
      <c r="P739" s="4">
        <f t="shared" si="140"/>
        <v>15</v>
      </c>
      <c r="Q739" s="2" t="str">
        <f t="shared" si="134"/>
        <v>Fast</v>
      </c>
      <c r="R739" s="2">
        <f t="shared" si="135"/>
        <v>2018</v>
      </c>
    </row>
    <row r="740" spans="1:18" ht="14.25" customHeight="1" x14ac:dyDescent="0.25">
      <c r="A740" s="6">
        <v>739</v>
      </c>
      <c r="B740" s="5" t="s">
        <v>11</v>
      </c>
      <c r="C740" s="6">
        <v>867</v>
      </c>
      <c r="D740" s="8">
        <v>108</v>
      </c>
      <c r="E740" s="5" t="s">
        <v>27</v>
      </c>
      <c r="F740" s="8">
        <v>88954.2</v>
      </c>
      <c r="G740" s="36">
        <f t="shared" si="143"/>
        <v>0.95</v>
      </c>
      <c r="H740" s="1">
        <v>43272</v>
      </c>
      <c r="I740" s="1">
        <v>43298</v>
      </c>
      <c r="J740" s="5" t="s">
        <v>21</v>
      </c>
      <c r="K740" s="8">
        <v>1404.54</v>
      </c>
      <c r="L740" s="8">
        <f t="shared" si="136"/>
        <v>93636</v>
      </c>
      <c r="M740" s="8">
        <f t="shared" si="137"/>
        <v>90358.739999999991</v>
      </c>
      <c r="N740" s="8">
        <f t="shared" si="138"/>
        <v>3277.2600000000093</v>
      </c>
      <c r="O740" s="27">
        <f t="shared" si="139"/>
        <v>3.50000000000001E-2</v>
      </c>
      <c r="P740" s="4">
        <f t="shared" si="140"/>
        <v>26</v>
      </c>
      <c r="Q740" s="2" t="str">
        <f t="shared" si="134"/>
        <v>Moderate</v>
      </c>
      <c r="R740" s="2">
        <f t="shared" si="135"/>
        <v>2018</v>
      </c>
    </row>
    <row r="741" spans="1:18" ht="14.25" customHeight="1" x14ac:dyDescent="0.25">
      <c r="A741" s="6">
        <v>740</v>
      </c>
      <c r="B741" s="5" t="s">
        <v>11</v>
      </c>
      <c r="C741" s="6">
        <v>98</v>
      </c>
      <c r="D741" s="8">
        <v>1514</v>
      </c>
      <c r="E741" s="5" t="s">
        <v>10</v>
      </c>
      <c r="F741" s="8">
        <v>140953.4</v>
      </c>
      <c r="G741" s="36">
        <f t="shared" si="143"/>
        <v>0.95</v>
      </c>
      <c r="H741" s="1">
        <v>42984</v>
      </c>
      <c r="I741" s="1">
        <v>43000</v>
      </c>
      <c r="J741" s="5" t="s">
        <v>19</v>
      </c>
      <c r="K741" s="8">
        <v>2225.58</v>
      </c>
      <c r="L741" s="8">
        <f t="shared" si="136"/>
        <v>148372</v>
      </c>
      <c r="M741" s="8">
        <f t="shared" si="137"/>
        <v>143178.97999999998</v>
      </c>
      <c r="N741" s="8">
        <f t="shared" si="138"/>
        <v>5193.0200000000186</v>
      </c>
      <c r="O741" s="27">
        <f t="shared" si="139"/>
        <v>3.5000000000000128E-2</v>
      </c>
      <c r="P741" s="4">
        <f t="shared" si="140"/>
        <v>16</v>
      </c>
      <c r="Q741" s="2" t="str">
        <f t="shared" si="134"/>
        <v>Moderate</v>
      </c>
      <c r="R741" s="2">
        <f t="shared" si="135"/>
        <v>2017</v>
      </c>
    </row>
    <row r="742" spans="1:18" ht="14.25" customHeight="1" x14ac:dyDescent="0.25">
      <c r="A742" s="6">
        <v>741</v>
      </c>
      <c r="B742" s="5" t="s">
        <v>13</v>
      </c>
      <c r="C742" s="6">
        <v>296</v>
      </c>
      <c r="D742" s="8">
        <v>1388</v>
      </c>
      <c r="E742" s="5" t="s">
        <v>22</v>
      </c>
      <c r="F742" s="8">
        <v>390305.6</v>
      </c>
      <c r="G742" s="8"/>
      <c r="H742" s="1">
        <v>42966</v>
      </c>
      <c r="I742" s="1">
        <v>42997</v>
      </c>
      <c r="J742" s="5" t="s">
        <v>18</v>
      </c>
      <c r="K742" s="8">
        <v>6162.7199999999993</v>
      </c>
      <c r="L742" s="8">
        <f t="shared" si="136"/>
        <v>410848</v>
      </c>
      <c r="M742" s="8">
        <f t="shared" si="137"/>
        <v>396468.31999999995</v>
      </c>
      <c r="N742" s="8">
        <f t="shared" si="138"/>
        <v>14379.680000000051</v>
      </c>
      <c r="O742" s="27">
        <f t="shared" si="139"/>
        <v>3.5000000000000121E-2</v>
      </c>
      <c r="P742" s="4">
        <f t="shared" si="140"/>
        <v>31</v>
      </c>
      <c r="Q742" s="2" t="str">
        <f t="shared" si="134"/>
        <v>Slow</v>
      </c>
      <c r="R742" s="2">
        <f t="shared" si="135"/>
        <v>2017</v>
      </c>
    </row>
    <row r="743" spans="1:18" ht="14.25" customHeight="1" x14ac:dyDescent="0.25">
      <c r="A743" s="6">
        <v>742</v>
      </c>
      <c r="B743" s="5" t="s">
        <v>16</v>
      </c>
      <c r="C743" s="6">
        <v>192</v>
      </c>
      <c r="D743" s="8">
        <v>16</v>
      </c>
      <c r="E743" s="5" t="s">
        <v>25</v>
      </c>
      <c r="F743" s="8">
        <v>2918.4</v>
      </c>
      <c r="G743" s="8"/>
      <c r="H743" s="1">
        <v>43077</v>
      </c>
      <c r="I743" s="1">
        <v>43092</v>
      </c>
      <c r="J743" s="5" t="s">
        <v>18</v>
      </c>
      <c r="K743" s="8">
        <v>46.08</v>
      </c>
      <c r="L743" s="8">
        <f t="shared" si="136"/>
        <v>3072</v>
      </c>
      <c r="M743" s="8">
        <f t="shared" si="137"/>
        <v>2964.48</v>
      </c>
      <c r="N743" s="8">
        <f t="shared" si="138"/>
        <v>107.51999999999998</v>
      </c>
      <c r="O743" s="27">
        <f t="shared" si="139"/>
        <v>3.4999999999999996E-2</v>
      </c>
      <c r="P743" s="4">
        <f t="shared" si="140"/>
        <v>15</v>
      </c>
      <c r="Q743" s="2" t="str">
        <f t="shared" si="134"/>
        <v>Fast</v>
      </c>
      <c r="R743" s="2">
        <f t="shared" si="135"/>
        <v>2017</v>
      </c>
    </row>
    <row r="744" spans="1:18" ht="14.25" customHeight="1" x14ac:dyDescent="0.25">
      <c r="A744" s="6">
        <v>743</v>
      </c>
      <c r="B744" s="5" t="s">
        <v>13</v>
      </c>
      <c r="C744" s="6">
        <v>106</v>
      </c>
      <c r="D744" s="8">
        <v>884</v>
      </c>
      <c r="E744" s="5" t="s">
        <v>23</v>
      </c>
      <c r="F744" s="8">
        <v>89018.8</v>
      </c>
      <c r="G744" s="8"/>
      <c r="H744" s="1">
        <v>42837</v>
      </c>
      <c r="I744" s="1">
        <v>42858</v>
      </c>
      <c r="J744" s="5" t="s">
        <v>28</v>
      </c>
      <c r="K744" s="8">
        <v>1405.56</v>
      </c>
      <c r="L744" s="8">
        <f t="shared" si="136"/>
        <v>93704</v>
      </c>
      <c r="M744" s="8">
        <f t="shared" si="137"/>
        <v>90424.36</v>
      </c>
      <c r="N744" s="8">
        <f t="shared" si="138"/>
        <v>3279.6399999999994</v>
      </c>
      <c r="O744" s="27">
        <f t="shared" si="139"/>
        <v>3.4999999999999996E-2</v>
      </c>
      <c r="P744" s="4">
        <f t="shared" si="140"/>
        <v>21</v>
      </c>
      <c r="Q744" s="2" t="str">
        <f t="shared" si="134"/>
        <v>Moderate</v>
      </c>
      <c r="R744" s="2">
        <f t="shared" si="135"/>
        <v>2017</v>
      </c>
    </row>
    <row r="745" spans="1:18" ht="14.25" customHeight="1" x14ac:dyDescent="0.25">
      <c r="A745" s="6">
        <v>744</v>
      </c>
      <c r="B745" s="5" t="s">
        <v>13</v>
      </c>
      <c r="C745" s="6">
        <v>165</v>
      </c>
      <c r="D745" s="8">
        <v>185</v>
      </c>
      <c r="E745" s="5" t="s">
        <v>22</v>
      </c>
      <c r="F745" s="8">
        <v>28998.75</v>
      </c>
      <c r="G745" s="8"/>
      <c r="H745" s="1">
        <v>42427</v>
      </c>
      <c r="I745" s="1">
        <v>42454</v>
      </c>
      <c r="J745" s="5" t="s">
        <v>12</v>
      </c>
      <c r="K745" s="8">
        <v>457.875</v>
      </c>
      <c r="L745" s="8">
        <f t="shared" si="136"/>
        <v>30525</v>
      </c>
      <c r="M745" s="8">
        <f t="shared" si="137"/>
        <v>29456.625</v>
      </c>
      <c r="N745" s="8">
        <f t="shared" si="138"/>
        <v>1068.375</v>
      </c>
      <c r="O745" s="27">
        <f t="shared" si="139"/>
        <v>3.5000000000000003E-2</v>
      </c>
      <c r="P745" s="4">
        <f t="shared" si="140"/>
        <v>27</v>
      </c>
      <c r="Q745" s="2" t="str">
        <f t="shared" si="134"/>
        <v>Moderate</v>
      </c>
      <c r="R745" s="2">
        <f t="shared" si="135"/>
        <v>2016</v>
      </c>
    </row>
    <row r="746" spans="1:18" ht="14.25" customHeight="1" x14ac:dyDescent="0.25">
      <c r="A746" s="6">
        <v>745</v>
      </c>
      <c r="B746" s="5" t="s">
        <v>11</v>
      </c>
      <c r="C746" s="6">
        <v>521</v>
      </c>
      <c r="D746" s="8">
        <v>47</v>
      </c>
      <c r="E746" s="5" t="s">
        <v>22</v>
      </c>
      <c r="F746" s="8">
        <v>23262.65</v>
      </c>
      <c r="G746" s="36">
        <f>F746/L746</f>
        <v>0.95000000000000007</v>
      </c>
      <c r="H746" s="1">
        <v>42688</v>
      </c>
      <c r="I746" s="1">
        <v>42698</v>
      </c>
      <c r="J746" s="5" t="s">
        <v>15</v>
      </c>
      <c r="K746" s="8">
        <v>367.30500000000001</v>
      </c>
      <c r="L746" s="8">
        <f t="shared" si="136"/>
        <v>24487</v>
      </c>
      <c r="M746" s="8">
        <f t="shared" si="137"/>
        <v>23629.955000000002</v>
      </c>
      <c r="N746" s="8">
        <f t="shared" si="138"/>
        <v>857.04499999999825</v>
      </c>
      <c r="O746" s="27">
        <f t="shared" si="139"/>
        <v>3.4999999999999927E-2</v>
      </c>
      <c r="P746" s="4">
        <f t="shared" si="140"/>
        <v>10</v>
      </c>
      <c r="Q746" s="2" t="str">
        <f t="shared" si="134"/>
        <v>Fast</v>
      </c>
      <c r="R746" s="2">
        <f t="shared" si="135"/>
        <v>2016</v>
      </c>
    </row>
    <row r="747" spans="1:18" ht="14.25" customHeight="1" x14ac:dyDescent="0.25">
      <c r="A747" s="6">
        <v>746</v>
      </c>
      <c r="B747" s="5" t="s">
        <v>13</v>
      </c>
      <c r="C747" s="6">
        <v>794</v>
      </c>
      <c r="D747" s="8">
        <v>637</v>
      </c>
      <c r="E747" s="5" t="s">
        <v>14</v>
      </c>
      <c r="F747" s="8">
        <v>480489.1</v>
      </c>
      <c r="G747" s="8"/>
      <c r="H747" s="1">
        <v>42565</v>
      </c>
      <c r="I747" s="1">
        <v>42588</v>
      </c>
      <c r="J747" s="5" t="s">
        <v>21</v>
      </c>
      <c r="K747" s="8">
        <v>7586.67</v>
      </c>
      <c r="L747" s="8">
        <f t="shared" si="136"/>
        <v>505778</v>
      </c>
      <c r="M747" s="8">
        <f t="shared" si="137"/>
        <v>488075.76999999996</v>
      </c>
      <c r="N747" s="8">
        <f t="shared" si="138"/>
        <v>17702.23000000004</v>
      </c>
      <c r="O747" s="27">
        <f t="shared" si="139"/>
        <v>3.500000000000008E-2</v>
      </c>
      <c r="P747" s="4">
        <f t="shared" si="140"/>
        <v>23</v>
      </c>
      <c r="Q747" s="2" t="str">
        <f t="shared" si="134"/>
        <v>Moderate</v>
      </c>
      <c r="R747" s="2">
        <f t="shared" si="135"/>
        <v>2016</v>
      </c>
    </row>
    <row r="748" spans="1:18" ht="14.25" customHeight="1" x14ac:dyDescent="0.25">
      <c r="A748" s="6">
        <v>747</v>
      </c>
      <c r="B748" s="5" t="s">
        <v>11</v>
      </c>
      <c r="C748" s="6">
        <v>813</v>
      </c>
      <c r="D748" s="8">
        <v>298</v>
      </c>
      <c r="E748" s="5" t="s">
        <v>29</v>
      </c>
      <c r="F748" s="8">
        <v>230160.3</v>
      </c>
      <c r="G748" s="36">
        <f>F748/L748</f>
        <v>0.95</v>
      </c>
      <c r="H748" s="1">
        <v>42534</v>
      </c>
      <c r="I748" s="1">
        <v>42561</v>
      </c>
      <c r="J748" s="5" t="s">
        <v>32</v>
      </c>
      <c r="K748" s="8">
        <v>3634.1099999999997</v>
      </c>
      <c r="L748" s="8">
        <f t="shared" si="136"/>
        <v>242274</v>
      </c>
      <c r="M748" s="8">
        <f t="shared" si="137"/>
        <v>233794.40999999997</v>
      </c>
      <c r="N748" s="8">
        <f t="shared" si="138"/>
        <v>8479.5900000000256</v>
      </c>
      <c r="O748" s="27">
        <f t="shared" si="139"/>
        <v>3.5000000000000107E-2</v>
      </c>
      <c r="P748" s="4">
        <f t="shared" si="140"/>
        <v>27</v>
      </c>
      <c r="Q748" s="2" t="str">
        <f t="shared" si="134"/>
        <v>Moderate</v>
      </c>
      <c r="R748" s="2">
        <f t="shared" si="135"/>
        <v>2016</v>
      </c>
    </row>
    <row r="749" spans="1:18" ht="14.25" customHeight="1" x14ac:dyDescent="0.25">
      <c r="A749" s="6">
        <v>748</v>
      </c>
      <c r="B749" s="5" t="s">
        <v>13</v>
      </c>
      <c r="C749" s="6">
        <v>514</v>
      </c>
      <c r="D749" s="8">
        <v>847</v>
      </c>
      <c r="E749" s="5" t="s">
        <v>20</v>
      </c>
      <c r="F749" s="8">
        <v>413590.1</v>
      </c>
      <c r="G749" s="8"/>
      <c r="H749" s="1">
        <v>43082</v>
      </c>
      <c r="I749" s="1">
        <v>43114</v>
      </c>
      <c r="J749" s="16" t="s">
        <v>42</v>
      </c>
      <c r="K749" s="8">
        <v>6530.37</v>
      </c>
      <c r="L749" s="8">
        <f t="shared" si="136"/>
        <v>435358</v>
      </c>
      <c r="M749" s="8">
        <f t="shared" si="137"/>
        <v>420120.47</v>
      </c>
      <c r="N749" s="8">
        <f t="shared" si="138"/>
        <v>15237.530000000028</v>
      </c>
      <c r="O749" s="27">
        <f t="shared" si="139"/>
        <v>3.5000000000000066E-2</v>
      </c>
      <c r="P749" s="4">
        <f t="shared" si="140"/>
        <v>32</v>
      </c>
      <c r="Q749" s="2" t="str">
        <f t="shared" si="134"/>
        <v>Slow</v>
      </c>
      <c r="R749" s="2">
        <f t="shared" si="135"/>
        <v>2018</v>
      </c>
    </row>
    <row r="750" spans="1:18" ht="14.25" customHeight="1" x14ac:dyDescent="0.25">
      <c r="A750" s="6">
        <v>749</v>
      </c>
      <c r="B750" s="5" t="s">
        <v>11</v>
      </c>
      <c r="C750" s="6">
        <v>898</v>
      </c>
      <c r="D750" s="8">
        <v>152</v>
      </c>
      <c r="E750" s="5" t="s">
        <v>31</v>
      </c>
      <c r="F750" s="8">
        <v>129671.2</v>
      </c>
      <c r="G750" s="36">
        <f>F750/L750</f>
        <v>0.95</v>
      </c>
      <c r="H750" s="1">
        <v>42428</v>
      </c>
      <c r="I750" s="1">
        <v>42457</v>
      </c>
      <c r="J750" s="5" t="s">
        <v>18</v>
      </c>
      <c r="K750" s="8">
        <v>2047.4399999999998</v>
      </c>
      <c r="L750" s="8">
        <f t="shared" si="136"/>
        <v>136496</v>
      </c>
      <c r="M750" s="8">
        <f t="shared" si="137"/>
        <v>131718.63999999998</v>
      </c>
      <c r="N750" s="8">
        <f t="shared" si="138"/>
        <v>4777.3600000000151</v>
      </c>
      <c r="O750" s="27">
        <f t="shared" si="139"/>
        <v>3.5000000000000107E-2</v>
      </c>
      <c r="P750" s="4">
        <f t="shared" si="140"/>
        <v>29</v>
      </c>
      <c r="Q750" s="2" t="str">
        <f t="shared" si="134"/>
        <v>Slow</v>
      </c>
      <c r="R750" s="2">
        <f t="shared" si="135"/>
        <v>2016</v>
      </c>
    </row>
    <row r="751" spans="1:18" ht="14.25" customHeight="1" x14ac:dyDescent="0.25">
      <c r="A751" s="6">
        <v>750</v>
      </c>
      <c r="B751" s="5" t="s">
        <v>13</v>
      </c>
      <c r="C751" s="6">
        <v>642</v>
      </c>
      <c r="D751" s="8">
        <v>961</v>
      </c>
      <c r="E751" s="5" t="s">
        <v>23</v>
      </c>
      <c r="F751" s="8">
        <v>586113.9</v>
      </c>
      <c r="G751" s="8"/>
      <c r="H751" s="1">
        <v>43101</v>
      </c>
      <c r="I751" s="1">
        <v>43131</v>
      </c>
      <c r="J751" s="5" t="s">
        <v>18</v>
      </c>
      <c r="K751" s="8">
        <v>9254.43</v>
      </c>
      <c r="L751" s="8">
        <f t="shared" si="136"/>
        <v>616962</v>
      </c>
      <c r="M751" s="8">
        <f t="shared" si="137"/>
        <v>595368.33000000007</v>
      </c>
      <c r="N751" s="8">
        <f t="shared" si="138"/>
        <v>21593.669999999925</v>
      </c>
      <c r="O751" s="27">
        <f t="shared" si="139"/>
        <v>3.4999999999999878E-2</v>
      </c>
      <c r="P751" s="4">
        <f t="shared" si="140"/>
        <v>30</v>
      </c>
      <c r="Q751" s="2" t="str">
        <f t="shared" si="134"/>
        <v>Slow</v>
      </c>
      <c r="R751" s="2">
        <f t="shared" si="135"/>
        <v>2018</v>
      </c>
    </row>
    <row r="752" spans="1:18" ht="14.25" customHeight="1" x14ac:dyDescent="0.25">
      <c r="A752" s="6">
        <v>751</v>
      </c>
      <c r="B752" s="5" t="s">
        <v>13</v>
      </c>
      <c r="C752" s="6">
        <v>493</v>
      </c>
      <c r="D752" s="8">
        <v>798</v>
      </c>
      <c r="E752" s="5" t="s">
        <v>20</v>
      </c>
      <c r="F752" s="8">
        <v>373743.3</v>
      </c>
      <c r="G752" s="8"/>
      <c r="H752" s="1">
        <v>43235</v>
      </c>
      <c r="I752" s="1">
        <v>43254</v>
      </c>
      <c r="J752" s="5" t="s">
        <v>12</v>
      </c>
      <c r="K752" s="8">
        <v>5901.21</v>
      </c>
      <c r="L752" s="8">
        <f t="shared" si="136"/>
        <v>393414</v>
      </c>
      <c r="M752" s="8">
        <f t="shared" si="137"/>
        <v>379644.51</v>
      </c>
      <c r="N752" s="8">
        <f t="shared" si="138"/>
        <v>13769.489999999991</v>
      </c>
      <c r="O752" s="27">
        <f t="shared" si="139"/>
        <v>3.4999999999999976E-2</v>
      </c>
      <c r="P752" s="4">
        <f t="shared" si="140"/>
        <v>19</v>
      </c>
      <c r="Q752" s="2" t="str">
        <f t="shared" si="134"/>
        <v>Moderate</v>
      </c>
      <c r="R752" s="2">
        <f t="shared" si="135"/>
        <v>2018</v>
      </c>
    </row>
    <row r="753" spans="1:18" ht="14.25" customHeight="1" x14ac:dyDescent="0.25">
      <c r="A753" s="6">
        <v>752</v>
      </c>
      <c r="B753" s="5" t="s">
        <v>16</v>
      </c>
      <c r="C753" s="6">
        <v>528</v>
      </c>
      <c r="D753" s="8">
        <v>52</v>
      </c>
      <c r="E753" s="5" t="s">
        <v>17</v>
      </c>
      <c r="F753" s="8">
        <v>26083.200000000001</v>
      </c>
      <c r="G753" s="8"/>
      <c r="H753" s="1">
        <v>42828</v>
      </c>
      <c r="I753" s="1">
        <v>42852</v>
      </c>
      <c r="J753" s="5" t="s">
        <v>12</v>
      </c>
      <c r="K753" s="8">
        <v>411.84</v>
      </c>
      <c r="L753" s="8">
        <f t="shared" si="136"/>
        <v>27456</v>
      </c>
      <c r="M753" s="8">
        <f t="shared" si="137"/>
        <v>26495.040000000001</v>
      </c>
      <c r="N753" s="8">
        <f t="shared" si="138"/>
        <v>960.95999999999913</v>
      </c>
      <c r="O753" s="27">
        <f t="shared" si="139"/>
        <v>3.4999999999999969E-2</v>
      </c>
      <c r="P753" s="4">
        <f t="shared" si="140"/>
        <v>24</v>
      </c>
      <c r="Q753" s="2" t="str">
        <f t="shared" si="134"/>
        <v>Moderate</v>
      </c>
      <c r="R753" s="2">
        <f t="shared" si="135"/>
        <v>2017</v>
      </c>
    </row>
    <row r="754" spans="1:18" ht="14.25" customHeight="1" x14ac:dyDescent="0.25">
      <c r="A754" s="6">
        <v>753</v>
      </c>
      <c r="B754" s="5" t="s">
        <v>13</v>
      </c>
      <c r="C754" s="6">
        <v>75</v>
      </c>
      <c r="D754" s="8">
        <v>1023</v>
      </c>
      <c r="E754" s="5" t="s">
        <v>23</v>
      </c>
      <c r="F754" s="8">
        <v>72888.75</v>
      </c>
      <c r="G754" s="8"/>
      <c r="H754" s="1">
        <v>43114</v>
      </c>
      <c r="I754" s="1">
        <v>43142</v>
      </c>
      <c r="J754" s="5" t="s">
        <v>18</v>
      </c>
      <c r="K754" s="8">
        <v>1150.875</v>
      </c>
      <c r="L754" s="8">
        <f t="shared" si="136"/>
        <v>76725</v>
      </c>
      <c r="M754" s="8">
        <f t="shared" si="137"/>
        <v>74039.625</v>
      </c>
      <c r="N754" s="8">
        <f t="shared" si="138"/>
        <v>2685.375</v>
      </c>
      <c r="O754" s="27">
        <f t="shared" si="139"/>
        <v>3.5000000000000003E-2</v>
      </c>
      <c r="P754" s="4">
        <f t="shared" si="140"/>
        <v>28</v>
      </c>
      <c r="Q754" s="2" t="str">
        <f t="shared" si="134"/>
        <v>Moderate</v>
      </c>
      <c r="R754" s="2">
        <f t="shared" si="135"/>
        <v>2018</v>
      </c>
    </row>
    <row r="755" spans="1:18" ht="14.25" customHeight="1" x14ac:dyDescent="0.25">
      <c r="A755" s="6">
        <v>754</v>
      </c>
      <c r="B755" s="5" t="s">
        <v>13</v>
      </c>
      <c r="C755" s="6">
        <v>455</v>
      </c>
      <c r="D755" s="8">
        <v>797</v>
      </c>
      <c r="E755" s="5" t="s">
        <v>20</v>
      </c>
      <c r="F755" s="8">
        <v>344503.25</v>
      </c>
      <c r="G755" s="8"/>
      <c r="H755" s="1">
        <v>42495</v>
      </c>
      <c r="I755" s="1">
        <v>42506</v>
      </c>
      <c r="J755" s="5" t="s">
        <v>12</v>
      </c>
      <c r="K755" s="8">
        <v>5439.5249999999996</v>
      </c>
      <c r="L755" s="8">
        <f t="shared" si="136"/>
        <v>362635</v>
      </c>
      <c r="M755" s="8">
        <f t="shared" si="137"/>
        <v>349942.77500000002</v>
      </c>
      <c r="N755" s="8">
        <f t="shared" si="138"/>
        <v>12692.224999999977</v>
      </c>
      <c r="O755" s="27">
        <f t="shared" si="139"/>
        <v>3.4999999999999934E-2</v>
      </c>
      <c r="P755" s="4">
        <f t="shared" si="140"/>
        <v>11</v>
      </c>
      <c r="Q755" s="2" t="str">
        <f t="shared" si="134"/>
        <v>Fast</v>
      </c>
      <c r="R755" s="2">
        <f t="shared" si="135"/>
        <v>2016</v>
      </c>
    </row>
    <row r="756" spans="1:18" ht="14.25" customHeight="1" x14ac:dyDescent="0.25">
      <c r="A756" s="6">
        <v>755</v>
      </c>
      <c r="B756" s="5" t="s">
        <v>16</v>
      </c>
      <c r="C756" s="6">
        <v>437</v>
      </c>
      <c r="D756" s="8">
        <v>16</v>
      </c>
      <c r="E756" s="5" t="s">
        <v>25</v>
      </c>
      <c r="F756" s="8">
        <v>6642.4</v>
      </c>
      <c r="G756" s="8"/>
      <c r="H756" s="1">
        <v>42899</v>
      </c>
      <c r="I756" s="1">
        <v>42918</v>
      </c>
      <c r="J756" s="5" t="s">
        <v>18</v>
      </c>
      <c r="K756" s="8">
        <v>104.88</v>
      </c>
      <c r="L756" s="8">
        <f t="shared" si="136"/>
        <v>6992</v>
      </c>
      <c r="M756" s="8">
        <f t="shared" si="137"/>
        <v>6747.28</v>
      </c>
      <c r="N756" s="8">
        <f t="shared" si="138"/>
        <v>244.72000000000025</v>
      </c>
      <c r="O756" s="27">
        <f t="shared" si="139"/>
        <v>3.5000000000000038E-2</v>
      </c>
      <c r="P756" s="4">
        <f t="shared" si="140"/>
        <v>19</v>
      </c>
      <c r="Q756" s="2" t="str">
        <f t="shared" si="134"/>
        <v>Moderate</v>
      </c>
      <c r="R756" s="2">
        <f t="shared" si="135"/>
        <v>2017</v>
      </c>
    </row>
    <row r="757" spans="1:18" ht="14.25" customHeight="1" x14ac:dyDescent="0.25">
      <c r="A757" s="6">
        <v>756</v>
      </c>
      <c r="B757" s="5" t="s">
        <v>13</v>
      </c>
      <c r="C757" s="6">
        <v>123</v>
      </c>
      <c r="D757" s="8">
        <v>1118</v>
      </c>
      <c r="E757" s="5" t="s">
        <v>30</v>
      </c>
      <c r="F757" s="8">
        <v>130638.3</v>
      </c>
      <c r="G757" s="8"/>
      <c r="H757" s="1">
        <v>43024</v>
      </c>
      <c r="I757" s="1">
        <v>43049</v>
      </c>
      <c r="J757" s="5" t="s">
        <v>18</v>
      </c>
      <c r="K757" s="8">
        <v>2062.71</v>
      </c>
      <c r="L757" s="8">
        <f t="shared" si="136"/>
        <v>137514</v>
      </c>
      <c r="M757" s="8">
        <f t="shared" si="137"/>
        <v>132701.01</v>
      </c>
      <c r="N757" s="8">
        <f t="shared" si="138"/>
        <v>4812.9899999999907</v>
      </c>
      <c r="O757" s="27">
        <f t="shared" si="139"/>
        <v>3.4999999999999934E-2</v>
      </c>
      <c r="P757" s="4">
        <f t="shared" si="140"/>
        <v>25</v>
      </c>
      <c r="Q757" s="2" t="str">
        <f t="shared" si="134"/>
        <v>Moderate</v>
      </c>
      <c r="R757" s="2">
        <f t="shared" si="135"/>
        <v>2017</v>
      </c>
    </row>
    <row r="758" spans="1:18" ht="14.25" customHeight="1" x14ac:dyDescent="0.25">
      <c r="A758" s="6">
        <v>757</v>
      </c>
      <c r="B758" s="5" t="s">
        <v>11</v>
      </c>
      <c r="C758" s="6">
        <v>114</v>
      </c>
      <c r="D758" s="8">
        <v>1496</v>
      </c>
      <c r="E758" s="5" t="s">
        <v>10</v>
      </c>
      <c r="F758" s="8">
        <v>162016.79999999999</v>
      </c>
      <c r="G758" s="36">
        <f t="shared" ref="G758:G759" si="144">F758/L758</f>
        <v>0.95</v>
      </c>
      <c r="H758" s="1">
        <v>42629</v>
      </c>
      <c r="I758" s="1">
        <v>42641</v>
      </c>
      <c r="J758" s="5" t="s">
        <v>32</v>
      </c>
      <c r="K758" s="8">
        <v>2558.16</v>
      </c>
      <c r="L758" s="8">
        <f t="shared" si="136"/>
        <v>170544</v>
      </c>
      <c r="M758" s="8">
        <f t="shared" si="137"/>
        <v>164574.96</v>
      </c>
      <c r="N758" s="8">
        <f t="shared" si="138"/>
        <v>5969.0400000000081</v>
      </c>
      <c r="O758" s="27">
        <f t="shared" si="139"/>
        <v>3.5000000000000045E-2</v>
      </c>
      <c r="P758" s="4">
        <f t="shared" si="140"/>
        <v>12</v>
      </c>
      <c r="Q758" s="2" t="str">
        <f t="shared" si="134"/>
        <v>Fast</v>
      </c>
      <c r="R758" s="2">
        <f t="shared" si="135"/>
        <v>2016</v>
      </c>
    </row>
    <row r="759" spans="1:18" ht="14.25" customHeight="1" x14ac:dyDescent="0.25">
      <c r="A759" s="6">
        <v>758</v>
      </c>
      <c r="B759" s="5" t="s">
        <v>11</v>
      </c>
      <c r="C759" s="6">
        <v>732</v>
      </c>
      <c r="D759" s="8">
        <v>316</v>
      </c>
      <c r="E759" s="5" t="s">
        <v>29</v>
      </c>
      <c r="F759" s="8">
        <v>219746.4</v>
      </c>
      <c r="G759" s="36">
        <f t="shared" si="144"/>
        <v>0.95</v>
      </c>
      <c r="H759" s="1">
        <v>42946</v>
      </c>
      <c r="I759" s="1">
        <v>42974</v>
      </c>
      <c r="J759" s="5" t="s">
        <v>32</v>
      </c>
      <c r="K759" s="8">
        <v>3469.68</v>
      </c>
      <c r="L759" s="8">
        <f t="shared" si="136"/>
        <v>231312</v>
      </c>
      <c r="M759" s="8">
        <f t="shared" si="137"/>
        <v>223216.08</v>
      </c>
      <c r="N759" s="8">
        <f t="shared" si="138"/>
        <v>8095.9200000000128</v>
      </c>
      <c r="O759" s="27">
        <f t="shared" si="139"/>
        <v>3.5000000000000052E-2</v>
      </c>
      <c r="P759" s="4">
        <f t="shared" si="140"/>
        <v>28</v>
      </c>
      <c r="Q759" s="2" t="str">
        <f t="shared" si="134"/>
        <v>Moderate</v>
      </c>
      <c r="R759" s="2">
        <f t="shared" si="135"/>
        <v>2017</v>
      </c>
    </row>
    <row r="760" spans="1:18" ht="14.25" customHeight="1" x14ac:dyDescent="0.25">
      <c r="A760" s="6">
        <v>759</v>
      </c>
      <c r="B760" s="5" t="s">
        <v>13</v>
      </c>
      <c r="C760" s="6">
        <v>677</v>
      </c>
      <c r="D760" s="8">
        <v>197</v>
      </c>
      <c r="E760" s="5" t="s">
        <v>22</v>
      </c>
      <c r="F760" s="8">
        <v>126700.55</v>
      </c>
      <c r="G760" s="8"/>
      <c r="H760" s="1">
        <v>42705</v>
      </c>
      <c r="I760" s="1">
        <v>42731</v>
      </c>
      <c r="J760" s="16" t="s">
        <v>42</v>
      </c>
      <c r="K760" s="8">
        <v>2000.5349999999999</v>
      </c>
      <c r="L760" s="8">
        <f t="shared" si="136"/>
        <v>133369</v>
      </c>
      <c r="M760" s="8">
        <f t="shared" si="137"/>
        <v>128701.08500000001</v>
      </c>
      <c r="N760" s="8">
        <f t="shared" si="138"/>
        <v>4667.9149999999936</v>
      </c>
      <c r="O760" s="27">
        <f t="shared" si="139"/>
        <v>3.4999999999999955E-2</v>
      </c>
      <c r="P760" s="4">
        <f t="shared" si="140"/>
        <v>26</v>
      </c>
      <c r="Q760" s="2" t="str">
        <f t="shared" si="134"/>
        <v>Moderate</v>
      </c>
      <c r="R760" s="2">
        <f t="shared" si="135"/>
        <v>2016</v>
      </c>
    </row>
    <row r="761" spans="1:18" ht="14.25" customHeight="1" x14ac:dyDescent="0.25">
      <c r="A761" s="6">
        <v>760</v>
      </c>
      <c r="B761" s="5" t="s">
        <v>13</v>
      </c>
      <c r="C761" s="6">
        <v>576</v>
      </c>
      <c r="D761" s="8">
        <v>115</v>
      </c>
      <c r="E761" s="5" t="s">
        <v>10</v>
      </c>
      <c r="F761" s="8">
        <v>62928</v>
      </c>
      <c r="G761" s="8"/>
      <c r="H761" s="1">
        <v>42728</v>
      </c>
      <c r="I761" s="1">
        <v>42752</v>
      </c>
      <c r="J761" s="5" t="s">
        <v>12</v>
      </c>
      <c r="K761" s="8">
        <v>993.59999999999991</v>
      </c>
      <c r="L761" s="8">
        <f t="shared" si="136"/>
        <v>66240</v>
      </c>
      <c r="M761" s="8">
        <f t="shared" si="137"/>
        <v>63921.599999999999</v>
      </c>
      <c r="N761" s="8">
        <f t="shared" si="138"/>
        <v>2318.4000000000015</v>
      </c>
      <c r="O761" s="27">
        <f t="shared" si="139"/>
        <v>3.5000000000000024E-2</v>
      </c>
      <c r="P761" s="4">
        <f t="shared" si="140"/>
        <v>24</v>
      </c>
      <c r="Q761" s="2" t="str">
        <f t="shared" si="134"/>
        <v>Moderate</v>
      </c>
      <c r="R761" s="2">
        <f t="shared" si="135"/>
        <v>2017</v>
      </c>
    </row>
    <row r="762" spans="1:18" ht="14.25" customHeight="1" x14ac:dyDescent="0.25">
      <c r="A762" s="6">
        <v>761</v>
      </c>
      <c r="B762" s="5" t="s">
        <v>13</v>
      </c>
      <c r="C762" s="6">
        <v>283</v>
      </c>
      <c r="D762" s="8">
        <v>927</v>
      </c>
      <c r="E762" s="5" t="s">
        <v>23</v>
      </c>
      <c r="F762" s="8">
        <v>249223.95</v>
      </c>
      <c r="G762" s="8"/>
      <c r="H762" s="1">
        <v>42519</v>
      </c>
      <c r="I762" s="1">
        <v>42538</v>
      </c>
      <c r="J762" s="5" t="s">
        <v>21</v>
      </c>
      <c r="K762" s="8">
        <v>3935.1149999999998</v>
      </c>
      <c r="L762" s="8">
        <f t="shared" si="136"/>
        <v>262341</v>
      </c>
      <c r="M762" s="8">
        <f t="shared" si="137"/>
        <v>253159.065</v>
      </c>
      <c r="N762" s="8">
        <f t="shared" si="138"/>
        <v>9181.9349999999977</v>
      </c>
      <c r="O762" s="27">
        <f t="shared" si="139"/>
        <v>3.4999999999999989E-2</v>
      </c>
      <c r="P762" s="4">
        <f t="shared" si="140"/>
        <v>19</v>
      </c>
      <c r="Q762" s="2" t="str">
        <f t="shared" si="134"/>
        <v>Moderate</v>
      </c>
      <c r="R762" s="2">
        <f t="shared" si="135"/>
        <v>2016</v>
      </c>
    </row>
    <row r="763" spans="1:18" ht="14.25" customHeight="1" x14ac:dyDescent="0.25">
      <c r="A763" s="6">
        <v>762</v>
      </c>
      <c r="B763" s="5" t="s">
        <v>13</v>
      </c>
      <c r="C763" s="6">
        <v>577</v>
      </c>
      <c r="D763" s="8">
        <v>979</v>
      </c>
      <c r="E763" s="5" t="s">
        <v>20</v>
      </c>
      <c r="F763" s="8">
        <v>536638.85</v>
      </c>
      <c r="G763" s="8"/>
      <c r="H763" s="1">
        <v>42866</v>
      </c>
      <c r="I763" s="1">
        <v>42892</v>
      </c>
      <c r="J763" s="16" t="s">
        <v>42</v>
      </c>
      <c r="K763" s="8">
        <v>8473.244999999999</v>
      </c>
      <c r="L763" s="8">
        <f t="shared" si="136"/>
        <v>564883</v>
      </c>
      <c r="M763" s="8">
        <f t="shared" si="137"/>
        <v>545112.09499999997</v>
      </c>
      <c r="N763" s="8">
        <f t="shared" si="138"/>
        <v>19770.905000000028</v>
      </c>
      <c r="O763" s="27">
        <f t="shared" si="139"/>
        <v>3.5000000000000052E-2</v>
      </c>
      <c r="P763" s="4">
        <f t="shared" si="140"/>
        <v>26</v>
      </c>
      <c r="Q763" s="2" t="str">
        <f t="shared" si="134"/>
        <v>Moderate</v>
      </c>
      <c r="R763" s="2">
        <f t="shared" si="135"/>
        <v>2017</v>
      </c>
    </row>
    <row r="764" spans="1:18" ht="14.25" customHeight="1" x14ac:dyDescent="0.25">
      <c r="A764" s="6">
        <v>763</v>
      </c>
      <c r="B764" s="5" t="s">
        <v>13</v>
      </c>
      <c r="C764" s="6">
        <v>151</v>
      </c>
      <c r="D764" s="8">
        <v>220</v>
      </c>
      <c r="E764" s="5" t="s">
        <v>22</v>
      </c>
      <c r="F764" s="8">
        <v>31559</v>
      </c>
      <c r="G764" s="8"/>
      <c r="H764" s="1">
        <v>42410</v>
      </c>
      <c r="I764" s="1">
        <v>42440</v>
      </c>
      <c r="J764" s="5" t="s">
        <v>12</v>
      </c>
      <c r="K764" s="8">
        <v>498.29999999999995</v>
      </c>
      <c r="L764" s="8">
        <f t="shared" si="136"/>
        <v>33220</v>
      </c>
      <c r="M764" s="8">
        <f t="shared" si="137"/>
        <v>32057.3</v>
      </c>
      <c r="N764" s="8">
        <f t="shared" si="138"/>
        <v>1162.7000000000007</v>
      </c>
      <c r="O764" s="27">
        <f t="shared" si="139"/>
        <v>3.5000000000000024E-2</v>
      </c>
      <c r="P764" s="4">
        <f t="shared" si="140"/>
        <v>30</v>
      </c>
      <c r="Q764" s="2" t="str">
        <f t="shared" si="134"/>
        <v>Slow</v>
      </c>
      <c r="R764" s="2">
        <f t="shared" si="135"/>
        <v>2016</v>
      </c>
    </row>
    <row r="765" spans="1:18" ht="14.25" customHeight="1" x14ac:dyDescent="0.25">
      <c r="A765" s="6">
        <v>764</v>
      </c>
      <c r="B765" s="5" t="s">
        <v>13</v>
      </c>
      <c r="C765" s="6">
        <v>127</v>
      </c>
      <c r="D765" s="8">
        <v>54</v>
      </c>
      <c r="E765" s="5" t="s">
        <v>10</v>
      </c>
      <c r="F765" s="8">
        <v>6515.1</v>
      </c>
      <c r="G765" s="8"/>
      <c r="H765" s="1">
        <v>42598</v>
      </c>
      <c r="I765" s="1">
        <v>42629</v>
      </c>
      <c r="J765" s="16" t="s">
        <v>42</v>
      </c>
      <c r="K765" s="8">
        <v>102.86999999999999</v>
      </c>
      <c r="L765" s="8">
        <f t="shared" si="136"/>
        <v>6858</v>
      </c>
      <c r="M765" s="8">
        <f t="shared" si="137"/>
        <v>6617.97</v>
      </c>
      <c r="N765" s="8">
        <f t="shared" si="138"/>
        <v>240.02999999999975</v>
      </c>
      <c r="O765" s="27">
        <f t="shared" si="139"/>
        <v>3.4999999999999962E-2</v>
      </c>
      <c r="P765" s="4">
        <f t="shared" si="140"/>
        <v>31</v>
      </c>
      <c r="Q765" s="2" t="str">
        <f t="shared" si="134"/>
        <v>Slow</v>
      </c>
      <c r="R765" s="2">
        <f t="shared" si="135"/>
        <v>2016</v>
      </c>
    </row>
    <row r="766" spans="1:18" ht="14.25" customHeight="1" x14ac:dyDescent="0.25">
      <c r="A766" s="6">
        <v>765</v>
      </c>
      <c r="B766" s="5" t="s">
        <v>11</v>
      </c>
      <c r="C766" s="6">
        <v>290</v>
      </c>
      <c r="D766" s="8">
        <v>251</v>
      </c>
      <c r="E766" s="5" t="s">
        <v>17</v>
      </c>
      <c r="F766" s="8">
        <v>69150.5</v>
      </c>
      <c r="G766" s="36">
        <f t="shared" ref="G766:G767" si="145">F766/L766</f>
        <v>0.95</v>
      </c>
      <c r="H766" s="1">
        <v>42742</v>
      </c>
      <c r="I766" s="1">
        <v>42759</v>
      </c>
      <c r="J766" s="5" t="s">
        <v>32</v>
      </c>
      <c r="K766" s="8">
        <v>1091.8499999999999</v>
      </c>
      <c r="L766" s="8">
        <f t="shared" si="136"/>
        <v>72790</v>
      </c>
      <c r="M766" s="8">
        <f t="shared" si="137"/>
        <v>70242.350000000006</v>
      </c>
      <c r="N766" s="8">
        <f t="shared" si="138"/>
        <v>2547.6499999999942</v>
      </c>
      <c r="O766" s="27">
        <f t="shared" si="139"/>
        <v>3.499999999999992E-2</v>
      </c>
      <c r="P766" s="4">
        <f t="shared" si="140"/>
        <v>17</v>
      </c>
      <c r="Q766" s="2" t="str">
        <f t="shared" si="134"/>
        <v>Moderate</v>
      </c>
      <c r="R766" s="2">
        <f t="shared" si="135"/>
        <v>2017</v>
      </c>
    </row>
    <row r="767" spans="1:18" ht="14.25" customHeight="1" x14ac:dyDescent="0.25">
      <c r="A767" s="6">
        <v>766</v>
      </c>
      <c r="B767" s="5" t="s">
        <v>11</v>
      </c>
      <c r="C767" s="6">
        <v>346</v>
      </c>
      <c r="D767" s="8">
        <v>157</v>
      </c>
      <c r="E767" s="5" t="s">
        <v>31</v>
      </c>
      <c r="F767" s="8">
        <v>51605.9</v>
      </c>
      <c r="G767" s="36">
        <f t="shared" si="145"/>
        <v>0.95000000000000007</v>
      </c>
      <c r="H767" s="1">
        <v>43247</v>
      </c>
      <c r="I767" s="1">
        <v>43278</v>
      </c>
      <c r="J767" s="5" t="s">
        <v>32</v>
      </c>
      <c r="K767" s="8">
        <v>814.82999999999993</v>
      </c>
      <c r="L767" s="8">
        <f t="shared" si="136"/>
        <v>54322</v>
      </c>
      <c r="M767" s="8">
        <f t="shared" si="137"/>
        <v>52420.73</v>
      </c>
      <c r="N767" s="8">
        <f t="shared" si="138"/>
        <v>1901.2699999999968</v>
      </c>
      <c r="O767" s="27">
        <f t="shared" si="139"/>
        <v>3.4999999999999941E-2</v>
      </c>
      <c r="P767" s="4">
        <f t="shared" si="140"/>
        <v>31</v>
      </c>
      <c r="Q767" s="2" t="str">
        <f t="shared" si="134"/>
        <v>Slow</v>
      </c>
      <c r="R767" s="2">
        <f t="shared" si="135"/>
        <v>2018</v>
      </c>
    </row>
    <row r="768" spans="1:18" ht="14.25" customHeight="1" x14ac:dyDescent="0.25">
      <c r="A768" s="6">
        <v>767</v>
      </c>
      <c r="B768" s="5" t="s">
        <v>13</v>
      </c>
      <c r="C768" s="6">
        <v>774</v>
      </c>
      <c r="D768" s="8">
        <v>224</v>
      </c>
      <c r="E768" s="5" t="s">
        <v>22</v>
      </c>
      <c r="F768" s="8">
        <v>164707.20000000001</v>
      </c>
      <c r="G768" s="8"/>
      <c r="H768" s="1">
        <v>42422</v>
      </c>
      <c r="I768" s="1">
        <v>42439</v>
      </c>
      <c r="J768" s="5" t="s">
        <v>12</v>
      </c>
      <c r="K768" s="8">
        <v>2600.64</v>
      </c>
      <c r="L768" s="8">
        <f t="shared" si="136"/>
        <v>173376</v>
      </c>
      <c r="M768" s="8">
        <f t="shared" si="137"/>
        <v>167307.84000000003</v>
      </c>
      <c r="N768" s="8">
        <f t="shared" si="138"/>
        <v>6068.1599999999744</v>
      </c>
      <c r="O768" s="27">
        <f t="shared" si="139"/>
        <v>3.4999999999999851E-2</v>
      </c>
      <c r="P768" s="4">
        <f t="shared" si="140"/>
        <v>17</v>
      </c>
      <c r="Q768" s="2" t="str">
        <f t="shared" si="134"/>
        <v>Moderate</v>
      </c>
      <c r="R768" s="2">
        <f t="shared" si="135"/>
        <v>2016</v>
      </c>
    </row>
    <row r="769" spans="1:18" ht="14.25" customHeight="1" x14ac:dyDescent="0.25">
      <c r="A769" s="6">
        <v>768</v>
      </c>
      <c r="B769" s="5" t="s">
        <v>11</v>
      </c>
      <c r="C769" s="6">
        <v>232</v>
      </c>
      <c r="D769" s="8">
        <v>27</v>
      </c>
      <c r="E769" s="5" t="s">
        <v>26</v>
      </c>
      <c r="F769" s="8">
        <v>5950.8</v>
      </c>
      <c r="G769" s="36">
        <f>F769/L769</f>
        <v>0.95000000000000007</v>
      </c>
      <c r="H769" s="1">
        <v>43225</v>
      </c>
      <c r="I769" s="1">
        <v>43259</v>
      </c>
      <c r="J769" s="5" t="s">
        <v>15</v>
      </c>
      <c r="K769" s="8">
        <v>93.96</v>
      </c>
      <c r="L769" s="8">
        <f t="shared" si="136"/>
        <v>6264</v>
      </c>
      <c r="M769" s="8">
        <f t="shared" si="137"/>
        <v>6044.76</v>
      </c>
      <c r="N769" s="8">
        <f t="shared" si="138"/>
        <v>219.23999999999978</v>
      </c>
      <c r="O769" s="27">
        <f t="shared" si="139"/>
        <v>3.4999999999999962E-2</v>
      </c>
      <c r="P769" s="4">
        <f t="shared" si="140"/>
        <v>34</v>
      </c>
      <c r="Q769" s="2" t="str">
        <f t="shared" si="134"/>
        <v>Slow</v>
      </c>
      <c r="R769" s="2">
        <f t="shared" si="135"/>
        <v>2018</v>
      </c>
    </row>
    <row r="770" spans="1:18" ht="14.25" customHeight="1" x14ac:dyDescent="0.25">
      <c r="A770" s="6">
        <v>769</v>
      </c>
      <c r="B770" s="5" t="s">
        <v>13</v>
      </c>
      <c r="C770" s="6">
        <v>190</v>
      </c>
      <c r="D770" s="8">
        <v>180</v>
      </c>
      <c r="E770" s="5" t="s">
        <v>10</v>
      </c>
      <c r="F770" s="8">
        <v>32490</v>
      </c>
      <c r="G770" s="8"/>
      <c r="H770" s="1">
        <v>42399</v>
      </c>
      <c r="I770" s="1">
        <v>42425</v>
      </c>
      <c r="J770" s="5" t="s">
        <v>24</v>
      </c>
      <c r="K770" s="8">
        <v>513</v>
      </c>
      <c r="L770" s="8">
        <f t="shared" si="136"/>
        <v>34200</v>
      </c>
      <c r="M770" s="8">
        <f t="shared" si="137"/>
        <v>33003</v>
      </c>
      <c r="N770" s="8">
        <f t="shared" si="138"/>
        <v>1197</v>
      </c>
      <c r="O770" s="27">
        <f t="shared" si="139"/>
        <v>3.5000000000000003E-2</v>
      </c>
      <c r="P770" s="4">
        <f t="shared" si="140"/>
        <v>26</v>
      </c>
      <c r="Q770" s="2" t="str">
        <f t="shared" ref="Q770:Q833" si="146">IF(P770&lt;=15,"Fast",IF(P770&lt;=28,"Moderate","Slow"))</f>
        <v>Moderate</v>
      </c>
      <c r="R770" s="2">
        <f t="shared" ref="R770:R833" si="147">YEAR(I770)</f>
        <v>2016</v>
      </c>
    </row>
    <row r="771" spans="1:18" ht="14.25" customHeight="1" x14ac:dyDescent="0.25">
      <c r="A771" s="6">
        <v>770</v>
      </c>
      <c r="B771" s="5" t="s">
        <v>11</v>
      </c>
      <c r="C771" s="6">
        <v>712</v>
      </c>
      <c r="D771" s="8">
        <v>113</v>
      </c>
      <c r="E771" s="5" t="s">
        <v>17</v>
      </c>
      <c r="F771" s="8">
        <v>76433.2</v>
      </c>
      <c r="G771" s="36">
        <f>F771/L771</f>
        <v>0.95</v>
      </c>
      <c r="H771" s="1">
        <v>43050</v>
      </c>
      <c r="I771" s="1">
        <v>43075</v>
      </c>
      <c r="J771" s="5" t="s">
        <v>12</v>
      </c>
      <c r="K771" s="8">
        <v>1206.8399999999999</v>
      </c>
      <c r="L771" s="8">
        <f t="shared" ref="L771:L834" si="148">C771*D771</f>
        <v>80456</v>
      </c>
      <c r="M771" s="8">
        <f t="shared" ref="M771:M834" si="149">F771+K771</f>
        <v>77640.039999999994</v>
      </c>
      <c r="N771" s="8">
        <f t="shared" ref="N771:N834" si="150">L771-M771</f>
        <v>2815.9600000000064</v>
      </c>
      <c r="O771" s="27">
        <f t="shared" ref="O771:O834" si="151">(L771-M771)/L771</f>
        <v>3.500000000000008E-2</v>
      </c>
      <c r="P771" s="4">
        <f t="shared" ref="P771:P834" si="152">I771-H771</f>
        <v>25</v>
      </c>
      <c r="Q771" s="2" t="str">
        <f t="shared" si="146"/>
        <v>Moderate</v>
      </c>
      <c r="R771" s="2">
        <f t="shared" si="147"/>
        <v>2017</v>
      </c>
    </row>
    <row r="772" spans="1:18" ht="14.25" customHeight="1" x14ac:dyDescent="0.25">
      <c r="A772" s="6">
        <v>771</v>
      </c>
      <c r="B772" s="5" t="s">
        <v>13</v>
      </c>
      <c r="C772" s="6">
        <v>595</v>
      </c>
      <c r="D772" s="8">
        <v>207</v>
      </c>
      <c r="E772" s="5" t="s">
        <v>22</v>
      </c>
      <c r="F772" s="8">
        <v>117006.75</v>
      </c>
      <c r="G772" s="8"/>
      <c r="H772" s="1">
        <v>43123</v>
      </c>
      <c r="I772" s="1">
        <v>43144</v>
      </c>
      <c r="J772" s="5" t="s">
        <v>18</v>
      </c>
      <c r="K772" s="8">
        <v>1847.4749999999999</v>
      </c>
      <c r="L772" s="8">
        <f t="shared" si="148"/>
        <v>123165</v>
      </c>
      <c r="M772" s="8">
        <f t="shared" si="149"/>
        <v>118854.22500000001</v>
      </c>
      <c r="N772" s="8">
        <f t="shared" si="150"/>
        <v>4310.7749999999942</v>
      </c>
      <c r="O772" s="27">
        <f t="shared" si="151"/>
        <v>3.4999999999999955E-2</v>
      </c>
      <c r="P772" s="4">
        <f t="shared" si="152"/>
        <v>21</v>
      </c>
      <c r="Q772" s="2" t="str">
        <f t="shared" si="146"/>
        <v>Moderate</v>
      </c>
      <c r="R772" s="2">
        <f t="shared" si="147"/>
        <v>2018</v>
      </c>
    </row>
    <row r="773" spans="1:18" ht="14.25" customHeight="1" x14ac:dyDescent="0.25">
      <c r="A773" s="6">
        <v>772</v>
      </c>
      <c r="B773" s="5" t="s">
        <v>11</v>
      </c>
      <c r="C773" s="6">
        <v>104</v>
      </c>
      <c r="D773" s="8">
        <v>1632</v>
      </c>
      <c r="E773" s="5" t="s">
        <v>10</v>
      </c>
      <c r="F773" s="8">
        <v>161241.60000000001</v>
      </c>
      <c r="G773" s="36">
        <f>F773/L773</f>
        <v>0.95000000000000007</v>
      </c>
      <c r="H773" s="1">
        <v>43130</v>
      </c>
      <c r="I773" s="1">
        <v>43161</v>
      </c>
      <c r="J773" s="16" t="s">
        <v>42</v>
      </c>
      <c r="K773" s="8">
        <v>2545.92</v>
      </c>
      <c r="L773" s="8">
        <f t="shared" si="148"/>
        <v>169728</v>
      </c>
      <c r="M773" s="8">
        <f t="shared" si="149"/>
        <v>163787.52000000002</v>
      </c>
      <c r="N773" s="8">
        <f t="shared" si="150"/>
        <v>5940.4799999999814</v>
      </c>
      <c r="O773" s="27">
        <f t="shared" si="151"/>
        <v>3.4999999999999892E-2</v>
      </c>
      <c r="P773" s="4">
        <f t="shared" si="152"/>
        <v>31</v>
      </c>
      <c r="Q773" s="2" t="str">
        <f t="shared" si="146"/>
        <v>Slow</v>
      </c>
      <c r="R773" s="2">
        <f t="shared" si="147"/>
        <v>2018</v>
      </c>
    </row>
    <row r="774" spans="1:18" ht="14.25" customHeight="1" x14ac:dyDescent="0.25">
      <c r="A774" s="6">
        <v>773</v>
      </c>
      <c r="B774" s="5" t="s">
        <v>13</v>
      </c>
      <c r="C774" s="6">
        <v>520</v>
      </c>
      <c r="D774" s="8">
        <v>224</v>
      </c>
      <c r="E774" s="5" t="s">
        <v>22</v>
      </c>
      <c r="F774" s="8">
        <v>110656</v>
      </c>
      <c r="G774" s="8"/>
      <c r="H774" s="1">
        <v>42661</v>
      </c>
      <c r="I774" s="1">
        <v>42691</v>
      </c>
      <c r="J774" s="5" t="s">
        <v>18</v>
      </c>
      <c r="K774" s="8">
        <v>1747.2</v>
      </c>
      <c r="L774" s="8">
        <f t="shared" si="148"/>
        <v>116480</v>
      </c>
      <c r="M774" s="8">
        <f t="shared" si="149"/>
        <v>112403.2</v>
      </c>
      <c r="N774" s="8">
        <f t="shared" si="150"/>
        <v>4076.8000000000029</v>
      </c>
      <c r="O774" s="27">
        <f t="shared" si="151"/>
        <v>3.5000000000000024E-2</v>
      </c>
      <c r="P774" s="4">
        <f t="shared" si="152"/>
        <v>30</v>
      </c>
      <c r="Q774" s="2" t="str">
        <f t="shared" si="146"/>
        <v>Slow</v>
      </c>
      <c r="R774" s="2">
        <f t="shared" si="147"/>
        <v>2016</v>
      </c>
    </row>
    <row r="775" spans="1:18" ht="14.25" customHeight="1" x14ac:dyDescent="0.25">
      <c r="A775" s="6">
        <v>774</v>
      </c>
      <c r="B775" s="5" t="s">
        <v>13</v>
      </c>
      <c r="C775" s="6">
        <v>976</v>
      </c>
      <c r="D775" s="8">
        <v>1057</v>
      </c>
      <c r="E775" s="5" t="s">
        <v>23</v>
      </c>
      <c r="F775" s="8">
        <v>980050.4</v>
      </c>
      <c r="G775" s="8"/>
      <c r="H775" s="1">
        <v>43241</v>
      </c>
      <c r="I775" s="1">
        <v>43256</v>
      </c>
      <c r="J775" s="5" t="s">
        <v>12</v>
      </c>
      <c r="K775" s="8">
        <v>15474.48</v>
      </c>
      <c r="L775" s="8">
        <f t="shared" si="148"/>
        <v>1031632</v>
      </c>
      <c r="M775" s="8">
        <f t="shared" si="149"/>
        <v>995524.88</v>
      </c>
      <c r="N775" s="8">
        <f t="shared" si="150"/>
        <v>36107.119999999995</v>
      </c>
      <c r="O775" s="27">
        <f t="shared" si="151"/>
        <v>3.4999999999999996E-2</v>
      </c>
      <c r="P775" s="4">
        <f t="shared" si="152"/>
        <v>15</v>
      </c>
      <c r="Q775" s="2" t="str">
        <f t="shared" si="146"/>
        <v>Fast</v>
      </c>
      <c r="R775" s="2">
        <f t="shared" si="147"/>
        <v>2018</v>
      </c>
    </row>
    <row r="776" spans="1:18" ht="14.25" customHeight="1" x14ac:dyDescent="0.25">
      <c r="A776" s="6">
        <v>775</v>
      </c>
      <c r="B776" s="5" t="s">
        <v>11</v>
      </c>
      <c r="C776" s="6">
        <v>730</v>
      </c>
      <c r="D776" s="8">
        <v>1032</v>
      </c>
      <c r="E776" s="5" t="s">
        <v>10</v>
      </c>
      <c r="F776" s="8">
        <v>715692</v>
      </c>
      <c r="G776" s="36">
        <f>F776/L776</f>
        <v>0.95</v>
      </c>
      <c r="H776" s="1">
        <v>42503</v>
      </c>
      <c r="I776" s="1">
        <v>42535</v>
      </c>
      <c r="J776" s="5" t="s">
        <v>18</v>
      </c>
      <c r="K776" s="8">
        <v>11300.4</v>
      </c>
      <c r="L776" s="8">
        <f t="shared" si="148"/>
        <v>753360</v>
      </c>
      <c r="M776" s="8">
        <f t="shared" si="149"/>
        <v>726992.4</v>
      </c>
      <c r="N776" s="8">
        <f t="shared" si="150"/>
        <v>26367.599999999977</v>
      </c>
      <c r="O776" s="27">
        <f t="shared" si="151"/>
        <v>3.4999999999999969E-2</v>
      </c>
      <c r="P776" s="4">
        <f t="shared" si="152"/>
        <v>32</v>
      </c>
      <c r="Q776" s="2" t="str">
        <f t="shared" si="146"/>
        <v>Slow</v>
      </c>
      <c r="R776" s="2">
        <f t="shared" si="147"/>
        <v>2016</v>
      </c>
    </row>
    <row r="777" spans="1:18" ht="14.25" customHeight="1" x14ac:dyDescent="0.25">
      <c r="A777" s="6">
        <v>776</v>
      </c>
      <c r="B777" s="5" t="s">
        <v>13</v>
      </c>
      <c r="C777" s="6">
        <v>144</v>
      </c>
      <c r="D777" s="8">
        <v>566</v>
      </c>
      <c r="E777" s="5" t="s">
        <v>14</v>
      </c>
      <c r="F777" s="8">
        <v>77428.800000000003</v>
      </c>
      <c r="G777" s="8"/>
      <c r="H777" s="1">
        <v>42734</v>
      </c>
      <c r="I777" s="1">
        <v>42747</v>
      </c>
      <c r="J777" s="5" t="s">
        <v>12</v>
      </c>
      <c r="K777" s="8">
        <v>1222.56</v>
      </c>
      <c r="L777" s="8">
        <f t="shared" si="148"/>
        <v>81504</v>
      </c>
      <c r="M777" s="8">
        <f t="shared" si="149"/>
        <v>78651.360000000001</v>
      </c>
      <c r="N777" s="8">
        <f t="shared" si="150"/>
        <v>2852.6399999999994</v>
      </c>
      <c r="O777" s="27">
        <f t="shared" si="151"/>
        <v>3.4999999999999989E-2</v>
      </c>
      <c r="P777" s="4">
        <f t="shared" si="152"/>
        <v>13</v>
      </c>
      <c r="Q777" s="2" t="str">
        <f t="shared" si="146"/>
        <v>Fast</v>
      </c>
      <c r="R777" s="2">
        <f t="shared" si="147"/>
        <v>2017</v>
      </c>
    </row>
    <row r="778" spans="1:18" ht="14.25" customHeight="1" x14ac:dyDescent="0.25">
      <c r="A778" s="6">
        <v>777</v>
      </c>
      <c r="B778" s="5" t="s">
        <v>13</v>
      </c>
      <c r="C778" s="6">
        <v>521</v>
      </c>
      <c r="D778" s="8">
        <v>114</v>
      </c>
      <c r="E778" s="5" t="s">
        <v>10</v>
      </c>
      <c r="F778" s="8">
        <v>56424.3</v>
      </c>
      <c r="G778" s="8"/>
      <c r="H778" s="1">
        <v>42986</v>
      </c>
      <c r="I778" s="1">
        <v>43009</v>
      </c>
      <c r="J778" s="5" t="s">
        <v>19</v>
      </c>
      <c r="K778" s="8">
        <v>890.91</v>
      </c>
      <c r="L778" s="8">
        <f t="shared" si="148"/>
        <v>59394</v>
      </c>
      <c r="M778" s="8">
        <f t="shared" si="149"/>
        <v>57315.210000000006</v>
      </c>
      <c r="N778" s="8">
        <f t="shared" si="150"/>
        <v>2078.7899999999936</v>
      </c>
      <c r="O778" s="27">
        <f t="shared" si="151"/>
        <v>3.4999999999999892E-2</v>
      </c>
      <c r="P778" s="4">
        <f t="shared" si="152"/>
        <v>23</v>
      </c>
      <c r="Q778" s="2" t="str">
        <f t="shared" si="146"/>
        <v>Moderate</v>
      </c>
      <c r="R778" s="2">
        <f t="shared" si="147"/>
        <v>2017</v>
      </c>
    </row>
    <row r="779" spans="1:18" ht="14.25" customHeight="1" x14ac:dyDescent="0.25">
      <c r="A779" s="6">
        <v>778</v>
      </c>
      <c r="B779" s="5" t="s">
        <v>13</v>
      </c>
      <c r="C779" s="6">
        <v>346</v>
      </c>
      <c r="D779" s="8">
        <v>219</v>
      </c>
      <c r="E779" s="5" t="s">
        <v>10</v>
      </c>
      <c r="F779" s="8">
        <v>71985.3</v>
      </c>
      <c r="G779" s="8"/>
      <c r="H779" s="1">
        <v>43082</v>
      </c>
      <c r="I779" s="1">
        <v>43109</v>
      </c>
      <c r="J779" s="5" t="s">
        <v>18</v>
      </c>
      <c r="K779" s="8">
        <v>1136.6099999999999</v>
      </c>
      <c r="L779" s="8">
        <f t="shared" si="148"/>
        <v>75774</v>
      </c>
      <c r="M779" s="8">
        <f t="shared" si="149"/>
        <v>73121.91</v>
      </c>
      <c r="N779" s="8">
        <f t="shared" si="150"/>
        <v>2652.0899999999965</v>
      </c>
      <c r="O779" s="27">
        <f t="shared" si="151"/>
        <v>3.4999999999999955E-2</v>
      </c>
      <c r="P779" s="4">
        <f t="shared" si="152"/>
        <v>27</v>
      </c>
      <c r="Q779" s="2" t="str">
        <f t="shared" si="146"/>
        <v>Moderate</v>
      </c>
      <c r="R779" s="2">
        <f t="shared" si="147"/>
        <v>2018</v>
      </c>
    </row>
    <row r="780" spans="1:18" ht="14.25" customHeight="1" x14ac:dyDescent="0.25">
      <c r="A780" s="6">
        <v>779</v>
      </c>
      <c r="B780" s="5" t="s">
        <v>13</v>
      </c>
      <c r="C780" s="6">
        <v>689</v>
      </c>
      <c r="D780" s="8">
        <v>1143</v>
      </c>
      <c r="E780" s="5" t="s">
        <v>22</v>
      </c>
      <c r="F780" s="8">
        <v>748150.65</v>
      </c>
      <c r="G780" s="8"/>
      <c r="H780" s="1">
        <v>42775</v>
      </c>
      <c r="I780" s="1">
        <v>42804</v>
      </c>
      <c r="J780" s="5" t="s">
        <v>18</v>
      </c>
      <c r="K780" s="8">
        <v>11812.904999999999</v>
      </c>
      <c r="L780" s="8">
        <f t="shared" si="148"/>
        <v>787527</v>
      </c>
      <c r="M780" s="8">
        <f t="shared" si="149"/>
        <v>759963.55500000005</v>
      </c>
      <c r="N780" s="8">
        <f t="shared" si="150"/>
        <v>27563.444999999949</v>
      </c>
      <c r="O780" s="27">
        <f t="shared" si="151"/>
        <v>3.4999999999999934E-2</v>
      </c>
      <c r="P780" s="4">
        <f t="shared" si="152"/>
        <v>29</v>
      </c>
      <c r="Q780" s="2" t="str">
        <f t="shared" si="146"/>
        <v>Slow</v>
      </c>
      <c r="R780" s="2">
        <f t="shared" si="147"/>
        <v>2017</v>
      </c>
    </row>
    <row r="781" spans="1:18" ht="14.25" customHeight="1" x14ac:dyDescent="0.25">
      <c r="A781" s="6">
        <v>780</v>
      </c>
      <c r="B781" s="5" t="s">
        <v>11</v>
      </c>
      <c r="C781" s="6">
        <v>315</v>
      </c>
      <c r="D781" s="8">
        <v>88</v>
      </c>
      <c r="E781" s="5" t="s">
        <v>27</v>
      </c>
      <c r="F781" s="8">
        <v>26334</v>
      </c>
      <c r="G781" s="36">
        <f t="shared" ref="G781:G783" si="153">F781/L781</f>
        <v>0.95</v>
      </c>
      <c r="H781" s="1">
        <v>42653</v>
      </c>
      <c r="I781" s="1">
        <v>42679</v>
      </c>
      <c r="J781" s="5" t="s">
        <v>12</v>
      </c>
      <c r="K781" s="8">
        <v>415.8</v>
      </c>
      <c r="L781" s="8">
        <f t="shared" si="148"/>
        <v>27720</v>
      </c>
      <c r="M781" s="8">
        <f t="shared" si="149"/>
        <v>26749.8</v>
      </c>
      <c r="N781" s="8">
        <f t="shared" si="150"/>
        <v>970.20000000000073</v>
      </c>
      <c r="O781" s="27">
        <f t="shared" si="151"/>
        <v>3.5000000000000024E-2</v>
      </c>
      <c r="P781" s="4">
        <f t="shared" si="152"/>
        <v>26</v>
      </c>
      <c r="Q781" s="2" t="str">
        <f t="shared" si="146"/>
        <v>Moderate</v>
      </c>
      <c r="R781" s="2">
        <f t="shared" si="147"/>
        <v>2016</v>
      </c>
    </row>
    <row r="782" spans="1:18" ht="14.25" customHeight="1" x14ac:dyDescent="0.25">
      <c r="A782" s="6">
        <v>781</v>
      </c>
      <c r="B782" s="5" t="s">
        <v>11</v>
      </c>
      <c r="C782" s="6">
        <v>605</v>
      </c>
      <c r="D782" s="8">
        <v>24</v>
      </c>
      <c r="E782" s="5" t="s">
        <v>26</v>
      </c>
      <c r="F782" s="8">
        <v>13794</v>
      </c>
      <c r="G782" s="36">
        <f t="shared" si="153"/>
        <v>0.95</v>
      </c>
      <c r="H782" s="1">
        <v>42691</v>
      </c>
      <c r="I782" s="1">
        <v>42705</v>
      </c>
      <c r="J782" s="5" t="s">
        <v>32</v>
      </c>
      <c r="K782" s="8">
        <v>217.79999999999998</v>
      </c>
      <c r="L782" s="8">
        <f t="shared" si="148"/>
        <v>14520</v>
      </c>
      <c r="M782" s="8">
        <f t="shared" si="149"/>
        <v>14011.8</v>
      </c>
      <c r="N782" s="8">
        <f t="shared" si="150"/>
        <v>508.20000000000073</v>
      </c>
      <c r="O782" s="27">
        <f t="shared" si="151"/>
        <v>3.5000000000000052E-2</v>
      </c>
      <c r="P782" s="4">
        <f t="shared" si="152"/>
        <v>14</v>
      </c>
      <c r="Q782" s="2" t="str">
        <f t="shared" si="146"/>
        <v>Fast</v>
      </c>
      <c r="R782" s="2">
        <f t="shared" si="147"/>
        <v>2016</v>
      </c>
    </row>
    <row r="783" spans="1:18" ht="14.25" customHeight="1" x14ac:dyDescent="0.25">
      <c r="A783" s="6">
        <v>782</v>
      </c>
      <c r="B783" s="5" t="s">
        <v>11</v>
      </c>
      <c r="C783" s="6">
        <v>644</v>
      </c>
      <c r="D783" s="8">
        <v>119</v>
      </c>
      <c r="E783" s="5" t="s">
        <v>17</v>
      </c>
      <c r="F783" s="8">
        <v>72804.2</v>
      </c>
      <c r="G783" s="36">
        <f t="shared" si="153"/>
        <v>0.95</v>
      </c>
      <c r="H783" s="1">
        <v>42992</v>
      </c>
      <c r="I783" s="1">
        <v>43003</v>
      </c>
      <c r="J783" s="5" t="s">
        <v>28</v>
      </c>
      <c r="K783" s="8">
        <v>1149.54</v>
      </c>
      <c r="L783" s="8">
        <f t="shared" si="148"/>
        <v>76636</v>
      </c>
      <c r="M783" s="8">
        <f t="shared" si="149"/>
        <v>73953.739999999991</v>
      </c>
      <c r="N783" s="8">
        <f t="shared" si="150"/>
        <v>2682.2600000000093</v>
      </c>
      <c r="O783" s="27">
        <f t="shared" si="151"/>
        <v>3.5000000000000121E-2</v>
      </c>
      <c r="P783" s="4">
        <f t="shared" si="152"/>
        <v>11</v>
      </c>
      <c r="Q783" s="2" t="str">
        <f t="shared" si="146"/>
        <v>Fast</v>
      </c>
      <c r="R783" s="2">
        <f t="shared" si="147"/>
        <v>2017</v>
      </c>
    </row>
    <row r="784" spans="1:18" ht="14.25" customHeight="1" x14ac:dyDescent="0.25">
      <c r="A784" s="6">
        <v>783</v>
      </c>
      <c r="B784" s="5" t="s">
        <v>16</v>
      </c>
      <c r="C784" s="6">
        <v>941</v>
      </c>
      <c r="D784" s="8">
        <v>16</v>
      </c>
      <c r="E784" s="5" t="s">
        <v>25</v>
      </c>
      <c r="F784" s="8">
        <v>14303.2</v>
      </c>
      <c r="G784" s="8"/>
      <c r="H784" s="1">
        <v>43127</v>
      </c>
      <c r="I784" s="1">
        <v>43162</v>
      </c>
      <c r="J784" s="5" t="s">
        <v>12</v>
      </c>
      <c r="K784" s="8">
        <v>225.84</v>
      </c>
      <c r="L784" s="8">
        <f t="shared" si="148"/>
        <v>15056</v>
      </c>
      <c r="M784" s="8">
        <f t="shared" si="149"/>
        <v>14529.04</v>
      </c>
      <c r="N784" s="8">
        <f t="shared" si="150"/>
        <v>526.95999999999913</v>
      </c>
      <c r="O784" s="27">
        <f t="shared" si="151"/>
        <v>3.4999999999999941E-2</v>
      </c>
      <c r="P784" s="4">
        <f t="shared" si="152"/>
        <v>35</v>
      </c>
      <c r="Q784" s="2" t="str">
        <f t="shared" si="146"/>
        <v>Slow</v>
      </c>
      <c r="R784" s="2">
        <f t="shared" si="147"/>
        <v>2018</v>
      </c>
    </row>
    <row r="785" spans="1:18" ht="14.25" customHeight="1" x14ac:dyDescent="0.25">
      <c r="A785" s="6">
        <v>784</v>
      </c>
      <c r="B785" s="5" t="s">
        <v>13</v>
      </c>
      <c r="C785" s="6">
        <v>604</v>
      </c>
      <c r="D785" s="8">
        <v>1204</v>
      </c>
      <c r="E785" s="5" t="s">
        <v>22</v>
      </c>
      <c r="F785" s="8">
        <v>690855.2</v>
      </c>
      <c r="G785" s="8"/>
      <c r="H785" s="1">
        <v>42692</v>
      </c>
      <c r="I785" s="1">
        <v>42703</v>
      </c>
      <c r="J785" s="5" t="s">
        <v>12</v>
      </c>
      <c r="K785" s="8">
        <v>10908.24</v>
      </c>
      <c r="L785" s="8">
        <f t="shared" si="148"/>
        <v>727216</v>
      </c>
      <c r="M785" s="8">
        <f t="shared" si="149"/>
        <v>701763.44</v>
      </c>
      <c r="N785" s="8">
        <f t="shared" si="150"/>
        <v>25452.560000000056</v>
      </c>
      <c r="O785" s="27">
        <f t="shared" si="151"/>
        <v>3.500000000000008E-2</v>
      </c>
      <c r="P785" s="4">
        <f t="shared" si="152"/>
        <v>11</v>
      </c>
      <c r="Q785" s="2" t="str">
        <f t="shared" si="146"/>
        <v>Fast</v>
      </c>
      <c r="R785" s="2">
        <f t="shared" si="147"/>
        <v>2016</v>
      </c>
    </row>
    <row r="786" spans="1:18" ht="14.25" customHeight="1" x14ac:dyDescent="0.25">
      <c r="A786" s="6">
        <v>785</v>
      </c>
      <c r="B786" s="5" t="s">
        <v>11</v>
      </c>
      <c r="C786" s="6">
        <v>620</v>
      </c>
      <c r="D786" s="8">
        <v>289</v>
      </c>
      <c r="E786" s="5" t="s">
        <v>29</v>
      </c>
      <c r="F786" s="8">
        <v>170221</v>
      </c>
      <c r="G786" s="36">
        <f>F786/L786</f>
        <v>0.95</v>
      </c>
      <c r="H786" s="1">
        <v>42596</v>
      </c>
      <c r="I786" s="1">
        <v>42606</v>
      </c>
      <c r="J786" s="5" t="s">
        <v>24</v>
      </c>
      <c r="K786" s="8">
        <v>2687.7</v>
      </c>
      <c r="L786" s="8">
        <f t="shared" si="148"/>
        <v>179180</v>
      </c>
      <c r="M786" s="8">
        <f t="shared" si="149"/>
        <v>172908.7</v>
      </c>
      <c r="N786" s="8">
        <f t="shared" si="150"/>
        <v>6271.2999999999884</v>
      </c>
      <c r="O786" s="27">
        <f t="shared" si="151"/>
        <v>3.4999999999999934E-2</v>
      </c>
      <c r="P786" s="4">
        <f t="shared" si="152"/>
        <v>10</v>
      </c>
      <c r="Q786" s="2" t="str">
        <f t="shared" si="146"/>
        <v>Fast</v>
      </c>
      <c r="R786" s="2">
        <f t="shared" si="147"/>
        <v>2016</v>
      </c>
    </row>
    <row r="787" spans="1:18" ht="14.25" customHeight="1" x14ac:dyDescent="0.25">
      <c r="A787" s="6">
        <v>786</v>
      </c>
      <c r="B787" s="5" t="s">
        <v>13</v>
      </c>
      <c r="C787" s="6">
        <v>101</v>
      </c>
      <c r="D787" s="8">
        <v>132</v>
      </c>
      <c r="E787" s="5" t="s">
        <v>10</v>
      </c>
      <c r="F787" s="8">
        <v>12665.4</v>
      </c>
      <c r="G787" s="8"/>
      <c r="H787" s="1">
        <v>42939</v>
      </c>
      <c r="I787" s="1">
        <v>42974</v>
      </c>
      <c r="J787" s="5" t="s">
        <v>12</v>
      </c>
      <c r="K787" s="8">
        <v>199.98</v>
      </c>
      <c r="L787" s="8">
        <f t="shared" si="148"/>
        <v>13332</v>
      </c>
      <c r="M787" s="8">
        <f t="shared" si="149"/>
        <v>12865.38</v>
      </c>
      <c r="N787" s="8">
        <f t="shared" si="150"/>
        <v>466.6200000000008</v>
      </c>
      <c r="O787" s="27">
        <f t="shared" si="151"/>
        <v>3.5000000000000059E-2</v>
      </c>
      <c r="P787" s="4">
        <f t="shared" si="152"/>
        <v>35</v>
      </c>
      <c r="Q787" s="2" t="str">
        <f t="shared" si="146"/>
        <v>Slow</v>
      </c>
      <c r="R787" s="2">
        <f t="shared" si="147"/>
        <v>2017</v>
      </c>
    </row>
    <row r="788" spans="1:18" ht="14.25" customHeight="1" x14ac:dyDescent="0.25">
      <c r="A788" s="6">
        <v>787</v>
      </c>
      <c r="B788" s="5" t="s">
        <v>11</v>
      </c>
      <c r="C788" s="6">
        <v>999</v>
      </c>
      <c r="D788" s="8">
        <v>1483</v>
      </c>
      <c r="E788" s="5" t="s">
        <v>10</v>
      </c>
      <c r="F788" s="8">
        <v>1407441.15</v>
      </c>
      <c r="G788" s="36">
        <f>F788/L788</f>
        <v>0.95</v>
      </c>
      <c r="H788" s="1">
        <v>43245</v>
      </c>
      <c r="I788" s="1">
        <v>43268</v>
      </c>
      <c r="J788" s="5" t="s">
        <v>12</v>
      </c>
      <c r="K788" s="8">
        <v>22222.754999999997</v>
      </c>
      <c r="L788" s="8">
        <f t="shared" si="148"/>
        <v>1481517</v>
      </c>
      <c r="M788" s="8">
        <f t="shared" si="149"/>
        <v>1429663.9049999998</v>
      </c>
      <c r="N788" s="8">
        <f t="shared" si="150"/>
        <v>51853.095000000205</v>
      </c>
      <c r="O788" s="27">
        <f t="shared" si="151"/>
        <v>3.5000000000000135E-2</v>
      </c>
      <c r="P788" s="4">
        <f t="shared" si="152"/>
        <v>23</v>
      </c>
      <c r="Q788" s="2" t="str">
        <f t="shared" si="146"/>
        <v>Moderate</v>
      </c>
      <c r="R788" s="2">
        <f t="shared" si="147"/>
        <v>2018</v>
      </c>
    </row>
    <row r="789" spans="1:18" ht="14.25" customHeight="1" x14ac:dyDescent="0.25">
      <c r="A789" s="6">
        <v>788</v>
      </c>
      <c r="B789" s="5" t="s">
        <v>13</v>
      </c>
      <c r="C789" s="6">
        <v>337</v>
      </c>
      <c r="D789" s="8">
        <v>930</v>
      </c>
      <c r="E789" s="5" t="s">
        <v>23</v>
      </c>
      <c r="F789" s="8">
        <v>297739.5</v>
      </c>
      <c r="G789" s="8"/>
      <c r="H789" s="1">
        <v>42405</v>
      </c>
      <c r="I789" s="1">
        <v>42436</v>
      </c>
      <c r="J789" s="5" t="s">
        <v>28</v>
      </c>
      <c r="K789" s="8">
        <v>4701.1499999999996</v>
      </c>
      <c r="L789" s="8">
        <f t="shared" si="148"/>
        <v>313410</v>
      </c>
      <c r="M789" s="8">
        <f t="shared" si="149"/>
        <v>302440.65000000002</v>
      </c>
      <c r="N789" s="8">
        <f t="shared" si="150"/>
        <v>10969.349999999977</v>
      </c>
      <c r="O789" s="27">
        <f t="shared" si="151"/>
        <v>3.4999999999999927E-2</v>
      </c>
      <c r="P789" s="4">
        <f t="shared" si="152"/>
        <v>31</v>
      </c>
      <c r="Q789" s="2" t="str">
        <f t="shared" si="146"/>
        <v>Slow</v>
      </c>
      <c r="R789" s="2">
        <f t="shared" si="147"/>
        <v>2016</v>
      </c>
    </row>
    <row r="790" spans="1:18" ht="14.25" customHeight="1" x14ac:dyDescent="0.25">
      <c r="A790" s="6">
        <v>789</v>
      </c>
      <c r="B790" s="5" t="s">
        <v>11</v>
      </c>
      <c r="C790" s="6">
        <v>606</v>
      </c>
      <c r="D790" s="8">
        <v>25</v>
      </c>
      <c r="E790" s="5" t="s">
        <v>26</v>
      </c>
      <c r="F790" s="8">
        <v>14392.5</v>
      </c>
      <c r="G790" s="36">
        <f>F790/L790</f>
        <v>0.95</v>
      </c>
      <c r="H790" s="1">
        <v>42920</v>
      </c>
      <c r="I790" s="1">
        <v>42941</v>
      </c>
      <c r="J790" s="16" t="s">
        <v>42</v>
      </c>
      <c r="K790" s="8">
        <v>227.25</v>
      </c>
      <c r="L790" s="8">
        <f t="shared" si="148"/>
        <v>15150</v>
      </c>
      <c r="M790" s="8">
        <f t="shared" si="149"/>
        <v>14619.75</v>
      </c>
      <c r="N790" s="8">
        <f t="shared" si="150"/>
        <v>530.25</v>
      </c>
      <c r="O790" s="27">
        <f t="shared" si="151"/>
        <v>3.5000000000000003E-2</v>
      </c>
      <c r="P790" s="4">
        <f t="shared" si="152"/>
        <v>21</v>
      </c>
      <c r="Q790" s="2" t="str">
        <f t="shared" si="146"/>
        <v>Moderate</v>
      </c>
      <c r="R790" s="2">
        <f t="shared" si="147"/>
        <v>2017</v>
      </c>
    </row>
    <row r="791" spans="1:18" ht="14.25" customHeight="1" x14ac:dyDescent="0.25">
      <c r="A791" s="6">
        <v>790</v>
      </c>
      <c r="B791" s="5" t="s">
        <v>16</v>
      </c>
      <c r="C791" s="6">
        <v>835</v>
      </c>
      <c r="D791" s="8">
        <v>38</v>
      </c>
      <c r="E791" s="5" t="s">
        <v>17</v>
      </c>
      <c r="F791" s="8">
        <v>30143.5</v>
      </c>
      <c r="G791" s="8"/>
      <c r="H791" s="1">
        <v>43080</v>
      </c>
      <c r="I791" s="1">
        <v>43104</v>
      </c>
      <c r="J791" s="5" t="s">
        <v>12</v>
      </c>
      <c r="K791" s="8">
        <v>475.95</v>
      </c>
      <c r="L791" s="8">
        <f t="shared" si="148"/>
        <v>31730</v>
      </c>
      <c r="M791" s="8">
        <f t="shared" si="149"/>
        <v>30619.45</v>
      </c>
      <c r="N791" s="8">
        <f t="shared" si="150"/>
        <v>1110.5499999999993</v>
      </c>
      <c r="O791" s="27">
        <f t="shared" si="151"/>
        <v>3.4999999999999976E-2</v>
      </c>
      <c r="P791" s="4">
        <f t="shared" si="152"/>
        <v>24</v>
      </c>
      <c r="Q791" s="2" t="str">
        <f t="shared" si="146"/>
        <v>Moderate</v>
      </c>
      <c r="R791" s="2">
        <f t="shared" si="147"/>
        <v>2018</v>
      </c>
    </row>
    <row r="792" spans="1:18" ht="14.25" customHeight="1" x14ac:dyDescent="0.25">
      <c r="A792" s="6">
        <v>791</v>
      </c>
      <c r="B792" s="5" t="s">
        <v>13</v>
      </c>
      <c r="C792" s="6">
        <v>779</v>
      </c>
      <c r="D792" s="8">
        <v>984</v>
      </c>
      <c r="E792" s="5" t="s">
        <v>23</v>
      </c>
      <c r="F792" s="8">
        <v>728209.2</v>
      </c>
      <c r="G792" s="8"/>
      <c r="H792" s="1">
        <v>42786</v>
      </c>
      <c r="I792" s="1">
        <v>42799</v>
      </c>
      <c r="J792" s="16" t="s">
        <v>42</v>
      </c>
      <c r="K792" s="8">
        <v>11498.039999999999</v>
      </c>
      <c r="L792" s="8">
        <f t="shared" si="148"/>
        <v>766536</v>
      </c>
      <c r="M792" s="8">
        <f t="shared" si="149"/>
        <v>739707.24</v>
      </c>
      <c r="N792" s="8">
        <f t="shared" si="150"/>
        <v>26828.760000000009</v>
      </c>
      <c r="O792" s="27">
        <f t="shared" si="151"/>
        <v>3.500000000000001E-2</v>
      </c>
      <c r="P792" s="4">
        <f t="shared" si="152"/>
        <v>13</v>
      </c>
      <c r="Q792" s="2" t="str">
        <f t="shared" si="146"/>
        <v>Fast</v>
      </c>
      <c r="R792" s="2">
        <f t="shared" si="147"/>
        <v>2017</v>
      </c>
    </row>
    <row r="793" spans="1:18" ht="14.25" customHeight="1" x14ac:dyDescent="0.25">
      <c r="A793" s="6">
        <v>792</v>
      </c>
      <c r="B793" s="5" t="s">
        <v>13</v>
      </c>
      <c r="C793" s="6">
        <v>923</v>
      </c>
      <c r="D793" s="8">
        <v>927</v>
      </c>
      <c r="E793" s="5" t="s">
        <v>23</v>
      </c>
      <c r="F793" s="8">
        <v>812839.95</v>
      </c>
      <c r="G793" s="8"/>
      <c r="H793" s="1">
        <v>42394</v>
      </c>
      <c r="I793" s="1">
        <v>42426</v>
      </c>
      <c r="J793" s="5" t="s">
        <v>19</v>
      </c>
      <c r="K793" s="8">
        <v>12834.314999999999</v>
      </c>
      <c r="L793" s="8">
        <f t="shared" si="148"/>
        <v>855621</v>
      </c>
      <c r="M793" s="8">
        <f t="shared" si="149"/>
        <v>825674.2649999999</v>
      </c>
      <c r="N793" s="8">
        <f t="shared" si="150"/>
        <v>29946.735000000102</v>
      </c>
      <c r="O793" s="27">
        <f t="shared" si="151"/>
        <v>3.5000000000000121E-2</v>
      </c>
      <c r="P793" s="4">
        <f t="shared" si="152"/>
        <v>32</v>
      </c>
      <c r="Q793" s="2" t="str">
        <f t="shared" si="146"/>
        <v>Slow</v>
      </c>
      <c r="R793" s="2">
        <f t="shared" si="147"/>
        <v>2016</v>
      </c>
    </row>
    <row r="794" spans="1:18" ht="14.25" customHeight="1" x14ac:dyDescent="0.25">
      <c r="A794" s="6">
        <v>793</v>
      </c>
      <c r="B794" s="5" t="s">
        <v>13</v>
      </c>
      <c r="C794" s="6">
        <v>549</v>
      </c>
      <c r="D794" s="8">
        <v>204</v>
      </c>
      <c r="E794" s="5" t="s">
        <v>10</v>
      </c>
      <c r="F794" s="8">
        <v>106396.2</v>
      </c>
      <c r="G794" s="8"/>
      <c r="H794" s="1">
        <v>43124</v>
      </c>
      <c r="I794" s="1">
        <v>43150</v>
      </c>
      <c r="J794" s="5" t="s">
        <v>19</v>
      </c>
      <c r="K794" s="8">
        <v>1679.9399999999998</v>
      </c>
      <c r="L794" s="8">
        <f t="shared" si="148"/>
        <v>111996</v>
      </c>
      <c r="M794" s="8">
        <f t="shared" si="149"/>
        <v>108076.14</v>
      </c>
      <c r="N794" s="8">
        <f t="shared" si="150"/>
        <v>3919.8600000000006</v>
      </c>
      <c r="O794" s="27">
        <f t="shared" si="151"/>
        <v>3.5000000000000003E-2</v>
      </c>
      <c r="P794" s="4">
        <f t="shared" si="152"/>
        <v>26</v>
      </c>
      <c r="Q794" s="2" t="str">
        <f t="shared" si="146"/>
        <v>Moderate</v>
      </c>
      <c r="R794" s="2">
        <f t="shared" si="147"/>
        <v>2018</v>
      </c>
    </row>
    <row r="795" spans="1:18" ht="14.25" customHeight="1" x14ac:dyDescent="0.25">
      <c r="A795" s="6">
        <v>794</v>
      </c>
      <c r="B795" s="5" t="s">
        <v>13</v>
      </c>
      <c r="C795" s="6">
        <v>675</v>
      </c>
      <c r="D795" s="8">
        <v>199</v>
      </c>
      <c r="E795" s="5" t="s">
        <v>10</v>
      </c>
      <c r="F795" s="8">
        <v>127608.75</v>
      </c>
      <c r="G795" s="8"/>
      <c r="H795" s="1">
        <v>42512</v>
      </c>
      <c r="I795" s="1">
        <v>42532</v>
      </c>
      <c r="J795" s="5" t="s">
        <v>19</v>
      </c>
      <c r="K795" s="8">
        <v>2014.875</v>
      </c>
      <c r="L795" s="8">
        <f t="shared" si="148"/>
        <v>134325</v>
      </c>
      <c r="M795" s="8">
        <f t="shared" si="149"/>
        <v>129623.625</v>
      </c>
      <c r="N795" s="8">
        <f t="shared" si="150"/>
        <v>4701.375</v>
      </c>
      <c r="O795" s="27">
        <f t="shared" si="151"/>
        <v>3.5000000000000003E-2</v>
      </c>
      <c r="P795" s="4">
        <f t="shared" si="152"/>
        <v>20</v>
      </c>
      <c r="Q795" s="2" t="str">
        <f t="shared" si="146"/>
        <v>Moderate</v>
      </c>
      <c r="R795" s="2">
        <f t="shared" si="147"/>
        <v>2016</v>
      </c>
    </row>
    <row r="796" spans="1:18" ht="14.25" customHeight="1" x14ac:dyDescent="0.25">
      <c r="A796" s="6">
        <v>795</v>
      </c>
      <c r="B796" s="5" t="s">
        <v>13</v>
      </c>
      <c r="C796" s="6">
        <v>550</v>
      </c>
      <c r="D796" s="8">
        <v>1183</v>
      </c>
      <c r="E796" s="5" t="s">
        <v>22</v>
      </c>
      <c r="F796" s="8">
        <v>618117.5</v>
      </c>
      <c r="G796" s="8"/>
      <c r="H796" s="1">
        <v>42903</v>
      </c>
      <c r="I796" s="1">
        <v>42919</v>
      </c>
      <c r="J796" s="5" t="s">
        <v>21</v>
      </c>
      <c r="K796" s="8">
        <v>9759.75</v>
      </c>
      <c r="L796" s="8">
        <f t="shared" si="148"/>
        <v>650650</v>
      </c>
      <c r="M796" s="8">
        <f t="shared" si="149"/>
        <v>627877.25</v>
      </c>
      <c r="N796" s="8">
        <f t="shared" si="150"/>
        <v>22772.75</v>
      </c>
      <c r="O796" s="27">
        <f t="shared" si="151"/>
        <v>3.5000000000000003E-2</v>
      </c>
      <c r="P796" s="4">
        <f t="shared" si="152"/>
        <v>16</v>
      </c>
      <c r="Q796" s="2" t="str">
        <f t="shared" si="146"/>
        <v>Moderate</v>
      </c>
      <c r="R796" s="2">
        <f t="shared" si="147"/>
        <v>2017</v>
      </c>
    </row>
    <row r="797" spans="1:18" ht="14.25" customHeight="1" x14ac:dyDescent="0.25">
      <c r="A797" s="6">
        <v>796</v>
      </c>
      <c r="B797" s="5" t="s">
        <v>11</v>
      </c>
      <c r="C797" s="6">
        <v>169</v>
      </c>
      <c r="D797" s="8">
        <v>877</v>
      </c>
      <c r="E797" s="5" t="s">
        <v>10</v>
      </c>
      <c r="F797" s="8">
        <v>140802.35</v>
      </c>
      <c r="G797" s="36">
        <f t="shared" ref="G797:G798" si="154">F797/L797</f>
        <v>0.95000000000000007</v>
      </c>
      <c r="H797" s="1">
        <v>42633</v>
      </c>
      <c r="I797" s="1">
        <v>42647</v>
      </c>
      <c r="J797" s="5" t="s">
        <v>19</v>
      </c>
      <c r="K797" s="8">
        <v>2223.1949999999997</v>
      </c>
      <c r="L797" s="8">
        <f t="shared" si="148"/>
        <v>148213</v>
      </c>
      <c r="M797" s="8">
        <f t="shared" si="149"/>
        <v>143025.54500000001</v>
      </c>
      <c r="N797" s="8">
        <f t="shared" si="150"/>
        <v>5187.4549999999872</v>
      </c>
      <c r="O797" s="27">
        <f t="shared" si="151"/>
        <v>3.4999999999999913E-2</v>
      </c>
      <c r="P797" s="4">
        <f t="shared" si="152"/>
        <v>14</v>
      </c>
      <c r="Q797" s="2" t="str">
        <f t="shared" si="146"/>
        <v>Fast</v>
      </c>
      <c r="R797" s="2">
        <f t="shared" si="147"/>
        <v>2016</v>
      </c>
    </row>
    <row r="798" spans="1:18" ht="14.25" customHeight="1" x14ac:dyDescent="0.25">
      <c r="A798" s="6">
        <v>797</v>
      </c>
      <c r="B798" s="5" t="s">
        <v>11</v>
      </c>
      <c r="C798" s="6">
        <v>365</v>
      </c>
      <c r="D798" s="8">
        <v>1351</v>
      </c>
      <c r="E798" s="5" t="s">
        <v>31</v>
      </c>
      <c r="F798" s="8">
        <v>468459.25</v>
      </c>
      <c r="G798" s="36">
        <f t="shared" si="154"/>
        <v>0.95</v>
      </c>
      <c r="H798" s="1">
        <v>42511</v>
      </c>
      <c r="I798" s="1">
        <v>42527</v>
      </c>
      <c r="J798" s="5" t="s">
        <v>21</v>
      </c>
      <c r="K798" s="8">
        <v>7396.7249999999995</v>
      </c>
      <c r="L798" s="8">
        <f t="shared" si="148"/>
        <v>493115</v>
      </c>
      <c r="M798" s="8">
        <f t="shared" si="149"/>
        <v>475855.97499999998</v>
      </c>
      <c r="N798" s="8">
        <f t="shared" si="150"/>
        <v>17259.025000000023</v>
      </c>
      <c r="O798" s="27">
        <f t="shared" si="151"/>
        <v>3.5000000000000045E-2</v>
      </c>
      <c r="P798" s="4">
        <f t="shared" si="152"/>
        <v>16</v>
      </c>
      <c r="Q798" s="2" t="str">
        <f t="shared" si="146"/>
        <v>Moderate</v>
      </c>
      <c r="R798" s="2">
        <f t="shared" si="147"/>
        <v>2016</v>
      </c>
    </row>
    <row r="799" spans="1:18" ht="14.25" customHeight="1" x14ac:dyDescent="0.25">
      <c r="A799" s="6">
        <v>798</v>
      </c>
      <c r="B799" s="5" t="s">
        <v>13</v>
      </c>
      <c r="C799" s="6">
        <v>448</v>
      </c>
      <c r="D799" s="8">
        <v>1081</v>
      </c>
      <c r="E799" s="5" t="s">
        <v>30</v>
      </c>
      <c r="F799" s="8">
        <v>460073.6</v>
      </c>
      <c r="G799" s="8"/>
      <c r="H799" s="1">
        <v>43247</v>
      </c>
      <c r="I799" s="1">
        <v>43266</v>
      </c>
      <c r="J799" s="5" t="s">
        <v>21</v>
      </c>
      <c r="K799" s="8">
        <v>7264.32</v>
      </c>
      <c r="L799" s="8">
        <f t="shared" si="148"/>
        <v>484288</v>
      </c>
      <c r="M799" s="8">
        <f t="shared" si="149"/>
        <v>467337.92</v>
      </c>
      <c r="N799" s="8">
        <f t="shared" si="150"/>
        <v>16950.080000000016</v>
      </c>
      <c r="O799" s="27">
        <f t="shared" si="151"/>
        <v>3.5000000000000031E-2</v>
      </c>
      <c r="P799" s="4">
        <f t="shared" si="152"/>
        <v>19</v>
      </c>
      <c r="Q799" s="2" t="str">
        <f t="shared" si="146"/>
        <v>Moderate</v>
      </c>
      <c r="R799" s="2">
        <f t="shared" si="147"/>
        <v>2018</v>
      </c>
    </row>
    <row r="800" spans="1:18" ht="14.25" customHeight="1" x14ac:dyDescent="0.25">
      <c r="A800" s="6">
        <v>799</v>
      </c>
      <c r="B800" s="5" t="s">
        <v>13</v>
      </c>
      <c r="C800" s="6">
        <v>682</v>
      </c>
      <c r="D800" s="8">
        <v>113</v>
      </c>
      <c r="E800" s="5" t="s">
        <v>10</v>
      </c>
      <c r="F800" s="8">
        <v>73212.7</v>
      </c>
      <c r="G800" s="8"/>
      <c r="H800" s="1">
        <v>43064</v>
      </c>
      <c r="I800" s="1">
        <v>43096</v>
      </c>
      <c r="J800" s="5" t="s">
        <v>32</v>
      </c>
      <c r="K800" s="8">
        <v>1155.99</v>
      </c>
      <c r="L800" s="8">
        <f t="shared" si="148"/>
        <v>77066</v>
      </c>
      <c r="M800" s="8">
        <f t="shared" si="149"/>
        <v>74368.69</v>
      </c>
      <c r="N800" s="8">
        <f t="shared" si="150"/>
        <v>2697.3099999999977</v>
      </c>
      <c r="O800" s="27">
        <f t="shared" si="151"/>
        <v>3.4999999999999969E-2</v>
      </c>
      <c r="P800" s="4">
        <f t="shared" si="152"/>
        <v>32</v>
      </c>
      <c r="Q800" s="2" t="str">
        <f t="shared" si="146"/>
        <v>Slow</v>
      </c>
      <c r="R800" s="2">
        <f t="shared" si="147"/>
        <v>2017</v>
      </c>
    </row>
    <row r="801" spans="1:18" ht="14.25" customHeight="1" x14ac:dyDescent="0.25">
      <c r="A801" s="6">
        <v>800</v>
      </c>
      <c r="B801" s="5" t="s">
        <v>11</v>
      </c>
      <c r="C801" s="6">
        <v>184</v>
      </c>
      <c r="D801" s="8">
        <v>1659</v>
      </c>
      <c r="E801" s="5" t="s">
        <v>10</v>
      </c>
      <c r="F801" s="8">
        <v>289993.2</v>
      </c>
      <c r="G801" s="36">
        <f t="shared" ref="G801:G802" si="155">F801/L801</f>
        <v>0.95000000000000007</v>
      </c>
      <c r="H801" s="1">
        <v>42731</v>
      </c>
      <c r="I801" s="1">
        <v>42745</v>
      </c>
      <c r="J801" s="5" t="s">
        <v>12</v>
      </c>
      <c r="K801" s="8">
        <v>4578.84</v>
      </c>
      <c r="L801" s="8">
        <f t="shared" si="148"/>
        <v>305256</v>
      </c>
      <c r="M801" s="8">
        <f t="shared" si="149"/>
        <v>294572.04000000004</v>
      </c>
      <c r="N801" s="8">
        <f t="shared" si="150"/>
        <v>10683.959999999963</v>
      </c>
      <c r="O801" s="27">
        <f t="shared" si="151"/>
        <v>3.4999999999999878E-2</v>
      </c>
      <c r="P801" s="4">
        <f t="shared" si="152"/>
        <v>14</v>
      </c>
      <c r="Q801" s="2" t="str">
        <f t="shared" si="146"/>
        <v>Fast</v>
      </c>
      <c r="R801" s="2">
        <f t="shared" si="147"/>
        <v>2017</v>
      </c>
    </row>
    <row r="802" spans="1:18" ht="14.25" customHeight="1" x14ac:dyDescent="0.25">
      <c r="A802" s="6">
        <v>801</v>
      </c>
      <c r="B802" s="5" t="s">
        <v>11</v>
      </c>
      <c r="C802" s="6">
        <v>823</v>
      </c>
      <c r="D802" s="8">
        <v>250</v>
      </c>
      <c r="E802" s="5" t="s">
        <v>17</v>
      </c>
      <c r="F802" s="8">
        <v>195462.5</v>
      </c>
      <c r="G802" s="36">
        <f t="shared" si="155"/>
        <v>0.95</v>
      </c>
      <c r="H802" s="1">
        <v>42860</v>
      </c>
      <c r="I802" s="1">
        <v>42878</v>
      </c>
      <c r="J802" s="16" t="s">
        <v>42</v>
      </c>
      <c r="K802" s="8">
        <v>3086.25</v>
      </c>
      <c r="L802" s="8">
        <f t="shared" si="148"/>
        <v>205750</v>
      </c>
      <c r="M802" s="8">
        <f t="shared" si="149"/>
        <v>198548.75</v>
      </c>
      <c r="N802" s="8">
        <f t="shared" si="150"/>
        <v>7201.25</v>
      </c>
      <c r="O802" s="27">
        <f t="shared" si="151"/>
        <v>3.5000000000000003E-2</v>
      </c>
      <c r="P802" s="4">
        <f t="shared" si="152"/>
        <v>18</v>
      </c>
      <c r="Q802" s="2" t="str">
        <f t="shared" si="146"/>
        <v>Moderate</v>
      </c>
      <c r="R802" s="2">
        <f t="shared" si="147"/>
        <v>2017</v>
      </c>
    </row>
    <row r="803" spans="1:18" ht="14.25" customHeight="1" x14ac:dyDescent="0.25">
      <c r="A803" s="6">
        <v>802</v>
      </c>
      <c r="B803" s="5" t="s">
        <v>13</v>
      </c>
      <c r="C803" s="6">
        <v>956</v>
      </c>
      <c r="D803" s="8">
        <v>1056</v>
      </c>
      <c r="E803" s="5" t="s">
        <v>23</v>
      </c>
      <c r="F803" s="8">
        <v>959059.2</v>
      </c>
      <c r="G803" s="8"/>
      <c r="H803" s="1">
        <v>42559</v>
      </c>
      <c r="I803" s="1">
        <v>42582</v>
      </c>
      <c r="J803" s="5" t="s">
        <v>32</v>
      </c>
      <c r="K803" s="8">
        <v>15143.039999999999</v>
      </c>
      <c r="L803" s="8">
        <f t="shared" si="148"/>
        <v>1009536</v>
      </c>
      <c r="M803" s="8">
        <f t="shared" si="149"/>
        <v>974202.24</v>
      </c>
      <c r="N803" s="8">
        <f t="shared" si="150"/>
        <v>35333.760000000009</v>
      </c>
      <c r="O803" s="27">
        <f t="shared" si="151"/>
        <v>3.500000000000001E-2</v>
      </c>
      <c r="P803" s="4">
        <f t="shared" si="152"/>
        <v>23</v>
      </c>
      <c r="Q803" s="2" t="str">
        <f t="shared" si="146"/>
        <v>Moderate</v>
      </c>
      <c r="R803" s="2">
        <f t="shared" si="147"/>
        <v>2016</v>
      </c>
    </row>
    <row r="804" spans="1:18" ht="14.25" customHeight="1" x14ac:dyDescent="0.25">
      <c r="A804" s="6">
        <v>803</v>
      </c>
      <c r="B804" s="5" t="s">
        <v>13</v>
      </c>
      <c r="C804" s="6">
        <v>498</v>
      </c>
      <c r="D804" s="8">
        <v>1426</v>
      </c>
      <c r="E804" s="5" t="s">
        <v>22</v>
      </c>
      <c r="F804" s="8">
        <v>674640.6</v>
      </c>
      <c r="G804" s="8"/>
      <c r="H804" s="1">
        <v>42562</v>
      </c>
      <c r="I804" s="1">
        <v>42576</v>
      </c>
      <c r="J804" s="5" t="s">
        <v>32</v>
      </c>
      <c r="K804" s="8">
        <v>10652.22</v>
      </c>
      <c r="L804" s="8">
        <f t="shared" si="148"/>
        <v>710148</v>
      </c>
      <c r="M804" s="8">
        <f t="shared" si="149"/>
        <v>685292.82</v>
      </c>
      <c r="N804" s="8">
        <f t="shared" si="150"/>
        <v>24855.180000000051</v>
      </c>
      <c r="O804" s="27">
        <f t="shared" si="151"/>
        <v>3.5000000000000073E-2</v>
      </c>
      <c r="P804" s="4">
        <f t="shared" si="152"/>
        <v>14</v>
      </c>
      <c r="Q804" s="2" t="str">
        <f t="shared" si="146"/>
        <v>Fast</v>
      </c>
      <c r="R804" s="2">
        <f t="shared" si="147"/>
        <v>2016</v>
      </c>
    </row>
    <row r="805" spans="1:18" ht="14.25" customHeight="1" x14ac:dyDescent="0.25">
      <c r="A805" s="6">
        <v>804</v>
      </c>
      <c r="B805" s="5" t="s">
        <v>13</v>
      </c>
      <c r="C805" s="6">
        <v>204</v>
      </c>
      <c r="D805" s="8">
        <v>907</v>
      </c>
      <c r="E805" s="5" t="s">
        <v>23</v>
      </c>
      <c r="F805" s="8">
        <v>175776.6</v>
      </c>
      <c r="G805" s="8"/>
      <c r="H805" s="1">
        <v>43132</v>
      </c>
      <c r="I805" s="1">
        <v>43161</v>
      </c>
      <c r="J805" s="5" t="s">
        <v>12</v>
      </c>
      <c r="K805" s="8">
        <v>2775.42</v>
      </c>
      <c r="L805" s="8">
        <f t="shared" si="148"/>
        <v>185028</v>
      </c>
      <c r="M805" s="8">
        <f t="shared" si="149"/>
        <v>178552.02000000002</v>
      </c>
      <c r="N805" s="8">
        <f t="shared" si="150"/>
        <v>6475.9799999999814</v>
      </c>
      <c r="O805" s="27">
        <f t="shared" si="151"/>
        <v>3.4999999999999899E-2</v>
      </c>
      <c r="P805" s="4">
        <f t="shared" si="152"/>
        <v>29</v>
      </c>
      <c r="Q805" s="2" t="str">
        <f t="shared" si="146"/>
        <v>Slow</v>
      </c>
      <c r="R805" s="2">
        <f t="shared" si="147"/>
        <v>2018</v>
      </c>
    </row>
    <row r="806" spans="1:18" ht="14.25" customHeight="1" x14ac:dyDescent="0.25">
      <c r="A806" s="6">
        <v>805</v>
      </c>
      <c r="B806" s="5" t="s">
        <v>11</v>
      </c>
      <c r="C806" s="6">
        <v>363</v>
      </c>
      <c r="D806" s="8">
        <v>22</v>
      </c>
      <c r="E806" s="5" t="s">
        <v>26</v>
      </c>
      <c r="F806" s="8">
        <v>7586.7</v>
      </c>
      <c r="G806" s="36">
        <f>F806/L806</f>
        <v>0.95</v>
      </c>
      <c r="H806" s="1">
        <v>43123</v>
      </c>
      <c r="I806" s="1">
        <v>43135</v>
      </c>
      <c r="J806" s="16" t="s">
        <v>42</v>
      </c>
      <c r="K806" s="8">
        <v>119.78999999999999</v>
      </c>
      <c r="L806" s="8">
        <f t="shared" si="148"/>
        <v>7986</v>
      </c>
      <c r="M806" s="8">
        <f t="shared" si="149"/>
        <v>7706.49</v>
      </c>
      <c r="N806" s="8">
        <f t="shared" si="150"/>
        <v>279.51000000000022</v>
      </c>
      <c r="O806" s="27">
        <f t="shared" si="151"/>
        <v>3.5000000000000024E-2</v>
      </c>
      <c r="P806" s="4">
        <f t="shared" si="152"/>
        <v>12</v>
      </c>
      <c r="Q806" s="2" t="str">
        <f t="shared" si="146"/>
        <v>Fast</v>
      </c>
      <c r="R806" s="2">
        <f t="shared" si="147"/>
        <v>2018</v>
      </c>
    </row>
    <row r="807" spans="1:18" ht="14.25" customHeight="1" x14ac:dyDescent="0.25">
      <c r="A807" s="6">
        <v>806</v>
      </c>
      <c r="B807" s="5" t="s">
        <v>13</v>
      </c>
      <c r="C807" s="6">
        <v>315</v>
      </c>
      <c r="D807" s="8">
        <v>639</v>
      </c>
      <c r="E807" s="5" t="s">
        <v>14</v>
      </c>
      <c r="F807" s="8">
        <v>191220.75</v>
      </c>
      <c r="G807" s="8"/>
      <c r="H807" s="1">
        <v>43123</v>
      </c>
      <c r="I807" s="1">
        <v>43149</v>
      </c>
      <c r="J807" s="5" t="s">
        <v>18</v>
      </c>
      <c r="K807" s="8">
        <v>3019.2750000000001</v>
      </c>
      <c r="L807" s="8">
        <f t="shared" si="148"/>
        <v>201285</v>
      </c>
      <c r="M807" s="8">
        <f t="shared" si="149"/>
        <v>194240.02499999999</v>
      </c>
      <c r="N807" s="8">
        <f t="shared" si="150"/>
        <v>7044.9750000000058</v>
      </c>
      <c r="O807" s="27">
        <f t="shared" si="151"/>
        <v>3.5000000000000031E-2</v>
      </c>
      <c r="P807" s="4">
        <f t="shared" si="152"/>
        <v>26</v>
      </c>
      <c r="Q807" s="2" t="str">
        <f t="shared" si="146"/>
        <v>Moderate</v>
      </c>
      <c r="R807" s="2">
        <f t="shared" si="147"/>
        <v>2018</v>
      </c>
    </row>
    <row r="808" spans="1:18" ht="14.25" customHeight="1" x14ac:dyDescent="0.25">
      <c r="A808" s="6">
        <v>807</v>
      </c>
      <c r="B808" s="5" t="s">
        <v>11</v>
      </c>
      <c r="C808" s="6">
        <v>127</v>
      </c>
      <c r="D808" s="8">
        <v>273</v>
      </c>
      <c r="E808" s="5" t="s">
        <v>29</v>
      </c>
      <c r="F808" s="8">
        <v>32937.449999999997</v>
      </c>
      <c r="G808" s="36">
        <f>F808/L808</f>
        <v>0.95</v>
      </c>
      <c r="H808" s="1">
        <v>43280</v>
      </c>
      <c r="I808" s="1">
        <v>43307</v>
      </c>
      <c r="J808" s="5" t="s">
        <v>18</v>
      </c>
      <c r="K808" s="8">
        <v>520.06499999999994</v>
      </c>
      <c r="L808" s="8">
        <f t="shared" si="148"/>
        <v>34671</v>
      </c>
      <c r="M808" s="8">
        <f t="shared" si="149"/>
        <v>33457.514999999999</v>
      </c>
      <c r="N808" s="8">
        <f t="shared" si="150"/>
        <v>1213.4850000000006</v>
      </c>
      <c r="O808" s="27">
        <f t="shared" si="151"/>
        <v>3.5000000000000017E-2</v>
      </c>
      <c r="P808" s="4">
        <f t="shared" si="152"/>
        <v>27</v>
      </c>
      <c r="Q808" s="2" t="str">
        <f t="shared" si="146"/>
        <v>Moderate</v>
      </c>
      <c r="R808" s="2">
        <f t="shared" si="147"/>
        <v>2018</v>
      </c>
    </row>
    <row r="809" spans="1:18" ht="14.25" customHeight="1" x14ac:dyDescent="0.25">
      <c r="A809" s="6">
        <v>808</v>
      </c>
      <c r="B809" s="5" t="s">
        <v>13</v>
      </c>
      <c r="C809" s="6">
        <v>639</v>
      </c>
      <c r="D809" s="8">
        <v>749</v>
      </c>
      <c r="E809" s="5" t="s">
        <v>14</v>
      </c>
      <c r="F809" s="8">
        <v>454680.45</v>
      </c>
      <c r="G809" s="8"/>
      <c r="H809" s="1">
        <v>43024</v>
      </c>
      <c r="I809" s="1">
        <v>43056</v>
      </c>
      <c r="J809" s="5" t="s">
        <v>12</v>
      </c>
      <c r="K809" s="8">
        <v>7179.165</v>
      </c>
      <c r="L809" s="8">
        <f t="shared" si="148"/>
        <v>478611</v>
      </c>
      <c r="M809" s="8">
        <f t="shared" si="149"/>
        <v>461859.61499999999</v>
      </c>
      <c r="N809" s="8">
        <f t="shared" si="150"/>
        <v>16751.385000000009</v>
      </c>
      <c r="O809" s="27">
        <f t="shared" si="151"/>
        <v>3.5000000000000017E-2</v>
      </c>
      <c r="P809" s="4">
        <f t="shared" si="152"/>
        <v>32</v>
      </c>
      <c r="Q809" s="2" t="str">
        <f t="shared" si="146"/>
        <v>Slow</v>
      </c>
      <c r="R809" s="2">
        <f t="shared" si="147"/>
        <v>2017</v>
      </c>
    </row>
    <row r="810" spans="1:18" ht="14.25" customHeight="1" x14ac:dyDescent="0.25">
      <c r="A810" s="6">
        <v>809</v>
      </c>
      <c r="B810" s="5" t="s">
        <v>11</v>
      </c>
      <c r="C810" s="6">
        <v>87</v>
      </c>
      <c r="D810" s="8">
        <v>1125</v>
      </c>
      <c r="E810" s="5" t="s">
        <v>31</v>
      </c>
      <c r="F810" s="8">
        <v>92981.25</v>
      </c>
      <c r="G810" s="36">
        <f>F810/L810</f>
        <v>0.95</v>
      </c>
      <c r="H810" s="1">
        <v>42915</v>
      </c>
      <c r="I810" s="1">
        <v>42928</v>
      </c>
      <c r="J810" s="16" t="s">
        <v>42</v>
      </c>
      <c r="K810" s="8">
        <v>1468.125</v>
      </c>
      <c r="L810" s="8">
        <f t="shared" si="148"/>
        <v>97875</v>
      </c>
      <c r="M810" s="8">
        <f t="shared" si="149"/>
        <v>94449.375</v>
      </c>
      <c r="N810" s="8">
        <f t="shared" si="150"/>
        <v>3425.625</v>
      </c>
      <c r="O810" s="27">
        <f t="shared" si="151"/>
        <v>3.5000000000000003E-2</v>
      </c>
      <c r="P810" s="4">
        <f t="shared" si="152"/>
        <v>13</v>
      </c>
      <c r="Q810" s="2" t="str">
        <f t="shared" si="146"/>
        <v>Fast</v>
      </c>
      <c r="R810" s="2">
        <f t="shared" si="147"/>
        <v>2017</v>
      </c>
    </row>
    <row r="811" spans="1:18" ht="14.25" customHeight="1" x14ac:dyDescent="0.25">
      <c r="A811" s="6">
        <v>810</v>
      </c>
      <c r="B811" s="5" t="s">
        <v>13</v>
      </c>
      <c r="C811" s="6">
        <v>824</v>
      </c>
      <c r="D811" s="8">
        <v>604</v>
      </c>
      <c r="E811" s="5" t="s">
        <v>14</v>
      </c>
      <c r="F811" s="8">
        <v>472811.2</v>
      </c>
      <c r="G811" s="8"/>
      <c r="H811" s="1">
        <v>42411</v>
      </c>
      <c r="I811" s="1">
        <v>42437</v>
      </c>
      <c r="J811" s="5" t="s">
        <v>18</v>
      </c>
      <c r="K811" s="8">
        <v>7465.44</v>
      </c>
      <c r="L811" s="8">
        <f t="shared" si="148"/>
        <v>497696</v>
      </c>
      <c r="M811" s="8">
        <f t="shared" si="149"/>
        <v>480276.64</v>
      </c>
      <c r="N811" s="8">
        <f t="shared" si="150"/>
        <v>17419.359999999986</v>
      </c>
      <c r="O811" s="27">
        <f t="shared" si="151"/>
        <v>3.4999999999999969E-2</v>
      </c>
      <c r="P811" s="4">
        <f t="shared" si="152"/>
        <v>26</v>
      </c>
      <c r="Q811" s="2" t="str">
        <f t="shared" si="146"/>
        <v>Moderate</v>
      </c>
      <c r="R811" s="2">
        <f t="shared" si="147"/>
        <v>2016</v>
      </c>
    </row>
    <row r="812" spans="1:18" ht="14.25" customHeight="1" x14ac:dyDescent="0.25">
      <c r="A812" s="6">
        <v>811</v>
      </c>
      <c r="B812" s="5" t="s">
        <v>11</v>
      </c>
      <c r="C812" s="6">
        <v>903</v>
      </c>
      <c r="D812" s="8">
        <v>1251</v>
      </c>
      <c r="E812" s="5" t="s">
        <v>31</v>
      </c>
      <c r="F812" s="8">
        <v>1073170.3500000001</v>
      </c>
      <c r="G812" s="36">
        <f>F812/L812</f>
        <v>0.95000000000000007</v>
      </c>
      <c r="H812" s="1">
        <v>43217</v>
      </c>
      <c r="I812" s="1">
        <v>43243</v>
      </c>
      <c r="J812" s="5" t="s">
        <v>12</v>
      </c>
      <c r="K812" s="8">
        <v>16944.794999999998</v>
      </c>
      <c r="L812" s="8">
        <f t="shared" si="148"/>
        <v>1129653</v>
      </c>
      <c r="M812" s="8">
        <f t="shared" si="149"/>
        <v>1090115.145</v>
      </c>
      <c r="N812" s="8">
        <f t="shared" si="150"/>
        <v>39537.854999999981</v>
      </c>
      <c r="O812" s="27">
        <f t="shared" si="151"/>
        <v>3.4999999999999983E-2</v>
      </c>
      <c r="P812" s="4">
        <f t="shared" si="152"/>
        <v>26</v>
      </c>
      <c r="Q812" s="2" t="str">
        <f t="shared" si="146"/>
        <v>Moderate</v>
      </c>
      <c r="R812" s="2">
        <f t="shared" si="147"/>
        <v>2018</v>
      </c>
    </row>
    <row r="813" spans="1:18" ht="14.25" customHeight="1" x14ac:dyDescent="0.25">
      <c r="A813" s="6">
        <v>812</v>
      </c>
      <c r="B813" s="5" t="s">
        <v>13</v>
      </c>
      <c r="C813" s="6">
        <v>165</v>
      </c>
      <c r="D813" s="8">
        <v>183</v>
      </c>
      <c r="E813" s="5" t="s">
        <v>22</v>
      </c>
      <c r="F813" s="8">
        <v>28685.25</v>
      </c>
      <c r="G813" s="8"/>
      <c r="H813" s="1">
        <v>43137</v>
      </c>
      <c r="I813" s="1">
        <v>43156</v>
      </c>
      <c r="J813" s="5" t="s">
        <v>18</v>
      </c>
      <c r="K813" s="8">
        <v>452.92500000000001</v>
      </c>
      <c r="L813" s="8">
        <f t="shared" si="148"/>
        <v>30195</v>
      </c>
      <c r="M813" s="8">
        <f t="shared" si="149"/>
        <v>29138.174999999999</v>
      </c>
      <c r="N813" s="8">
        <f t="shared" si="150"/>
        <v>1056.8250000000007</v>
      </c>
      <c r="O813" s="27">
        <f t="shared" si="151"/>
        <v>3.5000000000000024E-2</v>
      </c>
      <c r="P813" s="4">
        <f t="shared" si="152"/>
        <v>19</v>
      </c>
      <c r="Q813" s="2" t="str">
        <f t="shared" si="146"/>
        <v>Moderate</v>
      </c>
      <c r="R813" s="2">
        <f t="shared" si="147"/>
        <v>2018</v>
      </c>
    </row>
    <row r="814" spans="1:18" ht="14.25" customHeight="1" x14ac:dyDescent="0.25">
      <c r="A814" s="6">
        <v>813</v>
      </c>
      <c r="B814" s="5" t="s">
        <v>11</v>
      </c>
      <c r="C814" s="6">
        <v>334</v>
      </c>
      <c r="D814" s="8">
        <v>106</v>
      </c>
      <c r="E814" s="5" t="s">
        <v>27</v>
      </c>
      <c r="F814" s="8">
        <v>33633.800000000003</v>
      </c>
      <c r="G814" s="36">
        <f>F814/L814</f>
        <v>0.95000000000000007</v>
      </c>
      <c r="H814" s="1">
        <v>42531</v>
      </c>
      <c r="I814" s="1">
        <v>42562</v>
      </c>
      <c r="J814" s="5" t="s">
        <v>12</v>
      </c>
      <c r="K814" s="8">
        <v>531.05999999999995</v>
      </c>
      <c r="L814" s="8">
        <f t="shared" si="148"/>
        <v>35404</v>
      </c>
      <c r="M814" s="8">
        <f t="shared" si="149"/>
        <v>34164.86</v>
      </c>
      <c r="N814" s="8">
        <f t="shared" si="150"/>
        <v>1239.1399999999994</v>
      </c>
      <c r="O814" s="27">
        <f t="shared" si="151"/>
        <v>3.4999999999999983E-2</v>
      </c>
      <c r="P814" s="4">
        <f t="shared" si="152"/>
        <v>31</v>
      </c>
      <c r="Q814" s="2" t="str">
        <f t="shared" si="146"/>
        <v>Slow</v>
      </c>
      <c r="R814" s="2">
        <f t="shared" si="147"/>
        <v>2016</v>
      </c>
    </row>
    <row r="815" spans="1:18" ht="14.25" customHeight="1" x14ac:dyDescent="0.25">
      <c r="A815" s="6">
        <v>814</v>
      </c>
      <c r="B815" s="5" t="s">
        <v>13</v>
      </c>
      <c r="C815" s="6">
        <v>771</v>
      </c>
      <c r="D815" s="8">
        <v>666</v>
      </c>
      <c r="E815" s="5" t="s">
        <v>14</v>
      </c>
      <c r="F815" s="8">
        <v>487811.7</v>
      </c>
      <c r="G815" s="8"/>
      <c r="H815" s="1">
        <v>42832</v>
      </c>
      <c r="I815" s="1">
        <v>42862</v>
      </c>
      <c r="J815" s="5" t="s">
        <v>15</v>
      </c>
      <c r="K815" s="8">
        <v>7702.29</v>
      </c>
      <c r="L815" s="8">
        <f t="shared" si="148"/>
        <v>513486</v>
      </c>
      <c r="M815" s="8">
        <f t="shared" si="149"/>
        <v>495513.99</v>
      </c>
      <c r="N815" s="8">
        <f t="shared" si="150"/>
        <v>17972.010000000009</v>
      </c>
      <c r="O815" s="27">
        <f t="shared" si="151"/>
        <v>3.5000000000000017E-2</v>
      </c>
      <c r="P815" s="4">
        <f t="shared" si="152"/>
        <v>30</v>
      </c>
      <c r="Q815" s="2" t="str">
        <f t="shared" si="146"/>
        <v>Slow</v>
      </c>
      <c r="R815" s="2">
        <f t="shared" si="147"/>
        <v>2017</v>
      </c>
    </row>
    <row r="816" spans="1:18" ht="14.25" customHeight="1" x14ac:dyDescent="0.25">
      <c r="A816" s="6">
        <v>815</v>
      </c>
      <c r="B816" s="5" t="s">
        <v>11</v>
      </c>
      <c r="C816" s="6">
        <v>197</v>
      </c>
      <c r="D816" s="8">
        <v>148</v>
      </c>
      <c r="E816" s="5" t="s">
        <v>31</v>
      </c>
      <c r="F816" s="8">
        <v>27698.2</v>
      </c>
      <c r="G816" s="36">
        <f t="shared" ref="G816:G818" si="156">F816/L816</f>
        <v>0.95000000000000007</v>
      </c>
      <c r="H816" s="1">
        <v>42991</v>
      </c>
      <c r="I816" s="1">
        <v>43016</v>
      </c>
      <c r="J816" s="5" t="s">
        <v>12</v>
      </c>
      <c r="K816" s="8">
        <v>437.34</v>
      </c>
      <c r="L816" s="8">
        <f t="shared" si="148"/>
        <v>29156</v>
      </c>
      <c r="M816" s="8">
        <f t="shared" si="149"/>
        <v>28135.54</v>
      </c>
      <c r="N816" s="8">
        <f t="shared" si="150"/>
        <v>1020.4599999999991</v>
      </c>
      <c r="O816" s="27">
        <f t="shared" si="151"/>
        <v>3.4999999999999969E-2</v>
      </c>
      <c r="P816" s="4">
        <f t="shared" si="152"/>
        <v>25</v>
      </c>
      <c r="Q816" s="2" t="str">
        <f t="shared" si="146"/>
        <v>Moderate</v>
      </c>
      <c r="R816" s="2">
        <f t="shared" si="147"/>
        <v>2017</v>
      </c>
    </row>
    <row r="817" spans="1:18" ht="14.25" customHeight="1" x14ac:dyDescent="0.25">
      <c r="A817" s="6">
        <v>816</v>
      </c>
      <c r="B817" s="5" t="s">
        <v>11</v>
      </c>
      <c r="C817" s="6">
        <v>838</v>
      </c>
      <c r="D817" s="8">
        <v>1318</v>
      </c>
      <c r="E817" s="5" t="s">
        <v>10</v>
      </c>
      <c r="F817" s="8">
        <v>1049259.8</v>
      </c>
      <c r="G817" s="36">
        <f t="shared" si="156"/>
        <v>0.95000000000000007</v>
      </c>
      <c r="H817" s="1">
        <v>43120</v>
      </c>
      <c r="I817" s="1">
        <v>43150</v>
      </c>
      <c r="J817" s="5" t="s">
        <v>12</v>
      </c>
      <c r="K817" s="8">
        <v>16567.259999999998</v>
      </c>
      <c r="L817" s="8">
        <f t="shared" si="148"/>
        <v>1104484</v>
      </c>
      <c r="M817" s="8">
        <f t="shared" si="149"/>
        <v>1065827.06</v>
      </c>
      <c r="N817" s="8">
        <f t="shared" si="150"/>
        <v>38656.939999999944</v>
      </c>
      <c r="O817" s="27">
        <f t="shared" si="151"/>
        <v>3.4999999999999948E-2</v>
      </c>
      <c r="P817" s="4">
        <f t="shared" si="152"/>
        <v>30</v>
      </c>
      <c r="Q817" s="2" t="str">
        <f t="shared" si="146"/>
        <v>Slow</v>
      </c>
      <c r="R817" s="2">
        <f t="shared" si="147"/>
        <v>2018</v>
      </c>
    </row>
    <row r="818" spans="1:18" ht="14.25" customHeight="1" x14ac:dyDescent="0.25">
      <c r="A818" s="6">
        <v>817</v>
      </c>
      <c r="B818" s="5" t="s">
        <v>11</v>
      </c>
      <c r="C818" s="6">
        <v>861</v>
      </c>
      <c r="D818" s="8">
        <v>110</v>
      </c>
      <c r="E818" s="5" t="s">
        <v>17</v>
      </c>
      <c r="F818" s="8">
        <v>89974.5</v>
      </c>
      <c r="G818" s="36">
        <f t="shared" si="156"/>
        <v>0.95</v>
      </c>
      <c r="H818" s="1">
        <v>42672</v>
      </c>
      <c r="I818" s="1">
        <v>42688</v>
      </c>
      <c r="J818" s="5" t="s">
        <v>19</v>
      </c>
      <c r="K818" s="8">
        <v>1420.6499999999999</v>
      </c>
      <c r="L818" s="8">
        <f t="shared" si="148"/>
        <v>94710</v>
      </c>
      <c r="M818" s="8">
        <f t="shared" si="149"/>
        <v>91395.15</v>
      </c>
      <c r="N818" s="8">
        <f t="shared" si="150"/>
        <v>3314.8500000000058</v>
      </c>
      <c r="O818" s="27">
        <f t="shared" si="151"/>
        <v>3.5000000000000059E-2</v>
      </c>
      <c r="P818" s="4">
        <f t="shared" si="152"/>
        <v>16</v>
      </c>
      <c r="Q818" s="2" t="str">
        <f t="shared" si="146"/>
        <v>Moderate</v>
      </c>
      <c r="R818" s="2">
        <f t="shared" si="147"/>
        <v>2016</v>
      </c>
    </row>
    <row r="819" spans="1:18" ht="14.25" customHeight="1" x14ac:dyDescent="0.25">
      <c r="A819" s="6">
        <v>818</v>
      </c>
      <c r="B819" s="5" t="s">
        <v>13</v>
      </c>
      <c r="C819" s="6">
        <v>883</v>
      </c>
      <c r="D819" s="8">
        <v>1273</v>
      </c>
      <c r="E819" s="5" t="s">
        <v>22</v>
      </c>
      <c r="F819" s="8">
        <v>1067856.05</v>
      </c>
      <c r="G819" s="8"/>
      <c r="H819" s="1">
        <v>43192</v>
      </c>
      <c r="I819" s="1">
        <v>43209</v>
      </c>
      <c r="J819" s="5" t="s">
        <v>18</v>
      </c>
      <c r="K819" s="8">
        <v>16860.884999999998</v>
      </c>
      <c r="L819" s="8">
        <f t="shared" si="148"/>
        <v>1124059</v>
      </c>
      <c r="M819" s="8">
        <f t="shared" si="149"/>
        <v>1084716.9350000001</v>
      </c>
      <c r="N819" s="8">
        <f t="shared" si="150"/>
        <v>39342.064999999944</v>
      </c>
      <c r="O819" s="27">
        <f t="shared" si="151"/>
        <v>3.4999999999999948E-2</v>
      </c>
      <c r="P819" s="4">
        <f t="shared" si="152"/>
        <v>17</v>
      </c>
      <c r="Q819" s="2" t="str">
        <f t="shared" si="146"/>
        <v>Moderate</v>
      </c>
      <c r="R819" s="2">
        <f t="shared" si="147"/>
        <v>2018</v>
      </c>
    </row>
    <row r="820" spans="1:18" ht="14.25" customHeight="1" x14ac:dyDescent="0.25">
      <c r="A820" s="6">
        <v>819</v>
      </c>
      <c r="B820" s="5" t="s">
        <v>16</v>
      </c>
      <c r="C820" s="6">
        <v>594</v>
      </c>
      <c r="D820" s="8">
        <v>61</v>
      </c>
      <c r="E820" s="5" t="s">
        <v>25</v>
      </c>
      <c r="F820" s="8">
        <v>34422.300000000003</v>
      </c>
      <c r="G820" s="8"/>
      <c r="H820" s="1">
        <v>43027</v>
      </c>
      <c r="I820" s="1">
        <v>43040</v>
      </c>
      <c r="J820" s="5" t="s">
        <v>32</v>
      </c>
      <c r="K820" s="8">
        <v>543.51</v>
      </c>
      <c r="L820" s="8">
        <f t="shared" si="148"/>
        <v>36234</v>
      </c>
      <c r="M820" s="8">
        <f t="shared" si="149"/>
        <v>34965.810000000005</v>
      </c>
      <c r="N820" s="8">
        <f t="shared" si="150"/>
        <v>1268.1899999999951</v>
      </c>
      <c r="O820" s="27">
        <f t="shared" si="151"/>
        <v>3.4999999999999865E-2</v>
      </c>
      <c r="P820" s="4">
        <f t="shared" si="152"/>
        <v>13</v>
      </c>
      <c r="Q820" s="2" t="str">
        <f t="shared" si="146"/>
        <v>Fast</v>
      </c>
      <c r="R820" s="2">
        <f t="shared" si="147"/>
        <v>2017</v>
      </c>
    </row>
    <row r="821" spans="1:18" ht="14.25" customHeight="1" x14ac:dyDescent="0.25">
      <c r="A821" s="6">
        <v>820</v>
      </c>
      <c r="B821" s="5" t="s">
        <v>11</v>
      </c>
      <c r="C821" s="6">
        <v>153</v>
      </c>
      <c r="D821" s="8">
        <v>1604</v>
      </c>
      <c r="E821" s="5" t="s">
        <v>10</v>
      </c>
      <c r="F821" s="8">
        <v>233141.4</v>
      </c>
      <c r="G821" s="36">
        <f t="shared" ref="G821:G822" si="157">F821/L821</f>
        <v>0.95</v>
      </c>
      <c r="H821" s="1">
        <v>43060</v>
      </c>
      <c r="I821" s="1">
        <v>43091</v>
      </c>
      <c r="J821" s="5" t="s">
        <v>32</v>
      </c>
      <c r="K821" s="8">
        <v>3681.18</v>
      </c>
      <c r="L821" s="8">
        <f t="shared" si="148"/>
        <v>245412</v>
      </c>
      <c r="M821" s="8">
        <f t="shared" si="149"/>
        <v>236822.58</v>
      </c>
      <c r="N821" s="8">
        <f t="shared" si="150"/>
        <v>8589.4200000000128</v>
      </c>
      <c r="O821" s="27">
        <f t="shared" si="151"/>
        <v>3.5000000000000052E-2</v>
      </c>
      <c r="P821" s="4">
        <f t="shared" si="152"/>
        <v>31</v>
      </c>
      <c r="Q821" s="2" t="str">
        <f t="shared" si="146"/>
        <v>Slow</v>
      </c>
      <c r="R821" s="2">
        <f t="shared" si="147"/>
        <v>2017</v>
      </c>
    </row>
    <row r="822" spans="1:18" ht="14.25" customHeight="1" x14ac:dyDescent="0.25">
      <c r="A822" s="6">
        <v>821</v>
      </c>
      <c r="B822" s="5" t="s">
        <v>11</v>
      </c>
      <c r="C822" s="6">
        <v>739</v>
      </c>
      <c r="D822" s="8">
        <v>27</v>
      </c>
      <c r="E822" s="5" t="s">
        <v>26</v>
      </c>
      <c r="F822" s="8">
        <v>18955.349999999999</v>
      </c>
      <c r="G822" s="36">
        <f t="shared" si="157"/>
        <v>0.95</v>
      </c>
      <c r="H822" s="1">
        <v>42564</v>
      </c>
      <c r="I822" s="1">
        <v>42597</v>
      </c>
      <c r="J822" s="5" t="s">
        <v>32</v>
      </c>
      <c r="K822" s="8">
        <v>299.29500000000002</v>
      </c>
      <c r="L822" s="8">
        <f t="shared" si="148"/>
        <v>19953</v>
      </c>
      <c r="M822" s="8">
        <f t="shared" si="149"/>
        <v>19254.644999999997</v>
      </c>
      <c r="N822" s="8">
        <f t="shared" si="150"/>
        <v>698.3550000000032</v>
      </c>
      <c r="O822" s="27">
        <f t="shared" si="151"/>
        <v>3.5000000000000163E-2</v>
      </c>
      <c r="P822" s="4">
        <f t="shared" si="152"/>
        <v>33</v>
      </c>
      <c r="Q822" s="2" t="str">
        <f t="shared" si="146"/>
        <v>Slow</v>
      </c>
      <c r="R822" s="2">
        <f t="shared" si="147"/>
        <v>2016</v>
      </c>
    </row>
    <row r="823" spans="1:18" ht="14.25" customHeight="1" x14ac:dyDescent="0.25">
      <c r="A823" s="6">
        <v>822</v>
      </c>
      <c r="B823" s="5" t="s">
        <v>13</v>
      </c>
      <c r="C823" s="6">
        <v>119</v>
      </c>
      <c r="D823" s="8">
        <v>108</v>
      </c>
      <c r="E823" s="5" t="s">
        <v>10</v>
      </c>
      <c r="F823" s="8">
        <v>12209.4</v>
      </c>
      <c r="G823" s="8"/>
      <c r="H823" s="1">
        <v>42645</v>
      </c>
      <c r="I823" s="1">
        <v>42673</v>
      </c>
      <c r="J823" s="16" t="s">
        <v>42</v>
      </c>
      <c r="K823" s="8">
        <v>192.78</v>
      </c>
      <c r="L823" s="8">
        <f t="shared" si="148"/>
        <v>12852</v>
      </c>
      <c r="M823" s="8">
        <f t="shared" si="149"/>
        <v>12402.18</v>
      </c>
      <c r="N823" s="8">
        <f t="shared" si="150"/>
        <v>449.81999999999971</v>
      </c>
      <c r="O823" s="27">
        <f t="shared" si="151"/>
        <v>3.4999999999999976E-2</v>
      </c>
      <c r="P823" s="4">
        <f t="shared" si="152"/>
        <v>28</v>
      </c>
      <c r="Q823" s="2" t="str">
        <f t="shared" si="146"/>
        <v>Moderate</v>
      </c>
      <c r="R823" s="2">
        <f t="shared" si="147"/>
        <v>2016</v>
      </c>
    </row>
    <row r="824" spans="1:18" ht="14.25" customHeight="1" x14ac:dyDescent="0.25">
      <c r="A824" s="6">
        <v>823</v>
      </c>
      <c r="B824" s="5" t="s">
        <v>13</v>
      </c>
      <c r="C824" s="6">
        <v>875</v>
      </c>
      <c r="D824" s="8">
        <v>1121</v>
      </c>
      <c r="E824" s="5" t="s">
        <v>30</v>
      </c>
      <c r="F824" s="8">
        <v>931831.25</v>
      </c>
      <c r="G824" s="8"/>
      <c r="H824" s="1">
        <v>43088</v>
      </c>
      <c r="I824" s="1">
        <v>43111</v>
      </c>
      <c r="J824" s="5" t="s">
        <v>15</v>
      </c>
      <c r="K824" s="8">
        <v>14713.125</v>
      </c>
      <c r="L824" s="8">
        <f t="shared" si="148"/>
        <v>980875</v>
      </c>
      <c r="M824" s="8">
        <f t="shared" si="149"/>
        <v>946544.375</v>
      </c>
      <c r="N824" s="8">
        <f t="shared" si="150"/>
        <v>34330.625</v>
      </c>
      <c r="O824" s="27">
        <f t="shared" si="151"/>
        <v>3.5000000000000003E-2</v>
      </c>
      <c r="P824" s="4">
        <f t="shared" si="152"/>
        <v>23</v>
      </c>
      <c r="Q824" s="2" t="str">
        <f t="shared" si="146"/>
        <v>Moderate</v>
      </c>
      <c r="R824" s="2">
        <f t="shared" si="147"/>
        <v>2018</v>
      </c>
    </row>
    <row r="825" spans="1:18" ht="14.25" customHeight="1" x14ac:dyDescent="0.25">
      <c r="A825" s="6">
        <v>824</v>
      </c>
      <c r="B825" s="5" t="s">
        <v>13</v>
      </c>
      <c r="C825" s="6">
        <v>319</v>
      </c>
      <c r="D825" s="8">
        <v>954</v>
      </c>
      <c r="E825" s="5" t="s">
        <v>23</v>
      </c>
      <c r="F825" s="8">
        <v>289109.7</v>
      </c>
      <c r="G825" s="8"/>
      <c r="H825" s="1">
        <v>42992</v>
      </c>
      <c r="I825" s="1">
        <v>43022</v>
      </c>
      <c r="J825" s="5" t="s">
        <v>15</v>
      </c>
      <c r="K825" s="8">
        <v>4564.8899999999994</v>
      </c>
      <c r="L825" s="8">
        <f t="shared" si="148"/>
        <v>304326</v>
      </c>
      <c r="M825" s="8">
        <f t="shared" si="149"/>
        <v>293674.59000000003</v>
      </c>
      <c r="N825" s="8">
        <f t="shared" si="150"/>
        <v>10651.409999999974</v>
      </c>
      <c r="O825" s="27">
        <f t="shared" si="151"/>
        <v>3.4999999999999913E-2</v>
      </c>
      <c r="P825" s="4">
        <f t="shared" si="152"/>
        <v>30</v>
      </c>
      <c r="Q825" s="2" t="str">
        <f t="shared" si="146"/>
        <v>Slow</v>
      </c>
      <c r="R825" s="2">
        <f t="shared" si="147"/>
        <v>2017</v>
      </c>
    </row>
    <row r="826" spans="1:18" ht="14.25" customHeight="1" x14ac:dyDescent="0.25">
      <c r="A826" s="6">
        <v>825</v>
      </c>
      <c r="B826" s="5" t="s">
        <v>13</v>
      </c>
      <c r="C826" s="6">
        <v>775</v>
      </c>
      <c r="D826" s="8">
        <v>1283</v>
      </c>
      <c r="E826" s="5" t="s">
        <v>22</v>
      </c>
      <c r="F826" s="8">
        <v>944608.75</v>
      </c>
      <c r="G826" s="8"/>
      <c r="H826" s="1">
        <v>42776</v>
      </c>
      <c r="I826" s="1">
        <v>42796</v>
      </c>
      <c r="J826" s="5" t="s">
        <v>21</v>
      </c>
      <c r="K826" s="8">
        <v>14914.875</v>
      </c>
      <c r="L826" s="8">
        <f t="shared" si="148"/>
        <v>994325</v>
      </c>
      <c r="M826" s="8">
        <f t="shared" si="149"/>
        <v>959523.625</v>
      </c>
      <c r="N826" s="8">
        <f t="shared" si="150"/>
        <v>34801.375</v>
      </c>
      <c r="O826" s="27">
        <f t="shared" si="151"/>
        <v>3.5000000000000003E-2</v>
      </c>
      <c r="P826" s="4">
        <f t="shared" si="152"/>
        <v>20</v>
      </c>
      <c r="Q826" s="2" t="str">
        <f t="shared" si="146"/>
        <v>Moderate</v>
      </c>
      <c r="R826" s="2">
        <f t="shared" si="147"/>
        <v>2017</v>
      </c>
    </row>
    <row r="827" spans="1:18" ht="14.25" customHeight="1" x14ac:dyDescent="0.25">
      <c r="A827" s="6">
        <v>826</v>
      </c>
      <c r="B827" s="5" t="s">
        <v>13</v>
      </c>
      <c r="C827" s="6">
        <v>257</v>
      </c>
      <c r="D827" s="8">
        <v>1118</v>
      </c>
      <c r="E827" s="5" t="s">
        <v>30</v>
      </c>
      <c r="F827" s="8">
        <v>272959.7</v>
      </c>
      <c r="G827" s="8"/>
      <c r="H827" s="1">
        <v>42748</v>
      </c>
      <c r="I827" s="1">
        <v>42761</v>
      </c>
      <c r="J827" s="5" t="s">
        <v>32</v>
      </c>
      <c r="K827" s="8">
        <v>4309.8899999999994</v>
      </c>
      <c r="L827" s="8">
        <f t="shared" si="148"/>
        <v>287326</v>
      </c>
      <c r="M827" s="8">
        <f t="shared" si="149"/>
        <v>277269.59000000003</v>
      </c>
      <c r="N827" s="8">
        <f t="shared" si="150"/>
        <v>10056.409999999974</v>
      </c>
      <c r="O827" s="27">
        <f t="shared" si="151"/>
        <v>3.4999999999999913E-2</v>
      </c>
      <c r="P827" s="4">
        <f t="shared" si="152"/>
        <v>13</v>
      </c>
      <c r="Q827" s="2" t="str">
        <f t="shared" si="146"/>
        <v>Fast</v>
      </c>
      <c r="R827" s="2">
        <f t="shared" si="147"/>
        <v>2017</v>
      </c>
    </row>
    <row r="828" spans="1:18" ht="14.25" customHeight="1" x14ac:dyDescent="0.25">
      <c r="A828" s="6">
        <v>827</v>
      </c>
      <c r="B828" s="5" t="s">
        <v>11</v>
      </c>
      <c r="C828" s="6">
        <v>141</v>
      </c>
      <c r="D828" s="8">
        <v>325</v>
      </c>
      <c r="E828" s="5" t="s">
        <v>29</v>
      </c>
      <c r="F828" s="8">
        <v>43533.75</v>
      </c>
      <c r="G828" s="36">
        <f>F828/L828</f>
        <v>0.95</v>
      </c>
      <c r="H828" s="1">
        <v>42792</v>
      </c>
      <c r="I828" s="1">
        <v>42804</v>
      </c>
      <c r="J828" s="5" t="s">
        <v>15</v>
      </c>
      <c r="K828" s="8">
        <v>687.375</v>
      </c>
      <c r="L828" s="8">
        <f t="shared" si="148"/>
        <v>45825</v>
      </c>
      <c r="M828" s="8">
        <f t="shared" si="149"/>
        <v>44221.125</v>
      </c>
      <c r="N828" s="8">
        <f t="shared" si="150"/>
        <v>1603.875</v>
      </c>
      <c r="O828" s="27">
        <f t="shared" si="151"/>
        <v>3.5000000000000003E-2</v>
      </c>
      <c r="P828" s="4">
        <f t="shared" si="152"/>
        <v>12</v>
      </c>
      <c r="Q828" s="2" t="str">
        <f t="shared" si="146"/>
        <v>Fast</v>
      </c>
      <c r="R828" s="2">
        <f t="shared" si="147"/>
        <v>2017</v>
      </c>
    </row>
    <row r="829" spans="1:18" ht="14.25" customHeight="1" x14ac:dyDescent="0.25">
      <c r="A829" s="6">
        <v>828</v>
      </c>
      <c r="B829" s="5" t="s">
        <v>13</v>
      </c>
      <c r="C829" s="6">
        <v>133</v>
      </c>
      <c r="D829" s="8">
        <v>640</v>
      </c>
      <c r="E829" s="5" t="s">
        <v>14</v>
      </c>
      <c r="F829" s="8">
        <v>80864</v>
      </c>
      <c r="G829" s="8"/>
      <c r="H829" s="1">
        <v>42410</v>
      </c>
      <c r="I829" s="1">
        <v>42443</v>
      </c>
      <c r="J829" s="5" t="s">
        <v>12</v>
      </c>
      <c r="K829" s="8">
        <v>1276.8</v>
      </c>
      <c r="L829" s="8">
        <f t="shared" si="148"/>
        <v>85120</v>
      </c>
      <c r="M829" s="8">
        <f t="shared" si="149"/>
        <v>82140.800000000003</v>
      </c>
      <c r="N829" s="8">
        <f t="shared" si="150"/>
        <v>2979.1999999999971</v>
      </c>
      <c r="O829" s="27">
        <f t="shared" si="151"/>
        <v>3.4999999999999969E-2</v>
      </c>
      <c r="P829" s="4">
        <f t="shared" si="152"/>
        <v>33</v>
      </c>
      <c r="Q829" s="2" t="str">
        <f t="shared" si="146"/>
        <v>Slow</v>
      </c>
      <c r="R829" s="2">
        <f t="shared" si="147"/>
        <v>2016</v>
      </c>
    </row>
    <row r="830" spans="1:18" ht="14.25" customHeight="1" x14ac:dyDescent="0.25">
      <c r="A830" s="6">
        <v>829</v>
      </c>
      <c r="B830" s="5" t="s">
        <v>11</v>
      </c>
      <c r="C830" s="6">
        <v>420</v>
      </c>
      <c r="D830" s="8">
        <v>157</v>
      </c>
      <c r="E830" s="5" t="s">
        <v>31</v>
      </c>
      <c r="F830" s="8">
        <v>62643</v>
      </c>
      <c r="G830" s="36">
        <f>F830/L830</f>
        <v>0.95</v>
      </c>
      <c r="H830" s="1">
        <v>43225</v>
      </c>
      <c r="I830" s="1">
        <v>43247</v>
      </c>
      <c r="J830" s="5" t="s">
        <v>18</v>
      </c>
      <c r="K830" s="8">
        <v>989.09999999999991</v>
      </c>
      <c r="L830" s="8">
        <f t="shared" si="148"/>
        <v>65940</v>
      </c>
      <c r="M830" s="8">
        <f t="shared" si="149"/>
        <v>63632.1</v>
      </c>
      <c r="N830" s="8">
        <f t="shared" si="150"/>
        <v>2307.9000000000015</v>
      </c>
      <c r="O830" s="27">
        <f t="shared" si="151"/>
        <v>3.5000000000000024E-2</v>
      </c>
      <c r="P830" s="4">
        <f t="shared" si="152"/>
        <v>22</v>
      </c>
      <c r="Q830" s="2" t="str">
        <f t="shared" si="146"/>
        <v>Moderate</v>
      </c>
      <c r="R830" s="2">
        <f t="shared" si="147"/>
        <v>2018</v>
      </c>
    </row>
    <row r="831" spans="1:18" ht="14.25" customHeight="1" x14ac:dyDescent="0.25">
      <c r="A831" s="6">
        <v>830</v>
      </c>
      <c r="B831" s="5" t="s">
        <v>13</v>
      </c>
      <c r="C831" s="6">
        <v>696</v>
      </c>
      <c r="D831" s="8">
        <v>932</v>
      </c>
      <c r="E831" s="5" t="s">
        <v>20</v>
      </c>
      <c r="F831" s="8">
        <v>616238.4</v>
      </c>
      <c r="G831" s="8"/>
      <c r="H831" s="1">
        <v>42880</v>
      </c>
      <c r="I831" s="1">
        <v>42903</v>
      </c>
      <c r="J831" s="5" t="s">
        <v>18</v>
      </c>
      <c r="K831" s="8">
        <v>9730.08</v>
      </c>
      <c r="L831" s="8">
        <f t="shared" si="148"/>
        <v>648672</v>
      </c>
      <c r="M831" s="8">
        <f t="shared" si="149"/>
        <v>625968.48</v>
      </c>
      <c r="N831" s="8">
        <f t="shared" si="150"/>
        <v>22703.520000000019</v>
      </c>
      <c r="O831" s="27">
        <f t="shared" si="151"/>
        <v>3.5000000000000031E-2</v>
      </c>
      <c r="P831" s="4">
        <f t="shared" si="152"/>
        <v>23</v>
      </c>
      <c r="Q831" s="2" t="str">
        <f t="shared" si="146"/>
        <v>Moderate</v>
      </c>
      <c r="R831" s="2">
        <f t="shared" si="147"/>
        <v>2017</v>
      </c>
    </row>
    <row r="832" spans="1:18" ht="14.25" customHeight="1" x14ac:dyDescent="0.25">
      <c r="A832" s="6">
        <v>831</v>
      </c>
      <c r="B832" s="5" t="s">
        <v>13</v>
      </c>
      <c r="C832" s="6">
        <v>998</v>
      </c>
      <c r="D832" s="8">
        <v>847</v>
      </c>
      <c r="E832" s="5" t="s">
        <v>20</v>
      </c>
      <c r="F832" s="8">
        <v>803040.7</v>
      </c>
      <c r="G832" s="8"/>
      <c r="H832" s="1">
        <v>42764</v>
      </c>
      <c r="I832" s="1">
        <v>42793</v>
      </c>
      <c r="J832" s="5" t="s">
        <v>19</v>
      </c>
      <c r="K832" s="8">
        <v>12679.59</v>
      </c>
      <c r="L832" s="8">
        <f t="shared" si="148"/>
        <v>845306</v>
      </c>
      <c r="M832" s="8">
        <f t="shared" si="149"/>
        <v>815720.28999999992</v>
      </c>
      <c r="N832" s="8">
        <f t="shared" si="150"/>
        <v>29585.710000000079</v>
      </c>
      <c r="O832" s="27">
        <f t="shared" si="151"/>
        <v>3.5000000000000094E-2</v>
      </c>
      <c r="P832" s="4">
        <f t="shared" si="152"/>
        <v>29</v>
      </c>
      <c r="Q832" s="2" t="str">
        <f t="shared" si="146"/>
        <v>Slow</v>
      </c>
      <c r="R832" s="2">
        <f t="shared" si="147"/>
        <v>2017</v>
      </c>
    </row>
    <row r="833" spans="1:18" ht="14.25" customHeight="1" x14ac:dyDescent="0.25">
      <c r="A833" s="6">
        <v>832</v>
      </c>
      <c r="B833" s="5" t="s">
        <v>13</v>
      </c>
      <c r="C833" s="6">
        <v>616</v>
      </c>
      <c r="D833" s="8">
        <v>847</v>
      </c>
      <c r="E833" s="5" t="s">
        <v>23</v>
      </c>
      <c r="F833" s="8">
        <v>495664.4</v>
      </c>
      <c r="G833" s="8"/>
      <c r="H833" s="1">
        <v>42655</v>
      </c>
      <c r="I833" s="1">
        <v>42685</v>
      </c>
      <c r="J833" s="5" t="s">
        <v>18</v>
      </c>
      <c r="K833" s="8">
        <v>7826.28</v>
      </c>
      <c r="L833" s="8">
        <f t="shared" si="148"/>
        <v>521752</v>
      </c>
      <c r="M833" s="8">
        <f t="shared" si="149"/>
        <v>503490.68000000005</v>
      </c>
      <c r="N833" s="8">
        <f t="shared" si="150"/>
        <v>18261.319999999949</v>
      </c>
      <c r="O833" s="27">
        <f t="shared" si="151"/>
        <v>3.4999999999999899E-2</v>
      </c>
      <c r="P833" s="4">
        <f t="shared" si="152"/>
        <v>30</v>
      </c>
      <c r="Q833" s="2" t="str">
        <f t="shared" si="146"/>
        <v>Slow</v>
      </c>
      <c r="R833" s="2">
        <f t="shared" si="147"/>
        <v>2016</v>
      </c>
    </row>
    <row r="834" spans="1:18" ht="14.25" customHeight="1" x14ac:dyDescent="0.25">
      <c r="A834" s="6">
        <v>833</v>
      </c>
      <c r="B834" s="5" t="s">
        <v>13</v>
      </c>
      <c r="C834" s="6">
        <v>875</v>
      </c>
      <c r="D834" s="8">
        <v>1051</v>
      </c>
      <c r="E834" s="5" t="s">
        <v>23</v>
      </c>
      <c r="F834" s="8">
        <v>873643.75</v>
      </c>
      <c r="G834" s="8"/>
      <c r="H834" s="1">
        <v>43028</v>
      </c>
      <c r="I834" s="1">
        <v>43057</v>
      </c>
      <c r="J834" s="16" t="s">
        <v>42</v>
      </c>
      <c r="K834" s="8">
        <v>13794.375</v>
      </c>
      <c r="L834" s="8">
        <f t="shared" si="148"/>
        <v>919625</v>
      </c>
      <c r="M834" s="8">
        <f t="shared" si="149"/>
        <v>887438.125</v>
      </c>
      <c r="N834" s="8">
        <f t="shared" si="150"/>
        <v>32186.875</v>
      </c>
      <c r="O834" s="27">
        <f t="shared" si="151"/>
        <v>3.5000000000000003E-2</v>
      </c>
      <c r="P834" s="4">
        <f t="shared" si="152"/>
        <v>29</v>
      </c>
      <c r="Q834" s="2" t="str">
        <f t="shared" ref="Q834:Q897" si="158">IF(P834&lt;=15,"Fast",IF(P834&lt;=28,"Moderate","Slow"))</f>
        <v>Slow</v>
      </c>
      <c r="R834" s="2">
        <f t="shared" ref="R834:R897" si="159">YEAR(I834)</f>
        <v>2017</v>
      </c>
    </row>
    <row r="835" spans="1:18" ht="14.25" customHeight="1" x14ac:dyDescent="0.25">
      <c r="A835" s="6">
        <v>834</v>
      </c>
      <c r="B835" s="5" t="s">
        <v>11</v>
      </c>
      <c r="C835" s="6">
        <v>220</v>
      </c>
      <c r="D835" s="8">
        <v>1679</v>
      </c>
      <c r="E835" s="5" t="s">
        <v>10</v>
      </c>
      <c r="F835" s="8">
        <v>350911</v>
      </c>
      <c r="G835" s="36">
        <f t="shared" ref="G835:G837" si="160">F835/L835</f>
        <v>0.95</v>
      </c>
      <c r="H835" s="1">
        <v>42496</v>
      </c>
      <c r="I835" s="1">
        <v>42515</v>
      </c>
      <c r="J835" s="5" t="s">
        <v>32</v>
      </c>
      <c r="K835" s="8">
        <v>5540.7</v>
      </c>
      <c r="L835" s="8">
        <f t="shared" ref="L835:L898" si="161">C835*D835</f>
        <v>369380</v>
      </c>
      <c r="M835" s="8">
        <f t="shared" ref="M835:M898" si="162">F835+K835</f>
        <v>356451.7</v>
      </c>
      <c r="N835" s="8">
        <f t="shared" ref="N835:N898" si="163">L835-M835</f>
        <v>12928.299999999988</v>
      </c>
      <c r="O835" s="27">
        <f t="shared" ref="O835:O898" si="164">(L835-M835)/L835</f>
        <v>3.4999999999999969E-2</v>
      </c>
      <c r="P835" s="4">
        <f t="shared" ref="P835:P898" si="165">I835-H835</f>
        <v>19</v>
      </c>
      <c r="Q835" s="2" t="str">
        <f t="shared" si="158"/>
        <v>Moderate</v>
      </c>
      <c r="R835" s="2">
        <f t="shared" si="159"/>
        <v>2016</v>
      </c>
    </row>
    <row r="836" spans="1:18" ht="14.25" customHeight="1" x14ac:dyDescent="0.25">
      <c r="A836" s="6">
        <v>835</v>
      </c>
      <c r="B836" s="5" t="s">
        <v>11</v>
      </c>
      <c r="C836" s="6">
        <v>70</v>
      </c>
      <c r="D836" s="8">
        <v>882</v>
      </c>
      <c r="E836" s="5" t="s">
        <v>10</v>
      </c>
      <c r="F836" s="8">
        <v>58653</v>
      </c>
      <c r="G836" s="36">
        <f t="shared" si="160"/>
        <v>0.95</v>
      </c>
      <c r="H836" s="1">
        <v>43113</v>
      </c>
      <c r="I836" s="1">
        <v>43130</v>
      </c>
      <c r="J836" s="5" t="s">
        <v>12</v>
      </c>
      <c r="K836" s="8">
        <v>926.09999999999991</v>
      </c>
      <c r="L836" s="8">
        <f t="shared" si="161"/>
        <v>61740</v>
      </c>
      <c r="M836" s="8">
        <f t="shared" si="162"/>
        <v>59579.1</v>
      </c>
      <c r="N836" s="8">
        <f t="shared" si="163"/>
        <v>2160.9000000000015</v>
      </c>
      <c r="O836" s="27">
        <f t="shared" si="164"/>
        <v>3.5000000000000024E-2</v>
      </c>
      <c r="P836" s="4">
        <f t="shared" si="165"/>
        <v>17</v>
      </c>
      <c r="Q836" s="2" t="str">
        <f t="shared" si="158"/>
        <v>Moderate</v>
      </c>
      <c r="R836" s="2">
        <f t="shared" si="159"/>
        <v>2018</v>
      </c>
    </row>
    <row r="837" spans="1:18" ht="14.25" customHeight="1" x14ac:dyDescent="0.25">
      <c r="A837" s="6">
        <v>836</v>
      </c>
      <c r="B837" s="5" t="s">
        <v>11</v>
      </c>
      <c r="C837" s="6">
        <v>590</v>
      </c>
      <c r="D837" s="8">
        <v>130</v>
      </c>
      <c r="E837" s="5" t="s">
        <v>17</v>
      </c>
      <c r="F837" s="8">
        <v>72865</v>
      </c>
      <c r="G837" s="36">
        <f t="shared" si="160"/>
        <v>0.95</v>
      </c>
      <c r="H837" s="1">
        <v>43175</v>
      </c>
      <c r="I837" s="1">
        <v>43198</v>
      </c>
      <c r="J837" s="5" t="s">
        <v>18</v>
      </c>
      <c r="K837" s="8">
        <v>1150.5</v>
      </c>
      <c r="L837" s="8">
        <f t="shared" si="161"/>
        <v>76700</v>
      </c>
      <c r="M837" s="8">
        <f t="shared" si="162"/>
        <v>74015.5</v>
      </c>
      <c r="N837" s="8">
        <f t="shared" si="163"/>
        <v>2684.5</v>
      </c>
      <c r="O837" s="27">
        <f t="shared" si="164"/>
        <v>3.5000000000000003E-2</v>
      </c>
      <c r="P837" s="4">
        <f t="shared" si="165"/>
        <v>23</v>
      </c>
      <c r="Q837" s="2" t="str">
        <f t="shared" si="158"/>
        <v>Moderate</v>
      </c>
      <c r="R837" s="2">
        <f t="shared" si="159"/>
        <v>2018</v>
      </c>
    </row>
    <row r="838" spans="1:18" ht="14.25" customHeight="1" x14ac:dyDescent="0.25">
      <c r="A838" s="6">
        <v>837</v>
      </c>
      <c r="B838" s="5" t="s">
        <v>13</v>
      </c>
      <c r="C838" s="6">
        <v>255</v>
      </c>
      <c r="D838" s="8">
        <v>544</v>
      </c>
      <c r="E838" s="5" t="s">
        <v>14</v>
      </c>
      <c r="F838" s="8">
        <v>131784</v>
      </c>
      <c r="G838" s="8"/>
      <c r="H838" s="1">
        <v>42824</v>
      </c>
      <c r="I838" s="1">
        <v>42839</v>
      </c>
      <c r="J838" s="5" t="s">
        <v>32</v>
      </c>
      <c r="K838" s="8">
        <v>2080.7999999999997</v>
      </c>
      <c r="L838" s="8">
        <f t="shared" si="161"/>
        <v>138720</v>
      </c>
      <c r="M838" s="8">
        <f t="shared" si="162"/>
        <v>133864.79999999999</v>
      </c>
      <c r="N838" s="8">
        <f t="shared" si="163"/>
        <v>4855.2000000000116</v>
      </c>
      <c r="O838" s="27">
        <f t="shared" si="164"/>
        <v>3.5000000000000087E-2</v>
      </c>
      <c r="P838" s="4">
        <f t="shared" si="165"/>
        <v>15</v>
      </c>
      <c r="Q838" s="2" t="str">
        <f t="shared" si="158"/>
        <v>Fast</v>
      </c>
      <c r="R838" s="2">
        <f t="shared" si="159"/>
        <v>2017</v>
      </c>
    </row>
    <row r="839" spans="1:18" ht="14.25" customHeight="1" x14ac:dyDescent="0.25">
      <c r="A839" s="6">
        <v>838</v>
      </c>
      <c r="B839" s="5" t="s">
        <v>13</v>
      </c>
      <c r="C839" s="6">
        <v>240</v>
      </c>
      <c r="D839" s="8">
        <v>868</v>
      </c>
      <c r="E839" s="5" t="s">
        <v>23</v>
      </c>
      <c r="F839" s="8">
        <v>197904</v>
      </c>
      <c r="G839" s="8"/>
      <c r="H839" s="1">
        <v>42895</v>
      </c>
      <c r="I839" s="1">
        <v>42925</v>
      </c>
      <c r="J839" s="5" t="s">
        <v>12</v>
      </c>
      <c r="K839" s="8">
        <v>3124.7999999999997</v>
      </c>
      <c r="L839" s="8">
        <f t="shared" si="161"/>
        <v>208320</v>
      </c>
      <c r="M839" s="8">
        <f t="shared" si="162"/>
        <v>201028.8</v>
      </c>
      <c r="N839" s="8">
        <f t="shared" si="163"/>
        <v>7291.2000000000116</v>
      </c>
      <c r="O839" s="27">
        <f t="shared" si="164"/>
        <v>3.5000000000000059E-2</v>
      </c>
      <c r="P839" s="4">
        <f t="shared" si="165"/>
        <v>30</v>
      </c>
      <c r="Q839" s="2" t="str">
        <f t="shared" si="158"/>
        <v>Slow</v>
      </c>
      <c r="R839" s="2">
        <f t="shared" si="159"/>
        <v>2017</v>
      </c>
    </row>
    <row r="840" spans="1:18" ht="14.25" customHeight="1" x14ac:dyDescent="0.25">
      <c r="A840" s="6">
        <v>839</v>
      </c>
      <c r="B840" s="5" t="s">
        <v>13</v>
      </c>
      <c r="C840" s="6">
        <v>731</v>
      </c>
      <c r="D840" s="8">
        <v>867</v>
      </c>
      <c r="E840" s="5" t="s">
        <v>20</v>
      </c>
      <c r="F840" s="8">
        <v>602088.15</v>
      </c>
      <c r="G840" s="8"/>
      <c r="H840" s="1">
        <v>43074</v>
      </c>
      <c r="I840" s="1">
        <v>43092</v>
      </c>
      <c r="J840" s="16" t="s">
        <v>42</v>
      </c>
      <c r="K840" s="8">
        <v>9506.6549999999988</v>
      </c>
      <c r="L840" s="8">
        <f t="shared" si="161"/>
        <v>633777</v>
      </c>
      <c r="M840" s="8">
        <f t="shared" si="162"/>
        <v>611594.80500000005</v>
      </c>
      <c r="N840" s="8">
        <f t="shared" si="163"/>
        <v>22182.194999999949</v>
      </c>
      <c r="O840" s="27">
        <f t="shared" si="164"/>
        <v>3.499999999999992E-2</v>
      </c>
      <c r="P840" s="4">
        <f t="shared" si="165"/>
        <v>18</v>
      </c>
      <c r="Q840" s="2" t="str">
        <f t="shared" si="158"/>
        <v>Moderate</v>
      </c>
      <c r="R840" s="2">
        <f t="shared" si="159"/>
        <v>2017</v>
      </c>
    </row>
    <row r="841" spans="1:18" ht="14.25" customHeight="1" x14ac:dyDescent="0.25">
      <c r="A841" s="6">
        <v>840</v>
      </c>
      <c r="B841" s="5" t="s">
        <v>16</v>
      </c>
      <c r="C841" s="6">
        <v>595</v>
      </c>
      <c r="D841" s="8">
        <v>16</v>
      </c>
      <c r="E841" s="5" t="s">
        <v>25</v>
      </c>
      <c r="F841" s="8">
        <v>9044</v>
      </c>
      <c r="G841" s="8"/>
      <c r="H841" s="1">
        <v>43087</v>
      </c>
      <c r="I841" s="1">
        <v>43114</v>
      </c>
      <c r="J841" s="5" t="s">
        <v>15</v>
      </c>
      <c r="K841" s="8">
        <v>142.79999999999998</v>
      </c>
      <c r="L841" s="8">
        <f t="shared" si="161"/>
        <v>9520</v>
      </c>
      <c r="M841" s="8">
        <f t="shared" si="162"/>
        <v>9186.7999999999993</v>
      </c>
      <c r="N841" s="8">
        <f t="shared" si="163"/>
        <v>333.20000000000073</v>
      </c>
      <c r="O841" s="27">
        <f t="shared" si="164"/>
        <v>3.500000000000008E-2</v>
      </c>
      <c r="P841" s="4">
        <f t="shared" si="165"/>
        <v>27</v>
      </c>
      <c r="Q841" s="2" t="str">
        <f t="shared" si="158"/>
        <v>Moderate</v>
      </c>
      <c r="R841" s="2">
        <f t="shared" si="159"/>
        <v>2018</v>
      </c>
    </row>
    <row r="842" spans="1:18" ht="14.25" customHeight="1" x14ac:dyDescent="0.25">
      <c r="A842" s="6">
        <v>841</v>
      </c>
      <c r="B842" s="5" t="s">
        <v>16</v>
      </c>
      <c r="C842" s="6">
        <v>215</v>
      </c>
      <c r="D842" s="8">
        <v>55</v>
      </c>
      <c r="E842" s="5" t="s">
        <v>17</v>
      </c>
      <c r="F842" s="8">
        <v>11233.75</v>
      </c>
      <c r="G842" s="8"/>
      <c r="H842" s="1">
        <v>42383</v>
      </c>
      <c r="I842" s="1">
        <v>42418</v>
      </c>
      <c r="J842" s="5" t="s">
        <v>18</v>
      </c>
      <c r="K842" s="8">
        <v>177.375</v>
      </c>
      <c r="L842" s="8">
        <f t="shared" si="161"/>
        <v>11825</v>
      </c>
      <c r="M842" s="8">
        <f t="shared" si="162"/>
        <v>11411.125</v>
      </c>
      <c r="N842" s="8">
        <f t="shared" si="163"/>
        <v>413.875</v>
      </c>
      <c r="O842" s="27">
        <f t="shared" si="164"/>
        <v>3.5000000000000003E-2</v>
      </c>
      <c r="P842" s="4">
        <f t="shared" si="165"/>
        <v>35</v>
      </c>
      <c r="Q842" s="2" t="str">
        <f t="shared" si="158"/>
        <v>Slow</v>
      </c>
      <c r="R842" s="2">
        <f t="shared" si="159"/>
        <v>2016</v>
      </c>
    </row>
    <row r="843" spans="1:18" ht="14.25" customHeight="1" x14ac:dyDescent="0.25">
      <c r="A843" s="6">
        <v>842</v>
      </c>
      <c r="B843" s="5" t="s">
        <v>11</v>
      </c>
      <c r="C843" s="6">
        <v>625</v>
      </c>
      <c r="D843" s="8">
        <v>115</v>
      </c>
      <c r="E843" s="5" t="s">
        <v>17</v>
      </c>
      <c r="F843" s="8">
        <v>68281.25</v>
      </c>
      <c r="G843" s="36">
        <f>F843/L843</f>
        <v>0.95</v>
      </c>
      <c r="H843" s="1">
        <v>42483</v>
      </c>
      <c r="I843" s="1">
        <v>42503</v>
      </c>
      <c r="J843" s="16" t="s">
        <v>42</v>
      </c>
      <c r="K843" s="8">
        <v>1078.125</v>
      </c>
      <c r="L843" s="8">
        <f t="shared" si="161"/>
        <v>71875</v>
      </c>
      <c r="M843" s="8">
        <f t="shared" si="162"/>
        <v>69359.375</v>
      </c>
      <c r="N843" s="8">
        <f t="shared" si="163"/>
        <v>2515.625</v>
      </c>
      <c r="O843" s="27">
        <f t="shared" si="164"/>
        <v>3.5000000000000003E-2</v>
      </c>
      <c r="P843" s="4">
        <f t="shared" si="165"/>
        <v>20</v>
      </c>
      <c r="Q843" s="2" t="str">
        <f t="shared" si="158"/>
        <v>Moderate</v>
      </c>
      <c r="R843" s="2">
        <f t="shared" si="159"/>
        <v>2016</v>
      </c>
    </row>
    <row r="844" spans="1:18" ht="14.25" customHeight="1" x14ac:dyDescent="0.25">
      <c r="A844" s="6">
        <v>843</v>
      </c>
      <c r="B844" s="5" t="s">
        <v>13</v>
      </c>
      <c r="C844" s="6">
        <v>796</v>
      </c>
      <c r="D844" s="8">
        <v>656</v>
      </c>
      <c r="E844" s="5" t="s">
        <v>14</v>
      </c>
      <c r="F844" s="8">
        <v>496067.2</v>
      </c>
      <c r="G844" s="8"/>
      <c r="H844" s="1">
        <v>42545</v>
      </c>
      <c r="I844" s="1">
        <v>42557</v>
      </c>
      <c r="J844" s="5" t="s">
        <v>28</v>
      </c>
      <c r="K844" s="8">
        <v>7832.6399999999994</v>
      </c>
      <c r="L844" s="8">
        <f t="shared" si="161"/>
        <v>522176</v>
      </c>
      <c r="M844" s="8">
        <f t="shared" si="162"/>
        <v>503899.84</v>
      </c>
      <c r="N844" s="8">
        <f t="shared" si="163"/>
        <v>18276.159999999974</v>
      </c>
      <c r="O844" s="27">
        <f t="shared" si="164"/>
        <v>3.4999999999999948E-2</v>
      </c>
      <c r="P844" s="4">
        <f t="shared" si="165"/>
        <v>12</v>
      </c>
      <c r="Q844" s="2" t="str">
        <f t="shared" si="158"/>
        <v>Fast</v>
      </c>
      <c r="R844" s="2">
        <f t="shared" si="159"/>
        <v>2016</v>
      </c>
    </row>
    <row r="845" spans="1:18" ht="14.25" customHeight="1" x14ac:dyDescent="0.25">
      <c r="A845" s="6">
        <v>844</v>
      </c>
      <c r="B845" s="5" t="s">
        <v>11</v>
      </c>
      <c r="C845" s="6">
        <v>151</v>
      </c>
      <c r="D845" s="8">
        <v>1504</v>
      </c>
      <c r="E845" s="5" t="s">
        <v>10</v>
      </c>
      <c r="F845" s="8">
        <v>215748.8</v>
      </c>
      <c r="G845" s="36">
        <f>F845/L845</f>
        <v>0.95</v>
      </c>
      <c r="H845" s="1">
        <v>42843</v>
      </c>
      <c r="I845" s="1">
        <v>42871</v>
      </c>
      <c r="J845" s="16" t="s">
        <v>42</v>
      </c>
      <c r="K845" s="8">
        <v>3406.56</v>
      </c>
      <c r="L845" s="8">
        <f t="shared" si="161"/>
        <v>227104</v>
      </c>
      <c r="M845" s="8">
        <f t="shared" si="162"/>
        <v>219155.36</v>
      </c>
      <c r="N845" s="8">
        <f t="shared" si="163"/>
        <v>7948.640000000014</v>
      </c>
      <c r="O845" s="27">
        <f t="shared" si="164"/>
        <v>3.5000000000000059E-2</v>
      </c>
      <c r="P845" s="4">
        <f t="shared" si="165"/>
        <v>28</v>
      </c>
      <c r="Q845" s="2" t="str">
        <f t="shared" si="158"/>
        <v>Moderate</v>
      </c>
      <c r="R845" s="2">
        <f t="shared" si="159"/>
        <v>2017</v>
      </c>
    </row>
    <row r="846" spans="1:18" ht="14.25" customHeight="1" x14ac:dyDescent="0.25">
      <c r="A846" s="6">
        <v>845</v>
      </c>
      <c r="B846" s="5" t="s">
        <v>13</v>
      </c>
      <c r="C846" s="6">
        <v>191</v>
      </c>
      <c r="D846" s="8">
        <v>864</v>
      </c>
      <c r="E846" s="5" t="s">
        <v>20</v>
      </c>
      <c r="F846" s="8">
        <v>156772.79999999999</v>
      </c>
      <c r="G846" s="8"/>
      <c r="H846" s="1">
        <v>43219</v>
      </c>
      <c r="I846" s="1">
        <v>43242</v>
      </c>
      <c r="J846" s="5" t="s">
        <v>18</v>
      </c>
      <c r="K846" s="8">
        <v>2475.36</v>
      </c>
      <c r="L846" s="8">
        <f t="shared" si="161"/>
        <v>165024</v>
      </c>
      <c r="M846" s="8">
        <f t="shared" si="162"/>
        <v>159248.15999999997</v>
      </c>
      <c r="N846" s="8">
        <f t="shared" si="163"/>
        <v>5775.8400000000256</v>
      </c>
      <c r="O846" s="27">
        <f t="shared" si="164"/>
        <v>3.5000000000000156E-2</v>
      </c>
      <c r="P846" s="4">
        <f t="shared" si="165"/>
        <v>23</v>
      </c>
      <c r="Q846" s="2" t="str">
        <f t="shared" si="158"/>
        <v>Moderate</v>
      </c>
      <c r="R846" s="2">
        <f t="shared" si="159"/>
        <v>2018</v>
      </c>
    </row>
    <row r="847" spans="1:18" ht="14.25" customHeight="1" x14ac:dyDescent="0.25">
      <c r="A847" s="6">
        <v>846</v>
      </c>
      <c r="B847" s="5" t="s">
        <v>13</v>
      </c>
      <c r="C847" s="6">
        <v>443</v>
      </c>
      <c r="D847" s="8">
        <v>77</v>
      </c>
      <c r="E847" s="5" t="s">
        <v>31</v>
      </c>
      <c r="F847" s="8">
        <v>32405.45</v>
      </c>
      <c r="G847" s="8"/>
      <c r="H847" s="1">
        <v>43188</v>
      </c>
      <c r="I847" s="1">
        <v>43203</v>
      </c>
      <c r="J847" s="5" t="s">
        <v>24</v>
      </c>
      <c r="K847" s="8">
        <v>511.66499999999996</v>
      </c>
      <c r="L847" s="8">
        <f t="shared" si="161"/>
        <v>34111</v>
      </c>
      <c r="M847" s="8">
        <f t="shared" si="162"/>
        <v>32917.114999999998</v>
      </c>
      <c r="N847" s="8">
        <f t="shared" si="163"/>
        <v>1193.885000000002</v>
      </c>
      <c r="O847" s="27">
        <f t="shared" si="164"/>
        <v>3.5000000000000059E-2</v>
      </c>
      <c r="P847" s="4">
        <f t="shared" si="165"/>
        <v>15</v>
      </c>
      <c r="Q847" s="2" t="str">
        <f t="shared" si="158"/>
        <v>Fast</v>
      </c>
      <c r="R847" s="2">
        <f t="shared" si="159"/>
        <v>2018</v>
      </c>
    </row>
    <row r="848" spans="1:18" ht="14.25" customHeight="1" x14ac:dyDescent="0.25">
      <c r="A848" s="6">
        <v>847</v>
      </c>
      <c r="B848" s="5" t="s">
        <v>13</v>
      </c>
      <c r="C848" s="6">
        <v>670</v>
      </c>
      <c r="D848" s="8">
        <v>679</v>
      </c>
      <c r="E848" s="5" t="s">
        <v>14</v>
      </c>
      <c r="F848" s="8">
        <v>432183.5</v>
      </c>
      <c r="G848" s="8"/>
      <c r="H848" s="1">
        <v>43172</v>
      </c>
      <c r="I848" s="1">
        <v>43198</v>
      </c>
      <c r="J848" s="5" t="s">
        <v>18</v>
      </c>
      <c r="K848" s="8">
        <v>6823.95</v>
      </c>
      <c r="L848" s="8">
        <f t="shared" si="161"/>
        <v>454930</v>
      </c>
      <c r="M848" s="8">
        <f t="shared" si="162"/>
        <v>439007.45</v>
      </c>
      <c r="N848" s="8">
        <f t="shared" si="163"/>
        <v>15922.549999999988</v>
      </c>
      <c r="O848" s="27">
        <f t="shared" si="164"/>
        <v>3.4999999999999976E-2</v>
      </c>
      <c r="P848" s="4">
        <f t="shared" si="165"/>
        <v>26</v>
      </c>
      <c r="Q848" s="2" t="str">
        <f t="shared" si="158"/>
        <v>Moderate</v>
      </c>
      <c r="R848" s="2">
        <f t="shared" si="159"/>
        <v>2018</v>
      </c>
    </row>
    <row r="849" spans="1:18" ht="14.25" customHeight="1" x14ac:dyDescent="0.25">
      <c r="A849" s="6">
        <v>848</v>
      </c>
      <c r="B849" s="5" t="s">
        <v>13</v>
      </c>
      <c r="C849" s="6">
        <v>538</v>
      </c>
      <c r="D849" s="8">
        <v>1034</v>
      </c>
      <c r="E849" s="5" t="s">
        <v>23</v>
      </c>
      <c r="F849" s="8">
        <v>528477.4</v>
      </c>
      <c r="G849" s="8"/>
      <c r="H849" s="1">
        <v>42442</v>
      </c>
      <c r="I849" s="1">
        <v>42456</v>
      </c>
      <c r="J849" s="16" t="s">
        <v>42</v>
      </c>
      <c r="K849" s="8">
        <v>8344.3799999999992</v>
      </c>
      <c r="L849" s="8">
        <f t="shared" si="161"/>
        <v>556292</v>
      </c>
      <c r="M849" s="8">
        <f t="shared" si="162"/>
        <v>536821.78</v>
      </c>
      <c r="N849" s="8">
        <f t="shared" si="163"/>
        <v>19470.219999999972</v>
      </c>
      <c r="O849" s="27">
        <f t="shared" si="164"/>
        <v>3.4999999999999948E-2</v>
      </c>
      <c r="P849" s="4">
        <f t="shared" si="165"/>
        <v>14</v>
      </c>
      <c r="Q849" s="2" t="str">
        <f t="shared" si="158"/>
        <v>Fast</v>
      </c>
      <c r="R849" s="2">
        <f t="shared" si="159"/>
        <v>2016</v>
      </c>
    </row>
    <row r="850" spans="1:18" ht="14.25" customHeight="1" x14ac:dyDescent="0.25">
      <c r="A850" s="6">
        <v>849</v>
      </c>
      <c r="B850" s="5" t="s">
        <v>13</v>
      </c>
      <c r="C850" s="6">
        <v>483</v>
      </c>
      <c r="D850" s="8">
        <v>645</v>
      </c>
      <c r="E850" s="5" t="s">
        <v>14</v>
      </c>
      <c r="F850" s="8">
        <v>295958.25</v>
      </c>
      <c r="G850" s="8"/>
      <c r="H850" s="1">
        <v>43016</v>
      </c>
      <c r="I850" s="1">
        <v>43048</v>
      </c>
      <c r="J850" s="5" t="s">
        <v>12</v>
      </c>
      <c r="K850" s="8">
        <v>4673.0249999999996</v>
      </c>
      <c r="L850" s="8">
        <f t="shared" si="161"/>
        <v>311535</v>
      </c>
      <c r="M850" s="8">
        <f t="shared" si="162"/>
        <v>300631.27500000002</v>
      </c>
      <c r="N850" s="8">
        <f t="shared" si="163"/>
        <v>10903.724999999977</v>
      </c>
      <c r="O850" s="27">
        <f t="shared" si="164"/>
        <v>3.4999999999999927E-2</v>
      </c>
      <c r="P850" s="4">
        <f t="shared" si="165"/>
        <v>32</v>
      </c>
      <c r="Q850" s="2" t="str">
        <f t="shared" si="158"/>
        <v>Slow</v>
      </c>
      <c r="R850" s="2">
        <f t="shared" si="159"/>
        <v>2017</v>
      </c>
    </row>
    <row r="851" spans="1:18" ht="14.25" customHeight="1" x14ac:dyDescent="0.25">
      <c r="A851" s="6">
        <v>850</v>
      </c>
      <c r="B851" s="5" t="s">
        <v>11</v>
      </c>
      <c r="C851" s="6">
        <v>824</v>
      </c>
      <c r="D851" s="8">
        <v>325</v>
      </c>
      <c r="E851" s="5" t="s">
        <v>29</v>
      </c>
      <c r="F851" s="8">
        <v>254410</v>
      </c>
      <c r="G851" s="36">
        <f t="shared" ref="G851:G852" si="166">F851/L851</f>
        <v>0.95</v>
      </c>
      <c r="H851" s="1">
        <v>42567</v>
      </c>
      <c r="I851" s="1">
        <v>42595</v>
      </c>
      <c r="J851" s="5" t="s">
        <v>12</v>
      </c>
      <c r="K851" s="8">
        <v>4017</v>
      </c>
      <c r="L851" s="8">
        <f t="shared" si="161"/>
        <v>267800</v>
      </c>
      <c r="M851" s="8">
        <f t="shared" si="162"/>
        <v>258427</v>
      </c>
      <c r="N851" s="8">
        <f t="shared" si="163"/>
        <v>9373</v>
      </c>
      <c r="O851" s="27">
        <f t="shared" si="164"/>
        <v>3.5000000000000003E-2</v>
      </c>
      <c r="P851" s="4">
        <f t="shared" si="165"/>
        <v>28</v>
      </c>
      <c r="Q851" s="2" t="str">
        <f t="shared" si="158"/>
        <v>Moderate</v>
      </c>
      <c r="R851" s="2">
        <f t="shared" si="159"/>
        <v>2016</v>
      </c>
    </row>
    <row r="852" spans="1:18" ht="14.25" customHeight="1" x14ac:dyDescent="0.25">
      <c r="A852" s="6">
        <v>851</v>
      </c>
      <c r="B852" s="5" t="s">
        <v>11</v>
      </c>
      <c r="C852" s="6">
        <v>328</v>
      </c>
      <c r="D852" s="8">
        <v>117</v>
      </c>
      <c r="E852" s="5" t="s">
        <v>17</v>
      </c>
      <c r="F852" s="8">
        <v>36457.199999999997</v>
      </c>
      <c r="G852" s="36">
        <f t="shared" si="166"/>
        <v>0.95</v>
      </c>
      <c r="H852" s="1">
        <v>42615</v>
      </c>
      <c r="I852" s="1">
        <v>42631</v>
      </c>
      <c r="J852" s="5" t="s">
        <v>18</v>
      </c>
      <c r="K852" s="8">
        <v>575.64</v>
      </c>
      <c r="L852" s="8">
        <f t="shared" si="161"/>
        <v>38376</v>
      </c>
      <c r="M852" s="8">
        <f t="shared" si="162"/>
        <v>37032.839999999997</v>
      </c>
      <c r="N852" s="8">
        <f t="shared" si="163"/>
        <v>1343.1600000000035</v>
      </c>
      <c r="O852" s="27">
        <f t="shared" si="164"/>
        <v>3.5000000000000094E-2</v>
      </c>
      <c r="P852" s="4">
        <f t="shared" si="165"/>
        <v>16</v>
      </c>
      <c r="Q852" s="2" t="str">
        <f t="shared" si="158"/>
        <v>Moderate</v>
      </c>
      <c r="R852" s="2">
        <f t="shared" si="159"/>
        <v>2016</v>
      </c>
    </row>
    <row r="853" spans="1:18" ht="14.25" customHeight="1" x14ac:dyDescent="0.25">
      <c r="A853" s="6">
        <v>852</v>
      </c>
      <c r="B853" s="5" t="s">
        <v>16</v>
      </c>
      <c r="C853" s="6">
        <v>915</v>
      </c>
      <c r="D853" s="8">
        <v>54</v>
      </c>
      <c r="E853" s="5" t="s">
        <v>25</v>
      </c>
      <c r="F853" s="8">
        <v>46939.5</v>
      </c>
      <c r="G853" s="8"/>
      <c r="H853" s="1">
        <v>42997</v>
      </c>
      <c r="I853" s="1">
        <v>43027</v>
      </c>
      <c r="J853" s="5" t="s">
        <v>15</v>
      </c>
      <c r="K853" s="8">
        <v>741.15</v>
      </c>
      <c r="L853" s="8">
        <f t="shared" si="161"/>
        <v>49410</v>
      </c>
      <c r="M853" s="8">
        <f t="shared" si="162"/>
        <v>47680.65</v>
      </c>
      <c r="N853" s="8">
        <f t="shared" si="163"/>
        <v>1729.3499999999985</v>
      </c>
      <c r="O853" s="27">
        <f t="shared" si="164"/>
        <v>3.4999999999999969E-2</v>
      </c>
      <c r="P853" s="4">
        <f t="shared" si="165"/>
        <v>30</v>
      </c>
      <c r="Q853" s="2" t="str">
        <f t="shared" si="158"/>
        <v>Slow</v>
      </c>
      <c r="R853" s="2">
        <f t="shared" si="159"/>
        <v>2017</v>
      </c>
    </row>
    <row r="854" spans="1:18" ht="14.25" customHeight="1" x14ac:dyDescent="0.25">
      <c r="A854" s="6">
        <v>853</v>
      </c>
      <c r="B854" s="5" t="s">
        <v>13</v>
      </c>
      <c r="C854" s="6">
        <v>396</v>
      </c>
      <c r="D854" s="8">
        <v>123</v>
      </c>
      <c r="E854" s="5" t="s">
        <v>10</v>
      </c>
      <c r="F854" s="8">
        <v>46272.6</v>
      </c>
      <c r="G854" s="8"/>
      <c r="H854" s="1">
        <v>42607</v>
      </c>
      <c r="I854" s="1">
        <v>42641</v>
      </c>
      <c r="J854" s="5" t="s">
        <v>18</v>
      </c>
      <c r="K854" s="8">
        <v>730.62</v>
      </c>
      <c r="L854" s="8">
        <f t="shared" si="161"/>
        <v>48708</v>
      </c>
      <c r="M854" s="8">
        <f t="shared" si="162"/>
        <v>47003.22</v>
      </c>
      <c r="N854" s="8">
        <f t="shared" si="163"/>
        <v>1704.7799999999988</v>
      </c>
      <c r="O854" s="27">
        <f t="shared" si="164"/>
        <v>3.4999999999999976E-2</v>
      </c>
      <c r="P854" s="4">
        <f t="shared" si="165"/>
        <v>34</v>
      </c>
      <c r="Q854" s="2" t="str">
        <f t="shared" si="158"/>
        <v>Slow</v>
      </c>
      <c r="R854" s="2">
        <f t="shared" si="159"/>
        <v>2016</v>
      </c>
    </row>
    <row r="855" spans="1:18" ht="14.25" customHeight="1" x14ac:dyDescent="0.25">
      <c r="A855" s="6">
        <v>854</v>
      </c>
      <c r="B855" s="5" t="s">
        <v>11</v>
      </c>
      <c r="C855" s="6">
        <v>869</v>
      </c>
      <c r="D855" s="8">
        <v>140</v>
      </c>
      <c r="E855" s="5" t="s">
        <v>31</v>
      </c>
      <c r="F855" s="8">
        <v>115577</v>
      </c>
      <c r="G855" s="36">
        <f>F855/L855</f>
        <v>0.95</v>
      </c>
      <c r="H855" s="1">
        <v>43029</v>
      </c>
      <c r="I855" s="1">
        <v>43051</v>
      </c>
      <c r="J855" s="5" t="s">
        <v>19</v>
      </c>
      <c r="K855" s="8">
        <v>1824.8999999999999</v>
      </c>
      <c r="L855" s="8">
        <f t="shared" si="161"/>
        <v>121660</v>
      </c>
      <c r="M855" s="8">
        <f t="shared" si="162"/>
        <v>117401.9</v>
      </c>
      <c r="N855" s="8">
        <f t="shared" si="163"/>
        <v>4258.1000000000058</v>
      </c>
      <c r="O855" s="27">
        <f t="shared" si="164"/>
        <v>3.5000000000000045E-2</v>
      </c>
      <c r="P855" s="4">
        <f t="shared" si="165"/>
        <v>22</v>
      </c>
      <c r="Q855" s="2" t="str">
        <f t="shared" si="158"/>
        <v>Moderate</v>
      </c>
      <c r="R855" s="2">
        <f t="shared" si="159"/>
        <v>2017</v>
      </c>
    </row>
    <row r="856" spans="1:18" ht="14.25" customHeight="1" x14ac:dyDescent="0.25">
      <c r="A856" s="6">
        <v>855</v>
      </c>
      <c r="B856" s="5" t="s">
        <v>13</v>
      </c>
      <c r="C856" s="6">
        <v>610</v>
      </c>
      <c r="D856" s="8">
        <v>921</v>
      </c>
      <c r="E856" s="5" t="s">
        <v>20</v>
      </c>
      <c r="F856" s="8">
        <v>533719.5</v>
      </c>
      <c r="G856" s="8"/>
      <c r="H856" s="1">
        <v>43115</v>
      </c>
      <c r="I856" s="1">
        <v>43132</v>
      </c>
      <c r="J856" s="5" t="s">
        <v>18</v>
      </c>
      <c r="K856" s="8">
        <v>8427.15</v>
      </c>
      <c r="L856" s="8">
        <f t="shared" si="161"/>
        <v>561810</v>
      </c>
      <c r="M856" s="8">
        <f t="shared" si="162"/>
        <v>542146.65</v>
      </c>
      <c r="N856" s="8">
        <f t="shared" si="163"/>
        <v>19663.349999999977</v>
      </c>
      <c r="O856" s="27">
        <f t="shared" si="164"/>
        <v>3.4999999999999962E-2</v>
      </c>
      <c r="P856" s="4">
        <f t="shared" si="165"/>
        <v>17</v>
      </c>
      <c r="Q856" s="2" t="str">
        <f t="shared" si="158"/>
        <v>Moderate</v>
      </c>
      <c r="R856" s="2">
        <f t="shared" si="159"/>
        <v>2018</v>
      </c>
    </row>
    <row r="857" spans="1:18" ht="14.25" customHeight="1" x14ac:dyDescent="0.25">
      <c r="A857" s="6">
        <v>856</v>
      </c>
      <c r="B857" s="5" t="s">
        <v>13</v>
      </c>
      <c r="C857" s="6">
        <v>827</v>
      </c>
      <c r="D857" s="8">
        <v>114</v>
      </c>
      <c r="E857" s="5" t="s">
        <v>10</v>
      </c>
      <c r="F857" s="8">
        <v>89564.1</v>
      </c>
      <c r="G857" s="8"/>
      <c r="H857" s="1">
        <v>42639</v>
      </c>
      <c r="I857" s="1">
        <v>42671</v>
      </c>
      <c r="J857" s="5" t="s">
        <v>15</v>
      </c>
      <c r="K857" s="8">
        <v>1414.1699999999998</v>
      </c>
      <c r="L857" s="8">
        <f t="shared" si="161"/>
        <v>94278</v>
      </c>
      <c r="M857" s="8">
        <f t="shared" si="162"/>
        <v>90978.27</v>
      </c>
      <c r="N857" s="8">
        <f t="shared" si="163"/>
        <v>3299.7299999999959</v>
      </c>
      <c r="O857" s="27">
        <f t="shared" si="164"/>
        <v>3.4999999999999955E-2</v>
      </c>
      <c r="P857" s="4">
        <f t="shared" si="165"/>
        <v>32</v>
      </c>
      <c r="Q857" s="2" t="str">
        <f t="shared" si="158"/>
        <v>Slow</v>
      </c>
      <c r="R857" s="2">
        <f t="shared" si="159"/>
        <v>2016</v>
      </c>
    </row>
    <row r="858" spans="1:18" ht="14.25" customHeight="1" x14ac:dyDescent="0.25">
      <c r="A858" s="6">
        <v>857</v>
      </c>
      <c r="B858" s="5" t="s">
        <v>13</v>
      </c>
      <c r="C858" s="6">
        <v>922</v>
      </c>
      <c r="D858" s="8">
        <v>117</v>
      </c>
      <c r="E858" s="5" t="s">
        <v>10</v>
      </c>
      <c r="F858" s="8">
        <v>102480.3</v>
      </c>
      <c r="G858" s="8"/>
      <c r="H858" s="1">
        <v>42630</v>
      </c>
      <c r="I858" s="1">
        <v>42662</v>
      </c>
      <c r="J858" s="5" t="s">
        <v>24</v>
      </c>
      <c r="K858" s="8">
        <v>1618.11</v>
      </c>
      <c r="L858" s="8">
        <f t="shared" si="161"/>
        <v>107874</v>
      </c>
      <c r="M858" s="8">
        <f t="shared" si="162"/>
        <v>104098.41</v>
      </c>
      <c r="N858" s="8">
        <f t="shared" si="163"/>
        <v>3775.5899999999965</v>
      </c>
      <c r="O858" s="27">
        <f t="shared" si="164"/>
        <v>3.4999999999999969E-2</v>
      </c>
      <c r="P858" s="4">
        <f t="shared" si="165"/>
        <v>32</v>
      </c>
      <c r="Q858" s="2" t="str">
        <f t="shared" si="158"/>
        <v>Slow</v>
      </c>
      <c r="R858" s="2">
        <f t="shared" si="159"/>
        <v>2016</v>
      </c>
    </row>
    <row r="859" spans="1:18" ht="14.25" customHeight="1" x14ac:dyDescent="0.25">
      <c r="A859" s="6">
        <v>858</v>
      </c>
      <c r="B859" s="5" t="s">
        <v>13</v>
      </c>
      <c r="C859" s="6">
        <v>529</v>
      </c>
      <c r="D859" s="8">
        <v>187</v>
      </c>
      <c r="E859" s="5" t="s">
        <v>22</v>
      </c>
      <c r="F859" s="8">
        <v>93976.85</v>
      </c>
      <c r="G859" s="8"/>
      <c r="H859" s="1">
        <v>43055</v>
      </c>
      <c r="I859" s="1">
        <v>43068</v>
      </c>
      <c r="J859" s="5" t="s">
        <v>12</v>
      </c>
      <c r="K859" s="8">
        <v>1483.845</v>
      </c>
      <c r="L859" s="8">
        <f t="shared" si="161"/>
        <v>98923</v>
      </c>
      <c r="M859" s="8">
        <f t="shared" si="162"/>
        <v>95460.695000000007</v>
      </c>
      <c r="N859" s="8">
        <f t="shared" si="163"/>
        <v>3462.304999999993</v>
      </c>
      <c r="O859" s="27">
        <f t="shared" si="164"/>
        <v>3.4999999999999927E-2</v>
      </c>
      <c r="P859" s="4">
        <f t="shared" si="165"/>
        <v>13</v>
      </c>
      <c r="Q859" s="2" t="str">
        <f t="shared" si="158"/>
        <v>Fast</v>
      </c>
      <c r="R859" s="2">
        <f t="shared" si="159"/>
        <v>2017</v>
      </c>
    </row>
    <row r="860" spans="1:18" ht="14.25" customHeight="1" x14ac:dyDescent="0.25">
      <c r="A860" s="6">
        <v>859</v>
      </c>
      <c r="B860" s="5" t="s">
        <v>13</v>
      </c>
      <c r="C860" s="6">
        <v>425</v>
      </c>
      <c r="D860" s="8">
        <v>1004</v>
      </c>
      <c r="E860" s="5" t="s">
        <v>23</v>
      </c>
      <c r="F860" s="8">
        <v>405365</v>
      </c>
      <c r="G860" s="8"/>
      <c r="H860" s="1">
        <v>42726</v>
      </c>
      <c r="I860" s="1">
        <v>42756</v>
      </c>
      <c r="J860" s="5" t="s">
        <v>32</v>
      </c>
      <c r="K860" s="8">
        <v>6400.5</v>
      </c>
      <c r="L860" s="8">
        <f t="shared" si="161"/>
        <v>426700</v>
      </c>
      <c r="M860" s="8">
        <f t="shared" si="162"/>
        <v>411765.5</v>
      </c>
      <c r="N860" s="8">
        <f t="shared" si="163"/>
        <v>14934.5</v>
      </c>
      <c r="O860" s="27">
        <f t="shared" si="164"/>
        <v>3.5000000000000003E-2</v>
      </c>
      <c r="P860" s="4">
        <f t="shared" si="165"/>
        <v>30</v>
      </c>
      <c r="Q860" s="2" t="str">
        <f t="shared" si="158"/>
        <v>Slow</v>
      </c>
      <c r="R860" s="2">
        <f t="shared" si="159"/>
        <v>2017</v>
      </c>
    </row>
    <row r="861" spans="1:18" ht="14.25" customHeight="1" x14ac:dyDescent="0.25">
      <c r="A861" s="6">
        <v>860</v>
      </c>
      <c r="B861" s="5" t="s">
        <v>13</v>
      </c>
      <c r="C861" s="6">
        <v>199</v>
      </c>
      <c r="D861" s="8">
        <v>907</v>
      </c>
      <c r="E861" s="5" t="s">
        <v>20</v>
      </c>
      <c r="F861" s="8">
        <v>171468.35</v>
      </c>
      <c r="G861" s="8"/>
      <c r="H861" s="1">
        <v>43186</v>
      </c>
      <c r="I861" s="1">
        <v>43217</v>
      </c>
      <c r="J861" s="16" t="s">
        <v>42</v>
      </c>
      <c r="K861" s="8">
        <v>2707.395</v>
      </c>
      <c r="L861" s="8">
        <f t="shared" si="161"/>
        <v>180493</v>
      </c>
      <c r="M861" s="8">
        <f t="shared" si="162"/>
        <v>174175.745</v>
      </c>
      <c r="N861" s="8">
        <f t="shared" si="163"/>
        <v>6317.2550000000047</v>
      </c>
      <c r="O861" s="27">
        <f t="shared" si="164"/>
        <v>3.5000000000000024E-2</v>
      </c>
      <c r="P861" s="4">
        <f t="shared" si="165"/>
        <v>31</v>
      </c>
      <c r="Q861" s="2" t="str">
        <f t="shared" si="158"/>
        <v>Slow</v>
      </c>
      <c r="R861" s="2">
        <f t="shared" si="159"/>
        <v>2018</v>
      </c>
    </row>
    <row r="862" spans="1:18" ht="14.25" customHeight="1" x14ac:dyDescent="0.25">
      <c r="A862" s="6">
        <v>861</v>
      </c>
      <c r="B862" s="5" t="s">
        <v>11</v>
      </c>
      <c r="C862" s="6">
        <v>730</v>
      </c>
      <c r="D862" s="8">
        <v>294</v>
      </c>
      <c r="E862" s="5" t="s">
        <v>29</v>
      </c>
      <c r="F862" s="8">
        <v>203889</v>
      </c>
      <c r="G862" s="36">
        <f t="shared" ref="G862:G863" si="167">F862/L862</f>
        <v>0.95</v>
      </c>
      <c r="H862" s="1">
        <v>42565</v>
      </c>
      <c r="I862" s="1">
        <v>42576</v>
      </c>
      <c r="J862" s="5" t="s">
        <v>12</v>
      </c>
      <c r="K862" s="8">
        <v>3219.2999999999997</v>
      </c>
      <c r="L862" s="8">
        <f t="shared" si="161"/>
        <v>214620</v>
      </c>
      <c r="M862" s="8">
        <f t="shared" si="162"/>
        <v>207108.3</v>
      </c>
      <c r="N862" s="8">
        <f t="shared" si="163"/>
        <v>7511.7000000000116</v>
      </c>
      <c r="O862" s="27">
        <f t="shared" si="164"/>
        <v>3.5000000000000052E-2</v>
      </c>
      <c r="P862" s="4">
        <f t="shared" si="165"/>
        <v>11</v>
      </c>
      <c r="Q862" s="2" t="str">
        <f t="shared" si="158"/>
        <v>Fast</v>
      </c>
      <c r="R862" s="2">
        <f t="shared" si="159"/>
        <v>2016</v>
      </c>
    </row>
    <row r="863" spans="1:18" ht="14.25" customHeight="1" x14ac:dyDescent="0.25">
      <c r="A863" s="6">
        <v>862</v>
      </c>
      <c r="B863" s="5" t="s">
        <v>11</v>
      </c>
      <c r="C863" s="6">
        <v>312</v>
      </c>
      <c r="D863" s="8">
        <v>294</v>
      </c>
      <c r="E863" s="5" t="s">
        <v>29</v>
      </c>
      <c r="F863" s="8">
        <v>87141.6</v>
      </c>
      <c r="G863" s="36">
        <f t="shared" si="167"/>
        <v>0.95000000000000007</v>
      </c>
      <c r="H863" s="1">
        <v>42695</v>
      </c>
      <c r="I863" s="1">
        <v>42724</v>
      </c>
      <c r="J863" s="5" t="s">
        <v>12</v>
      </c>
      <c r="K863" s="8">
        <v>1375.9199999999998</v>
      </c>
      <c r="L863" s="8">
        <f t="shared" si="161"/>
        <v>91728</v>
      </c>
      <c r="M863" s="8">
        <f t="shared" si="162"/>
        <v>88517.52</v>
      </c>
      <c r="N863" s="8">
        <f t="shared" si="163"/>
        <v>3210.4799999999959</v>
      </c>
      <c r="O863" s="27">
        <f t="shared" si="164"/>
        <v>3.4999999999999955E-2</v>
      </c>
      <c r="P863" s="4">
        <f t="shared" si="165"/>
        <v>29</v>
      </c>
      <c r="Q863" s="2" t="str">
        <f t="shared" si="158"/>
        <v>Slow</v>
      </c>
      <c r="R863" s="2">
        <f t="shared" si="159"/>
        <v>2016</v>
      </c>
    </row>
    <row r="864" spans="1:18" ht="14.25" customHeight="1" x14ac:dyDescent="0.25">
      <c r="A864" s="6">
        <v>863</v>
      </c>
      <c r="B864" s="5" t="s">
        <v>13</v>
      </c>
      <c r="C864" s="6">
        <v>834</v>
      </c>
      <c r="D864" s="8">
        <v>1249</v>
      </c>
      <c r="E864" s="5" t="s">
        <v>22</v>
      </c>
      <c r="F864" s="8">
        <v>989582.7</v>
      </c>
      <c r="G864" s="8"/>
      <c r="H864" s="1">
        <v>42527</v>
      </c>
      <c r="I864" s="1">
        <v>42543</v>
      </c>
      <c r="J864" s="5" t="s">
        <v>19</v>
      </c>
      <c r="K864" s="8">
        <v>15624.99</v>
      </c>
      <c r="L864" s="8">
        <f t="shared" si="161"/>
        <v>1041666</v>
      </c>
      <c r="M864" s="8">
        <f t="shared" si="162"/>
        <v>1005207.69</v>
      </c>
      <c r="N864" s="8">
        <f t="shared" si="163"/>
        <v>36458.310000000056</v>
      </c>
      <c r="O864" s="27">
        <f t="shared" si="164"/>
        <v>3.5000000000000052E-2</v>
      </c>
      <c r="P864" s="4">
        <f t="shared" si="165"/>
        <v>16</v>
      </c>
      <c r="Q864" s="2" t="str">
        <f t="shared" si="158"/>
        <v>Moderate</v>
      </c>
      <c r="R864" s="2">
        <f t="shared" si="159"/>
        <v>2016</v>
      </c>
    </row>
    <row r="865" spans="1:18" ht="14.25" customHeight="1" x14ac:dyDescent="0.25">
      <c r="A865" s="6">
        <v>864</v>
      </c>
      <c r="B865" s="5" t="s">
        <v>11</v>
      </c>
      <c r="C865" s="6">
        <v>241</v>
      </c>
      <c r="D865" s="8">
        <v>270</v>
      </c>
      <c r="E865" s="5" t="s">
        <v>29</v>
      </c>
      <c r="F865" s="8">
        <v>61816.5</v>
      </c>
      <c r="G865" s="36">
        <f>F865/L865</f>
        <v>0.95</v>
      </c>
      <c r="H865" s="1">
        <v>42940</v>
      </c>
      <c r="I865" s="1">
        <v>42961</v>
      </c>
      <c r="J865" s="5" t="s">
        <v>18</v>
      </c>
      <c r="K865" s="8">
        <v>976.05</v>
      </c>
      <c r="L865" s="8">
        <f t="shared" si="161"/>
        <v>65070</v>
      </c>
      <c r="M865" s="8">
        <f t="shared" si="162"/>
        <v>62792.55</v>
      </c>
      <c r="N865" s="8">
        <f t="shared" si="163"/>
        <v>2277.4499999999971</v>
      </c>
      <c r="O865" s="27">
        <f t="shared" si="164"/>
        <v>3.4999999999999955E-2</v>
      </c>
      <c r="P865" s="4">
        <f t="shared" si="165"/>
        <v>21</v>
      </c>
      <c r="Q865" s="2" t="str">
        <f t="shared" si="158"/>
        <v>Moderate</v>
      </c>
      <c r="R865" s="2">
        <f t="shared" si="159"/>
        <v>2017</v>
      </c>
    </row>
    <row r="866" spans="1:18" ht="14.25" customHeight="1" x14ac:dyDescent="0.25">
      <c r="A866" s="6">
        <v>865</v>
      </c>
      <c r="B866" s="5" t="s">
        <v>13</v>
      </c>
      <c r="C866" s="6">
        <v>94</v>
      </c>
      <c r="D866" s="8">
        <v>1060</v>
      </c>
      <c r="E866" s="5" t="s">
        <v>30</v>
      </c>
      <c r="F866" s="8">
        <v>94658</v>
      </c>
      <c r="G866" s="8"/>
      <c r="H866" s="1">
        <v>42663</v>
      </c>
      <c r="I866" s="1">
        <v>42674</v>
      </c>
      <c r="J866" s="16" t="s">
        <v>42</v>
      </c>
      <c r="K866" s="8">
        <v>1494.6</v>
      </c>
      <c r="L866" s="8">
        <f t="shared" si="161"/>
        <v>99640</v>
      </c>
      <c r="M866" s="8">
        <f t="shared" si="162"/>
        <v>96152.6</v>
      </c>
      <c r="N866" s="8">
        <f t="shared" si="163"/>
        <v>3487.3999999999942</v>
      </c>
      <c r="O866" s="27">
        <f t="shared" si="164"/>
        <v>3.4999999999999941E-2</v>
      </c>
      <c r="P866" s="4">
        <f t="shared" si="165"/>
        <v>11</v>
      </c>
      <c r="Q866" s="2" t="str">
        <f t="shared" si="158"/>
        <v>Fast</v>
      </c>
      <c r="R866" s="2">
        <f t="shared" si="159"/>
        <v>2016</v>
      </c>
    </row>
    <row r="867" spans="1:18" ht="14.25" customHeight="1" x14ac:dyDescent="0.25">
      <c r="A867" s="6">
        <v>866</v>
      </c>
      <c r="B867" s="5" t="s">
        <v>11</v>
      </c>
      <c r="C867" s="6">
        <v>374</v>
      </c>
      <c r="D867" s="8">
        <v>157</v>
      </c>
      <c r="E867" s="5" t="s">
        <v>31</v>
      </c>
      <c r="F867" s="8">
        <v>55782.1</v>
      </c>
      <c r="G867" s="36">
        <f t="shared" ref="G867:G868" si="168">F867/L867</f>
        <v>0.95</v>
      </c>
      <c r="H867" s="1">
        <v>42995</v>
      </c>
      <c r="I867" s="1">
        <v>43024</v>
      </c>
      <c r="J867" s="5" t="s">
        <v>18</v>
      </c>
      <c r="K867" s="8">
        <v>880.77</v>
      </c>
      <c r="L867" s="8">
        <f t="shared" si="161"/>
        <v>58718</v>
      </c>
      <c r="M867" s="8">
        <f t="shared" si="162"/>
        <v>56662.869999999995</v>
      </c>
      <c r="N867" s="8">
        <f t="shared" si="163"/>
        <v>2055.1300000000047</v>
      </c>
      <c r="O867" s="27">
        <f t="shared" si="164"/>
        <v>3.500000000000008E-2</v>
      </c>
      <c r="P867" s="4">
        <f t="shared" si="165"/>
        <v>29</v>
      </c>
      <c r="Q867" s="2" t="str">
        <f t="shared" si="158"/>
        <v>Slow</v>
      </c>
      <c r="R867" s="2">
        <f t="shared" si="159"/>
        <v>2017</v>
      </c>
    </row>
    <row r="868" spans="1:18" ht="14.25" customHeight="1" x14ac:dyDescent="0.25">
      <c r="A868" s="6">
        <v>867</v>
      </c>
      <c r="B868" s="5" t="s">
        <v>11</v>
      </c>
      <c r="C868" s="6">
        <v>298</v>
      </c>
      <c r="D868" s="8">
        <v>133</v>
      </c>
      <c r="E868" s="5" t="s">
        <v>31</v>
      </c>
      <c r="F868" s="8">
        <v>37652.300000000003</v>
      </c>
      <c r="G868" s="36">
        <f t="shared" si="168"/>
        <v>0.95000000000000007</v>
      </c>
      <c r="H868" s="1">
        <v>42534</v>
      </c>
      <c r="I868" s="1">
        <v>42547</v>
      </c>
      <c r="J868" s="5" t="s">
        <v>19</v>
      </c>
      <c r="K868" s="8">
        <v>594.51</v>
      </c>
      <c r="L868" s="8">
        <f t="shared" si="161"/>
        <v>39634</v>
      </c>
      <c r="M868" s="8">
        <f t="shared" si="162"/>
        <v>38246.810000000005</v>
      </c>
      <c r="N868" s="8">
        <f t="shared" si="163"/>
        <v>1387.1899999999951</v>
      </c>
      <c r="O868" s="27">
        <f t="shared" si="164"/>
        <v>3.4999999999999878E-2</v>
      </c>
      <c r="P868" s="4">
        <f t="shared" si="165"/>
        <v>13</v>
      </c>
      <c r="Q868" s="2" t="str">
        <f t="shared" si="158"/>
        <v>Fast</v>
      </c>
      <c r="R868" s="2">
        <f t="shared" si="159"/>
        <v>2016</v>
      </c>
    </row>
    <row r="869" spans="1:18" ht="14.25" customHeight="1" x14ac:dyDescent="0.25">
      <c r="A869" s="6">
        <v>868</v>
      </c>
      <c r="B869" s="5" t="s">
        <v>13</v>
      </c>
      <c r="C869" s="6">
        <v>289</v>
      </c>
      <c r="D869" s="8">
        <v>638</v>
      </c>
      <c r="E869" s="5" t="s">
        <v>14</v>
      </c>
      <c r="F869" s="8">
        <v>175162.9</v>
      </c>
      <c r="G869" s="8"/>
      <c r="H869" s="1">
        <v>42614</v>
      </c>
      <c r="I869" s="1">
        <v>42643</v>
      </c>
      <c r="J869" s="5" t="s">
        <v>19</v>
      </c>
      <c r="K869" s="8">
        <v>2765.73</v>
      </c>
      <c r="L869" s="8">
        <f t="shared" si="161"/>
        <v>184382</v>
      </c>
      <c r="M869" s="8">
        <f t="shared" si="162"/>
        <v>177928.63</v>
      </c>
      <c r="N869" s="8">
        <f t="shared" si="163"/>
        <v>6453.3699999999953</v>
      </c>
      <c r="O869" s="27">
        <f t="shared" si="164"/>
        <v>3.4999999999999976E-2</v>
      </c>
      <c r="P869" s="4">
        <f t="shared" si="165"/>
        <v>29</v>
      </c>
      <c r="Q869" s="2" t="str">
        <f t="shared" si="158"/>
        <v>Slow</v>
      </c>
      <c r="R869" s="2">
        <f t="shared" si="159"/>
        <v>2016</v>
      </c>
    </row>
    <row r="870" spans="1:18" ht="14.25" customHeight="1" x14ac:dyDescent="0.25">
      <c r="A870" s="6">
        <v>869</v>
      </c>
      <c r="B870" s="5" t="s">
        <v>16</v>
      </c>
      <c r="C870" s="6">
        <v>945</v>
      </c>
      <c r="D870" s="8">
        <v>14</v>
      </c>
      <c r="E870" s="5" t="s">
        <v>25</v>
      </c>
      <c r="F870" s="8">
        <v>12568.5</v>
      </c>
      <c r="G870" s="8"/>
      <c r="H870" s="1">
        <v>42390</v>
      </c>
      <c r="I870" s="1">
        <v>42405</v>
      </c>
      <c r="J870" s="16" t="s">
        <v>42</v>
      </c>
      <c r="K870" s="8">
        <v>198.45</v>
      </c>
      <c r="L870" s="8">
        <f t="shared" si="161"/>
        <v>13230</v>
      </c>
      <c r="M870" s="8">
        <f t="shared" si="162"/>
        <v>12766.95</v>
      </c>
      <c r="N870" s="8">
        <f t="shared" si="163"/>
        <v>463.04999999999927</v>
      </c>
      <c r="O870" s="27">
        <f t="shared" si="164"/>
        <v>3.4999999999999948E-2</v>
      </c>
      <c r="P870" s="4">
        <f t="shared" si="165"/>
        <v>15</v>
      </c>
      <c r="Q870" s="2" t="str">
        <f t="shared" si="158"/>
        <v>Fast</v>
      </c>
      <c r="R870" s="2">
        <f t="shared" si="159"/>
        <v>2016</v>
      </c>
    </row>
    <row r="871" spans="1:18" ht="14.25" customHeight="1" x14ac:dyDescent="0.25">
      <c r="A871" s="6">
        <v>870</v>
      </c>
      <c r="B871" s="5" t="s">
        <v>11</v>
      </c>
      <c r="C871" s="6">
        <v>98</v>
      </c>
      <c r="D871" s="8">
        <v>870</v>
      </c>
      <c r="E871" s="5" t="s">
        <v>10</v>
      </c>
      <c r="F871" s="8">
        <v>80997</v>
      </c>
      <c r="G871" s="36">
        <f>F871/L871</f>
        <v>0.95</v>
      </c>
      <c r="H871" s="1">
        <v>43030</v>
      </c>
      <c r="I871" s="1">
        <v>43060</v>
      </c>
      <c r="J871" s="5" t="s">
        <v>19</v>
      </c>
      <c r="K871" s="8">
        <v>1278.8999999999999</v>
      </c>
      <c r="L871" s="8">
        <f t="shared" si="161"/>
        <v>85260</v>
      </c>
      <c r="M871" s="8">
        <f t="shared" si="162"/>
        <v>82275.899999999994</v>
      </c>
      <c r="N871" s="8">
        <f t="shared" si="163"/>
        <v>2984.1000000000058</v>
      </c>
      <c r="O871" s="27">
        <f t="shared" si="164"/>
        <v>3.5000000000000066E-2</v>
      </c>
      <c r="P871" s="4">
        <f t="shared" si="165"/>
        <v>30</v>
      </c>
      <c r="Q871" s="2" t="str">
        <f t="shared" si="158"/>
        <v>Slow</v>
      </c>
      <c r="R871" s="2">
        <f t="shared" si="159"/>
        <v>2017</v>
      </c>
    </row>
    <row r="872" spans="1:18" ht="14.25" customHeight="1" x14ac:dyDescent="0.25">
      <c r="A872" s="6">
        <v>871</v>
      </c>
      <c r="B872" s="5" t="s">
        <v>16</v>
      </c>
      <c r="C872" s="6">
        <v>536</v>
      </c>
      <c r="D872" s="8">
        <v>30</v>
      </c>
      <c r="E872" s="5" t="s">
        <v>17</v>
      </c>
      <c r="F872" s="8">
        <v>15276</v>
      </c>
      <c r="G872" s="8"/>
      <c r="H872" s="1">
        <v>42447</v>
      </c>
      <c r="I872" s="1">
        <v>42481</v>
      </c>
      <c r="J872" s="5" t="s">
        <v>24</v>
      </c>
      <c r="K872" s="8">
        <v>241.2</v>
      </c>
      <c r="L872" s="8">
        <f t="shared" si="161"/>
        <v>16080</v>
      </c>
      <c r="M872" s="8">
        <f t="shared" si="162"/>
        <v>15517.2</v>
      </c>
      <c r="N872" s="8">
        <f t="shared" si="163"/>
        <v>562.79999999999927</v>
      </c>
      <c r="O872" s="27">
        <f t="shared" si="164"/>
        <v>3.4999999999999955E-2</v>
      </c>
      <c r="P872" s="4">
        <f t="shared" si="165"/>
        <v>34</v>
      </c>
      <c r="Q872" s="2" t="str">
        <f t="shared" si="158"/>
        <v>Slow</v>
      </c>
      <c r="R872" s="2">
        <f t="shared" si="159"/>
        <v>2016</v>
      </c>
    </row>
    <row r="873" spans="1:18" ht="14.25" customHeight="1" x14ac:dyDescent="0.25">
      <c r="A873" s="6">
        <v>872</v>
      </c>
      <c r="B873" s="5" t="s">
        <v>13</v>
      </c>
      <c r="C873" s="6">
        <v>781</v>
      </c>
      <c r="D873" s="8">
        <v>222</v>
      </c>
      <c r="E873" s="5" t="s">
        <v>10</v>
      </c>
      <c r="F873" s="8">
        <v>164712.9</v>
      </c>
      <c r="G873" s="8"/>
      <c r="H873" s="1">
        <v>42392</v>
      </c>
      <c r="I873" s="1">
        <v>42402</v>
      </c>
      <c r="J873" s="5" t="s">
        <v>19</v>
      </c>
      <c r="K873" s="8">
        <v>2600.73</v>
      </c>
      <c r="L873" s="8">
        <f t="shared" si="161"/>
        <v>173382</v>
      </c>
      <c r="M873" s="8">
        <f t="shared" si="162"/>
        <v>167313.63</v>
      </c>
      <c r="N873" s="8">
        <f t="shared" si="163"/>
        <v>6068.3699999999953</v>
      </c>
      <c r="O873" s="27">
        <f t="shared" si="164"/>
        <v>3.4999999999999976E-2</v>
      </c>
      <c r="P873" s="4">
        <f t="shared" si="165"/>
        <v>10</v>
      </c>
      <c r="Q873" s="2" t="str">
        <f t="shared" si="158"/>
        <v>Fast</v>
      </c>
      <c r="R873" s="2">
        <f t="shared" si="159"/>
        <v>2016</v>
      </c>
    </row>
    <row r="874" spans="1:18" ht="14.25" customHeight="1" x14ac:dyDescent="0.25">
      <c r="A874" s="6">
        <v>873</v>
      </c>
      <c r="B874" s="5" t="s">
        <v>11</v>
      </c>
      <c r="C874" s="6">
        <v>580</v>
      </c>
      <c r="D874" s="8">
        <v>254</v>
      </c>
      <c r="E874" s="5" t="s">
        <v>17</v>
      </c>
      <c r="F874" s="8">
        <v>139954</v>
      </c>
      <c r="G874" s="36">
        <f>F874/L874</f>
        <v>0.95</v>
      </c>
      <c r="H874" s="1">
        <v>42427</v>
      </c>
      <c r="I874" s="1">
        <v>42444</v>
      </c>
      <c r="J874" s="16" t="s">
        <v>42</v>
      </c>
      <c r="K874" s="8">
        <v>2209.7999999999997</v>
      </c>
      <c r="L874" s="8">
        <f t="shared" si="161"/>
        <v>147320</v>
      </c>
      <c r="M874" s="8">
        <f t="shared" si="162"/>
        <v>142163.79999999999</v>
      </c>
      <c r="N874" s="8">
        <f t="shared" si="163"/>
        <v>5156.2000000000116</v>
      </c>
      <c r="O874" s="27">
        <f t="shared" si="164"/>
        <v>3.500000000000008E-2</v>
      </c>
      <c r="P874" s="4">
        <f t="shared" si="165"/>
        <v>17</v>
      </c>
      <c r="Q874" s="2" t="str">
        <f t="shared" si="158"/>
        <v>Moderate</v>
      </c>
      <c r="R874" s="2">
        <f t="shared" si="159"/>
        <v>2016</v>
      </c>
    </row>
    <row r="875" spans="1:18" ht="14.25" customHeight="1" x14ac:dyDescent="0.25">
      <c r="A875" s="6">
        <v>874</v>
      </c>
      <c r="B875" s="5" t="s">
        <v>13</v>
      </c>
      <c r="C875" s="6">
        <v>892</v>
      </c>
      <c r="D875" s="8">
        <v>659</v>
      </c>
      <c r="E875" s="5" t="s">
        <v>14</v>
      </c>
      <c r="F875" s="8">
        <v>558436.6</v>
      </c>
      <c r="G875" s="8"/>
      <c r="H875" s="1">
        <v>43235</v>
      </c>
      <c r="I875" s="1">
        <v>43260</v>
      </c>
      <c r="J875" s="5" t="s">
        <v>19</v>
      </c>
      <c r="K875" s="8">
        <v>8817.42</v>
      </c>
      <c r="L875" s="8">
        <f t="shared" si="161"/>
        <v>587828</v>
      </c>
      <c r="M875" s="8">
        <f t="shared" si="162"/>
        <v>567254.02</v>
      </c>
      <c r="N875" s="8">
        <f t="shared" si="163"/>
        <v>20573.979999999981</v>
      </c>
      <c r="O875" s="27">
        <f t="shared" si="164"/>
        <v>3.4999999999999969E-2</v>
      </c>
      <c r="P875" s="4">
        <f t="shared" si="165"/>
        <v>25</v>
      </c>
      <c r="Q875" s="2" t="str">
        <f t="shared" si="158"/>
        <v>Moderate</v>
      </c>
      <c r="R875" s="2">
        <f t="shared" si="159"/>
        <v>2018</v>
      </c>
    </row>
    <row r="876" spans="1:18" ht="14.25" customHeight="1" x14ac:dyDescent="0.25">
      <c r="A876" s="6">
        <v>875</v>
      </c>
      <c r="B876" s="5" t="s">
        <v>11</v>
      </c>
      <c r="C876" s="6">
        <v>169</v>
      </c>
      <c r="D876" s="8">
        <v>111</v>
      </c>
      <c r="E876" s="5" t="s">
        <v>17</v>
      </c>
      <c r="F876" s="8">
        <v>17821.05</v>
      </c>
      <c r="G876" s="36">
        <f>F876/L876</f>
        <v>0.95</v>
      </c>
      <c r="H876" s="1">
        <v>42716</v>
      </c>
      <c r="I876" s="1">
        <v>42748</v>
      </c>
      <c r="J876" s="16" t="s">
        <v>42</v>
      </c>
      <c r="K876" s="8">
        <v>281.38499999999999</v>
      </c>
      <c r="L876" s="8">
        <f t="shared" si="161"/>
        <v>18759</v>
      </c>
      <c r="M876" s="8">
        <f t="shared" si="162"/>
        <v>18102.434999999998</v>
      </c>
      <c r="N876" s="8">
        <f t="shared" si="163"/>
        <v>656.56500000000233</v>
      </c>
      <c r="O876" s="27">
        <f t="shared" si="164"/>
        <v>3.5000000000000121E-2</v>
      </c>
      <c r="P876" s="4">
        <f t="shared" si="165"/>
        <v>32</v>
      </c>
      <c r="Q876" s="2" t="str">
        <f t="shared" si="158"/>
        <v>Slow</v>
      </c>
      <c r="R876" s="2">
        <f t="shared" si="159"/>
        <v>2017</v>
      </c>
    </row>
    <row r="877" spans="1:18" ht="14.25" customHeight="1" x14ac:dyDescent="0.25">
      <c r="A877" s="6">
        <v>876</v>
      </c>
      <c r="B877" s="5" t="s">
        <v>13</v>
      </c>
      <c r="C877" s="6">
        <v>455</v>
      </c>
      <c r="D877" s="8">
        <v>1024</v>
      </c>
      <c r="E877" s="5" t="s">
        <v>23</v>
      </c>
      <c r="F877" s="8">
        <v>442624</v>
      </c>
      <c r="G877" s="8"/>
      <c r="H877" s="1">
        <v>43060</v>
      </c>
      <c r="I877" s="1">
        <v>43092</v>
      </c>
      <c r="J877" s="5" t="s">
        <v>24</v>
      </c>
      <c r="K877" s="8">
        <v>6988.8</v>
      </c>
      <c r="L877" s="8">
        <f t="shared" si="161"/>
        <v>465920</v>
      </c>
      <c r="M877" s="8">
        <f t="shared" si="162"/>
        <v>449612.79999999999</v>
      </c>
      <c r="N877" s="8">
        <f t="shared" si="163"/>
        <v>16307.200000000012</v>
      </c>
      <c r="O877" s="27">
        <f t="shared" si="164"/>
        <v>3.5000000000000024E-2</v>
      </c>
      <c r="P877" s="4">
        <f t="shared" si="165"/>
        <v>32</v>
      </c>
      <c r="Q877" s="2" t="str">
        <f t="shared" si="158"/>
        <v>Slow</v>
      </c>
      <c r="R877" s="2">
        <f t="shared" si="159"/>
        <v>2017</v>
      </c>
    </row>
    <row r="878" spans="1:18" ht="14.25" customHeight="1" x14ac:dyDescent="0.25">
      <c r="A878" s="6">
        <v>877</v>
      </c>
      <c r="B878" s="5" t="s">
        <v>13</v>
      </c>
      <c r="C878" s="6">
        <v>932</v>
      </c>
      <c r="D878" s="8">
        <v>210</v>
      </c>
      <c r="E878" s="5" t="s">
        <v>22</v>
      </c>
      <c r="F878" s="8">
        <v>185934</v>
      </c>
      <c r="G878" s="8"/>
      <c r="H878" s="1">
        <v>43182</v>
      </c>
      <c r="I878" s="1">
        <v>43212</v>
      </c>
      <c r="J878" s="5" t="s">
        <v>24</v>
      </c>
      <c r="K878" s="8">
        <v>2935.7999999999997</v>
      </c>
      <c r="L878" s="8">
        <f t="shared" si="161"/>
        <v>195720</v>
      </c>
      <c r="M878" s="8">
        <f t="shared" si="162"/>
        <v>188869.8</v>
      </c>
      <c r="N878" s="8">
        <f t="shared" si="163"/>
        <v>6850.2000000000116</v>
      </c>
      <c r="O878" s="27">
        <f t="shared" si="164"/>
        <v>3.5000000000000059E-2</v>
      </c>
      <c r="P878" s="4">
        <f t="shared" si="165"/>
        <v>30</v>
      </c>
      <c r="Q878" s="2" t="str">
        <f t="shared" si="158"/>
        <v>Slow</v>
      </c>
      <c r="R878" s="2">
        <f t="shared" si="159"/>
        <v>2018</v>
      </c>
    </row>
    <row r="879" spans="1:18" ht="14.25" customHeight="1" x14ac:dyDescent="0.25">
      <c r="A879" s="6">
        <v>878</v>
      </c>
      <c r="B879" s="5" t="s">
        <v>11</v>
      </c>
      <c r="C879" s="6">
        <v>526</v>
      </c>
      <c r="D879" s="8">
        <v>1521</v>
      </c>
      <c r="E879" s="5" t="s">
        <v>10</v>
      </c>
      <c r="F879" s="8">
        <v>760043.7</v>
      </c>
      <c r="G879" s="36">
        <f>F879/L879</f>
        <v>0.95</v>
      </c>
      <c r="H879" s="1">
        <v>42794</v>
      </c>
      <c r="I879" s="1">
        <v>42807</v>
      </c>
      <c r="J879" s="16" t="s">
        <v>42</v>
      </c>
      <c r="K879" s="8">
        <v>12000.689999999999</v>
      </c>
      <c r="L879" s="8">
        <f t="shared" si="161"/>
        <v>800046</v>
      </c>
      <c r="M879" s="8">
        <f t="shared" si="162"/>
        <v>772044.3899999999</v>
      </c>
      <c r="N879" s="8">
        <f t="shared" si="163"/>
        <v>28001.610000000102</v>
      </c>
      <c r="O879" s="27">
        <f t="shared" si="164"/>
        <v>3.5000000000000128E-2</v>
      </c>
      <c r="P879" s="4">
        <f t="shared" si="165"/>
        <v>13</v>
      </c>
      <c r="Q879" s="2" t="str">
        <f t="shared" si="158"/>
        <v>Fast</v>
      </c>
      <c r="R879" s="2">
        <f t="shared" si="159"/>
        <v>2017</v>
      </c>
    </row>
    <row r="880" spans="1:18" ht="14.25" customHeight="1" x14ac:dyDescent="0.25">
      <c r="A880" s="6">
        <v>879</v>
      </c>
      <c r="B880" s="5" t="s">
        <v>13</v>
      </c>
      <c r="C880" s="6">
        <v>377</v>
      </c>
      <c r="D880" s="8">
        <v>75</v>
      </c>
      <c r="E880" s="5" t="s">
        <v>31</v>
      </c>
      <c r="F880" s="8">
        <v>26861.25</v>
      </c>
      <c r="G880" s="8"/>
      <c r="H880" s="1">
        <v>43165</v>
      </c>
      <c r="I880" s="1">
        <v>43188</v>
      </c>
      <c r="J880" s="5" t="s">
        <v>15</v>
      </c>
      <c r="K880" s="8">
        <v>424.125</v>
      </c>
      <c r="L880" s="8">
        <f t="shared" si="161"/>
        <v>28275</v>
      </c>
      <c r="M880" s="8">
        <f t="shared" si="162"/>
        <v>27285.375</v>
      </c>
      <c r="N880" s="8">
        <f t="shared" si="163"/>
        <v>989.625</v>
      </c>
      <c r="O880" s="27">
        <f t="shared" si="164"/>
        <v>3.5000000000000003E-2</v>
      </c>
      <c r="P880" s="4">
        <f t="shared" si="165"/>
        <v>23</v>
      </c>
      <c r="Q880" s="2" t="str">
        <f t="shared" si="158"/>
        <v>Moderate</v>
      </c>
      <c r="R880" s="2">
        <f t="shared" si="159"/>
        <v>2018</v>
      </c>
    </row>
    <row r="881" spans="1:18" ht="14.25" customHeight="1" x14ac:dyDescent="0.25">
      <c r="A881" s="6">
        <v>880</v>
      </c>
      <c r="B881" s="5" t="s">
        <v>11</v>
      </c>
      <c r="C881" s="6">
        <v>869</v>
      </c>
      <c r="D881" s="8">
        <v>1073</v>
      </c>
      <c r="E881" s="5" t="s">
        <v>31</v>
      </c>
      <c r="F881" s="8">
        <v>885815.15</v>
      </c>
      <c r="G881" s="36">
        <f>F881/L881</f>
        <v>0.95000000000000007</v>
      </c>
      <c r="H881" s="1">
        <v>43187</v>
      </c>
      <c r="I881" s="1">
        <v>43220</v>
      </c>
      <c r="J881" s="5" t="s">
        <v>18</v>
      </c>
      <c r="K881" s="8">
        <v>13986.555</v>
      </c>
      <c r="L881" s="8">
        <f t="shared" si="161"/>
        <v>932437</v>
      </c>
      <c r="M881" s="8">
        <f t="shared" si="162"/>
        <v>899801.70500000007</v>
      </c>
      <c r="N881" s="8">
        <f t="shared" si="163"/>
        <v>32635.294999999925</v>
      </c>
      <c r="O881" s="27">
        <f t="shared" si="164"/>
        <v>3.499999999999992E-2</v>
      </c>
      <c r="P881" s="4">
        <f t="shared" si="165"/>
        <v>33</v>
      </c>
      <c r="Q881" s="2" t="str">
        <f t="shared" si="158"/>
        <v>Slow</v>
      </c>
      <c r="R881" s="2">
        <f t="shared" si="159"/>
        <v>2018</v>
      </c>
    </row>
    <row r="882" spans="1:18" ht="14.25" customHeight="1" x14ac:dyDescent="0.25">
      <c r="A882" s="6">
        <v>881</v>
      </c>
      <c r="B882" s="5" t="s">
        <v>13</v>
      </c>
      <c r="C882" s="6">
        <v>205</v>
      </c>
      <c r="D882" s="8">
        <v>219</v>
      </c>
      <c r="E882" s="5" t="s">
        <v>10</v>
      </c>
      <c r="F882" s="8">
        <v>42650.25</v>
      </c>
      <c r="G882" s="8"/>
      <c r="H882" s="1">
        <v>43093</v>
      </c>
      <c r="I882" s="1">
        <v>43104</v>
      </c>
      <c r="J882" s="5" t="s">
        <v>18</v>
      </c>
      <c r="K882" s="8">
        <v>673.42499999999995</v>
      </c>
      <c r="L882" s="8">
        <f t="shared" si="161"/>
        <v>44895</v>
      </c>
      <c r="M882" s="8">
        <f t="shared" si="162"/>
        <v>43323.675000000003</v>
      </c>
      <c r="N882" s="8">
        <f t="shared" si="163"/>
        <v>1571.3249999999971</v>
      </c>
      <c r="O882" s="27">
        <f t="shared" si="164"/>
        <v>3.4999999999999934E-2</v>
      </c>
      <c r="P882" s="4">
        <f t="shared" si="165"/>
        <v>11</v>
      </c>
      <c r="Q882" s="2" t="str">
        <f t="shared" si="158"/>
        <v>Fast</v>
      </c>
      <c r="R882" s="2">
        <f t="shared" si="159"/>
        <v>2018</v>
      </c>
    </row>
    <row r="883" spans="1:18" ht="14.25" customHeight="1" x14ac:dyDescent="0.25">
      <c r="A883" s="6">
        <v>882</v>
      </c>
      <c r="B883" s="5" t="s">
        <v>11</v>
      </c>
      <c r="C883" s="6">
        <v>718</v>
      </c>
      <c r="D883" s="8">
        <v>102</v>
      </c>
      <c r="E883" s="5" t="s">
        <v>27</v>
      </c>
      <c r="F883" s="8">
        <v>69574.2</v>
      </c>
      <c r="G883" s="36">
        <f t="shared" ref="G883:G886" si="169">F883/L883</f>
        <v>0.95</v>
      </c>
      <c r="H883" s="1">
        <v>42531</v>
      </c>
      <c r="I883" s="1">
        <v>42556</v>
      </c>
      <c r="J883" s="5" t="s">
        <v>32</v>
      </c>
      <c r="K883" s="8">
        <v>1098.54</v>
      </c>
      <c r="L883" s="8">
        <f t="shared" si="161"/>
        <v>73236</v>
      </c>
      <c r="M883" s="8">
        <f t="shared" si="162"/>
        <v>70672.739999999991</v>
      </c>
      <c r="N883" s="8">
        <f t="shared" si="163"/>
        <v>2563.2600000000093</v>
      </c>
      <c r="O883" s="27">
        <f t="shared" si="164"/>
        <v>3.5000000000000128E-2</v>
      </c>
      <c r="P883" s="4">
        <f t="shared" si="165"/>
        <v>25</v>
      </c>
      <c r="Q883" s="2" t="str">
        <f t="shared" si="158"/>
        <v>Moderate</v>
      </c>
      <c r="R883" s="2">
        <f t="shared" si="159"/>
        <v>2016</v>
      </c>
    </row>
    <row r="884" spans="1:18" ht="14.25" customHeight="1" x14ac:dyDescent="0.25">
      <c r="A884" s="6">
        <v>883</v>
      </c>
      <c r="B884" s="5" t="s">
        <v>11</v>
      </c>
      <c r="C884" s="6">
        <v>737</v>
      </c>
      <c r="D884" s="8">
        <v>27</v>
      </c>
      <c r="E884" s="5" t="s">
        <v>26</v>
      </c>
      <c r="F884" s="8">
        <v>18904.05</v>
      </c>
      <c r="G884" s="36">
        <f t="shared" si="169"/>
        <v>0.95</v>
      </c>
      <c r="H884" s="1">
        <v>42580</v>
      </c>
      <c r="I884" s="1">
        <v>42612</v>
      </c>
      <c r="J884" s="5" t="s">
        <v>21</v>
      </c>
      <c r="K884" s="8">
        <v>298.48500000000001</v>
      </c>
      <c r="L884" s="8">
        <f t="shared" si="161"/>
        <v>19899</v>
      </c>
      <c r="M884" s="8">
        <f t="shared" si="162"/>
        <v>19202.535</v>
      </c>
      <c r="N884" s="8">
        <f t="shared" si="163"/>
        <v>696.46500000000015</v>
      </c>
      <c r="O884" s="27">
        <f t="shared" si="164"/>
        <v>3.500000000000001E-2</v>
      </c>
      <c r="P884" s="4">
        <f t="shared" si="165"/>
        <v>32</v>
      </c>
      <c r="Q884" s="2" t="str">
        <f t="shared" si="158"/>
        <v>Slow</v>
      </c>
      <c r="R884" s="2">
        <f t="shared" si="159"/>
        <v>2016</v>
      </c>
    </row>
    <row r="885" spans="1:18" ht="14.25" customHeight="1" x14ac:dyDescent="0.25">
      <c r="A885" s="6">
        <v>884</v>
      </c>
      <c r="B885" s="5" t="s">
        <v>11</v>
      </c>
      <c r="C885" s="6">
        <v>233</v>
      </c>
      <c r="D885" s="8">
        <v>238</v>
      </c>
      <c r="E885" s="5" t="s">
        <v>17</v>
      </c>
      <c r="F885" s="8">
        <v>52681.3</v>
      </c>
      <c r="G885" s="36">
        <f t="shared" si="169"/>
        <v>0.95000000000000007</v>
      </c>
      <c r="H885" s="1">
        <v>43082</v>
      </c>
      <c r="I885" s="1">
        <v>43099</v>
      </c>
      <c r="J885" s="16" t="s">
        <v>42</v>
      </c>
      <c r="K885" s="8">
        <v>831.81</v>
      </c>
      <c r="L885" s="8">
        <f t="shared" si="161"/>
        <v>55454</v>
      </c>
      <c r="M885" s="8">
        <f t="shared" si="162"/>
        <v>53513.11</v>
      </c>
      <c r="N885" s="8">
        <f t="shared" si="163"/>
        <v>1940.8899999999994</v>
      </c>
      <c r="O885" s="27">
        <f t="shared" si="164"/>
        <v>3.4999999999999989E-2</v>
      </c>
      <c r="P885" s="4">
        <f t="shared" si="165"/>
        <v>17</v>
      </c>
      <c r="Q885" s="2" t="str">
        <f t="shared" si="158"/>
        <v>Moderate</v>
      </c>
      <c r="R885" s="2">
        <f t="shared" si="159"/>
        <v>2017</v>
      </c>
    </row>
    <row r="886" spans="1:18" ht="14.25" customHeight="1" x14ac:dyDescent="0.25">
      <c r="A886" s="6">
        <v>885</v>
      </c>
      <c r="B886" s="5" t="s">
        <v>11</v>
      </c>
      <c r="C886" s="6">
        <v>526</v>
      </c>
      <c r="D886" s="8">
        <v>989</v>
      </c>
      <c r="E886" s="5" t="s">
        <v>10</v>
      </c>
      <c r="F886" s="8">
        <v>494203.3</v>
      </c>
      <c r="G886" s="36">
        <f t="shared" si="169"/>
        <v>0.95</v>
      </c>
      <c r="H886" s="1">
        <v>43113</v>
      </c>
      <c r="I886" s="1">
        <v>43128</v>
      </c>
      <c r="J886" s="5" t="s">
        <v>24</v>
      </c>
      <c r="K886" s="8">
        <v>7803.21</v>
      </c>
      <c r="L886" s="8">
        <f t="shared" si="161"/>
        <v>520214</v>
      </c>
      <c r="M886" s="8">
        <f t="shared" si="162"/>
        <v>502006.51</v>
      </c>
      <c r="N886" s="8">
        <f t="shared" si="163"/>
        <v>18207.489999999991</v>
      </c>
      <c r="O886" s="27">
        <f t="shared" si="164"/>
        <v>3.4999999999999983E-2</v>
      </c>
      <c r="P886" s="4">
        <f t="shared" si="165"/>
        <v>15</v>
      </c>
      <c r="Q886" s="2" t="str">
        <f t="shared" si="158"/>
        <v>Fast</v>
      </c>
      <c r="R886" s="2">
        <f t="shared" si="159"/>
        <v>2018</v>
      </c>
    </row>
    <row r="887" spans="1:18" ht="14.25" customHeight="1" x14ac:dyDescent="0.25">
      <c r="A887" s="6">
        <v>886</v>
      </c>
      <c r="B887" s="5" t="s">
        <v>16</v>
      </c>
      <c r="C887" s="6">
        <v>853</v>
      </c>
      <c r="D887" s="8">
        <v>35</v>
      </c>
      <c r="E887" s="5" t="s">
        <v>17</v>
      </c>
      <c r="F887" s="8">
        <v>28362.25</v>
      </c>
      <c r="G887" s="8"/>
      <c r="H887" s="1">
        <v>43226</v>
      </c>
      <c r="I887" s="1">
        <v>43238</v>
      </c>
      <c r="J887" s="5" t="s">
        <v>21</v>
      </c>
      <c r="K887" s="8">
        <v>447.82499999999999</v>
      </c>
      <c r="L887" s="8">
        <f t="shared" si="161"/>
        <v>29855</v>
      </c>
      <c r="M887" s="8">
        <f t="shared" si="162"/>
        <v>28810.075000000001</v>
      </c>
      <c r="N887" s="8">
        <f t="shared" si="163"/>
        <v>1044.9249999999993</v>
      </c>
      <c r="O887" s="27">
        <f t="shared" si="164"/>
        <v>3.4999999999999976E-2</v>
      </c>
      <c r="P887" s="4">
        <f t="shared" si="165"/>
        <v>12</v>
      </c>
      <c r="Q887" s="2" t="str">
        <f t="shared" si="158"/>
        <v>Fast</v>
      </c>
      <c r="R887" s="2">
        <f t="shared" si="159"/>
        <v>2018</v>
      </c>
    </row>
    <row r="888" spans="1:18" ht="14.25" customHeight="1" x14ac:dyDescent="0.25">
      <c r="A888" s="6">
        <v>887</v>
      </c>
      <c r="B888" s="5" t="s">
        <v>13</v>
      </c>
      <c r="C888" s="6">
        <v>524</v>
      </c>
      <c r="D888" s="8">
        <v>867</v>
      </c>
      <c r="E888" s="5" t="s">
        <v>23</v>
      </c>
      <c r="F888" s="8">
        <v>431592.6</v>
      </c>
      <c r="G888" s="8"/>
      <c r="H888" s="1">
        <v>43278</v>
      </c>
      <c r="I888" s="1">
        <v>43313</v>
      </c>
      <c r="J888" s="5" t="s">
        <v>19</v>
      </c>
      <c r="K888" s="8">
        <v>6814.62</v>
      </c>
      <c r="L888" s="8">
        <f t="shared" si="161"/>
        <v>454308</v>
      </c>
      <c r="M888" s="8">
        <f t="shared" si="162"/>
        <v>438407.22</v>
      </c>
      <c r="N888" s="8">
        <f t="shared" si="163"/>
        <v>15900.780000000028</v>
      </c>
      <c r="O888" s="27">
        <f t="shared" si="164"/>
        <v>3.5000000000000059E-2</v>
      </c>
      <c r="P888" s="4">
        <f t="shared" si="165"/>
        <v>35</v>
      </c>
      <c r="Q888" s="2" t="str">
        <f t="shared" si="158"/>
        <v>Slow</v>
      </c>
      <c r="R888" s="2">
        <f t="shared" si="159"/>
        <v>2018</v>
      </c>
    </row>
    <row r="889" spans="1:18" ht="14.25" customHeight="1" x14ac:dyDescent="0.25">
      <c r="A889" s="6">
        <v>888</v>
      </c>
      <c r="B889" s="5" t="s">
        <v>16</v>
      </c>
      <c r="C889" s="6">
        <v>343</v>
      </c>
      <c r="D889" s="8">
        <v>35</v>
      </c>
      <c r="E889" s="5" t="s">
        <v>17</v>
      </c>
      <c r="F889" s="8">
        <v>11404.75</v>
      </c>
      <c r="G889" s="8"/>
      <c r="H889" s="1">
        <v>42835</v>
      </c>
      <c r="I889" s="1">
        <v>42870</v>
      </c>
      <c r="J889" s="5" t="s">
        <v>18</v>
      </c>
      <c r="K889" s="8">
        <v>180.07499999999999</v>
      </c>
      <c r="L889" s="8">
        <f t="shared" si="161"/>
        <v>12005</v>
      </c>
      <c r="M889" s="8">
        <f t="shared" si="162"/>
        <v>11584.825000000001</v>
      </c>
      <c r="N889" s="8">
        <f t="shared" si="163"/>
        <v>420.17499999999927</v>
      </c>
      <c r="O889" s="27">
        <f t="shared" si="164"/>
        <v>3.4999999999999941E-2</v>
      </c>
      <c r="P889" s="4">
        <f t="shared" si="165"/>
        <v>35</v>
      </c>
      <c r="Q889" s="2" t="str">
        <f t="shared" si="158"/>
        <v>Slow</v>
      </c>
      <c r="R889" s="2">
        <f t="shared" si="159"/>
        <v>2017</v>
      </c>
    </row>
    <row r="890" spans="1:18" ht="14.25" customHeight="1" x14ac:dyDescent="0.25">
      <c r="A890" s="6">
        <v>889</v>
      </c>
      <c r="B890" s="5" t="s">
        <v>11</v>
      </c>
      <c r="C890" s="6">
        <v>149</v>
      </c>
      <c r="D890" s="8">
        <v>278</v>
      </c>
      <c r="E890" s="5" t="s">
        <v>29</v>
      </c>
      <c r="F890" s="8">
        <v>39350.9</v>
      </c>
      <c r="G890" s="36">
        <f>F890/L890</f>
        <v>0.95000000000000007</v>
      </c>
      <c r="H890" s="1">
        <v>42949</v>
      </c>
      <c r="I890" s="1">
        <v>42959</v>
      </c>
      <c r="J890" s="5" t="s">
        <v>12</v>
      </c>
      <c r="K890" s="8">
        <v>621.32999999999993</v>
      </c>
      <c r="L890" s="8">
        <f t="shared" si="161"/>
        <v>41422</v>
      </c>
      <c r="M890" s="8">
        <f t="shared" si="162"/>
        <v>39972.230000000003</v>
      </c>
      <c r="N890" s="8">
        <f t="shared" si="163"/>
        <v>1449.7699999999968</v>
      </c>
      <c r="O890" s="27">
        <f t="shared" si="164"/>
        <v>3.499999999999992E-2</v>
      </c>
      <c r="P890" s="4">
        <f t="shared" si="165"/>
        <v>10</v>
      </c>
      <c r="Q890" s="2" t="str">
        <f t="shared" si="158"/>
        <v>Fast</v>
      </c>
      <c r="R890" s="2">
        <f t="shared" si="159"/>
        <v>2017</v>
      </c>
    </row>
    <row r="891" spans="1:18" ht="14.25" customHeight="1" x14ac:dyDescent="0.25">
      <c r="A891" s="6">
        <v>890</v>
      </c>
      <c r="B891" s="5" t="s">
        <v>16</v>
      </c>
      <c r="C891" s="6">
        <v>517</v>
      </c>
      <c r="D891" s="8">
        <v>38</v>
      </c>
      <c r="E891" s="5" t="s">
        <v>17</v>
      </c>
      <c r="F891" s="8">
        <v>18663.7</v>
      </c>
      <c r="G891" s="8"/>
      <c r="H891" s="1">
        <v>42948</v>
      </c>
      <c r="I891" s="1">
        <v>42960</v>
      </c>
      <c r="J891" s="5" t="s">
        <v>12</v>
      </c>
      <c r="K891" s="8">
        <v>294.69</v>
      </c>
      <c r="L891" s="8">
        <f t="shared" si="161"/>
        <v>19646</v>
      </c>
      <c r="M891" s="8">
        <f t="shared" si="162"/>
        <v>18958.39</v>
      </c>
      <c r="N891" s="8">
        <f t="shared" si="163"/>
        <v>687.61000000000058</v>
      </c>
      <c r="O891" s="27">
        <f t="shared" si="164"/>
        <v>3.5000000000000031E-2</v>
      </c>
      <c r="P891" s="4">
        <f t="shared" si="165"/>
        <v>12</v>
      </c>
      <c r="Q891" s="2" t="str">
        <f t="shared" si="158"/>
        <v>Fast</v>
      </c>
      <c r="R891" s="2">
        <f t="shared" si="159"/>
        <v>2017</v>
      </c>
    </row>
    <row r="892" spans="1:18" ht="14.25" customHeight="1" x14ac:dyDescent="0.25">
      <c r="A892" s="6">
        <v>891</v>
      </c>
      <c r="B892" s="5" t="s">
        <v>13</v>
      </c>
      <c r="C892" s="6">
        <v>832</v>
      </c>
      <c r="D892" s="8">
        <v>1017</v>
      </c>
      <c r="E892" s="5" t="s">
        <v>23</v>
      </c>
      <c r="F892" s="8">
        <v>803836.8</v>
      </c>
      <c r="G892" s="8"/>
      <c r="H892" s="1">
        <v>42583</v>
      </c>
      <c r="I892" s="1">
        <v>42613</v>
      </c>
      <c r="J892" s="5" t="s">
        <v>18</v>
      </c>
      <c r="K892" s="8">
        <v>12692.16</v>
      </c>
      <c r="L892" s="8">
        <f t="shared" si="161"/>
        <v>846144</v>
      </c>
      <c r="M892" s="8">
        <f t="shared" si="162"/>
        <v>816528.96000000008</v>
      </c>
      <c r="N892" s="8">
        <f t="shared" si="163"/>
        <v>29615.039999999921</v>
      </c>
      <c r="O892" s="27">
        <f t="shared" si="164"/>
        <v>3.4999999999999906E-2</v>
      </c>
      <c r="P892" s="4">
        <f t="shared" si="165"/>
        <v>30</v>
      </c>
      <c r="Q892" s="2" t="str">
        <f t="shared" si="158"/>
        <v>Slow</v>
      </c>
      <c r="R892" s="2">
        <f t="shared" si="159"/>
        <v>2016</v>
      </c>
    </row>
    <row r="893" spans="1:18" ht="14.25" customHeight="1" x14ac:dyDescent="0.25">
      <c r="A893" s="6">
        <v>892</v>
      </c>
      <c r="B893" s="5" t="s">
        <v>16</v>
      </c>
      <c r="C893" s="6">
        <v>84</v>
      </c>
      <c r="D893" s="8">
        <v>54</v>
      </c>
      <c r="E893" s="5" t="s">
        <v>25</v>
      </c>
      <c r="F893" s="8">
        <v>4309.2</v>
      </c>
      <c r="G893" s="8"/>
      <c r="H893" s="1">
        <v>42755</v>
      </c>
      <c r="I893" s="1">
        <v>42766</v>
      </c>
      <c r="J893" s="5" t="s">
        <v>18</v>
      </c>
      <c r="K893" s="8">
        <v>68.039999999999992</v>
      </c>
      <c r="L893" s="8">
        <f t="shared" si="161"/>
        <v>4536</v>
      </c>
      <c r="M893" s="8">
        <f t="shared" si="162"/>
        <v>4377.24</v>
      </c>
      <c r="N893" s="8">
        <f t="shared" si="163"/>
        <v>158.76000000000022</v>
      </c>
      <c r="O893" s="27">
        <f t="shared" si="164"/>
        <v>3.5000000000000045E-2</v>
      </c>
      <c r="P893" s="4">
        <f t="shared" si="165"/>
        <v>11</v>
      </c>
      <c r="Q893" s="2" t="str">
        <f t="shared" si="158"/>
        <v>Fast</v>
      </c>
      <c r="R893" s="2">
        <f t="shared" si="159"/>
        <v>2017</v>
      </c>
    </row>
    <row r="894" spans="1:18" ht="14.25" customHeight="1" x14ac:dyDescent="0.25">
      <c r="A894" s="6">
        <v>893</v>
      </c>
      <c r="B894" s="5" t="s">
        <v>11</v>
      </c>
      <c r="C894" s="6">
        <v>453</v>
      </c>
      <c r="D894" s="8">
        <v>854</v>
      </c>
      <c r="E894" s="5" t="s">
        <v>10</v>
      </c>
      <c r="F894" s="8">
        <v>367518.9</v>
      </c>
      <c r="G894" s="36">
        <f>F894/L894</f>
        <v>0.95000000000000007</v>
      </c>
      <c r="H894" s="1">
        <v>42810</v>
      </c>
      <c r="I894" s="1">
        <v>42845</v>
      </c>
      <c r="J894" s="5" t="s">
        <v>12</v>
      </c>
      <c r="K894" s="8">
        <v>5802.9299999999994</v>
      </c>
      <c r="L894" s="8">
        <f t="shared" si="161"/>
        <v>386862</v>
      </c>
      <c r="M894" s="8">
        <f t="shared" si="162"/>
        <v>373321.83</v>
      </c>
      <c r="N894" s="8">
        <f t="shared" si="163"/>
        <v>13540.169999999984</v>
      </c>
      <c r="O894" s="27">
        <f t="shared" si="164"/>
        <v>3.4999999999999955E-2</v>
      </c>
      <c r="P894" s="4">
        <f t="shared" si="165"/>
        <v>35</v>
      </c>
      <c r="Q894" s="2" t="str">
        <f t="shared" si="158"/>
        <v>Slow</v>
      </c>
      <c r="R894" s="2">
        <f t="shared" si="159"/>
        <v>2017</v>
      </c>
    </row>
    <row r="895" spans="1:18" ht="14.25" customHeight="1" x14ac:dyDescent="0.25">
      <c r="A895" s="6">
        <v>894</v>
      </c>
      <c r="B895" s="5" t="s">
        <v>13</v>
      </c>
      <c r="C895" s="6">
        <v>181</v>
      </c>
      <c r="D895" s="8">
        <v>965</v>
      </c>
      <c r="E895" s="5" t="s">
        <v>23</v>
      </c>
      <c r="F895" s="8">
        <v>165931.75</v>
      </c>
      <c r="G895" s="8"/>
      <c r="H895" s="1">
        <v>43090</v>
      </c>
      <c r="I895" s="1">
        <v>43114</v>
      </c>
      <c r="J895" s="5" t="s">
        <v>12</v>
      </c>
      <c r="K895" s="8">
        <v>2619.9749999999999</v>
      </c>
      <c r="L895" s="8">
        <f t="shared" si="161"/>
        <v>174665</v>
      </c>
      <c r="M895" s="8">
        <f t="shared" si="162"/>
        <v>168551.72500000001</v>
      </c>
      <c r="N895" s="8">
        <f t="shared" si="163"/>
        <v>6113.2749999999942</v>
      </c>
      <c r="O895" s="27">
        <f t="shared" si="164"/>
        <v>3.4999999999999969E-2</v>
      </c>
      <c r="P895" s="4">
        <f t="shared" si="165"/>
        <v>24</v>
      </c>
      <c r="Q895" s="2" t="str">
        <f t="shared" si="158"/>
        <v>Moderate</v>
      </c>
      <c r="R895" s="2">
        <f t="shared" si="159"/>
        <v>2018</v>
      </c>
    </row>
    <row r="896" spans="1:18" ht="14.25" customHeight="1" x14ac:dyDescent="0.25">
      <c r="A896" s="6">
        <v>895</v>
      </c>
      <c r="B896" s="5" t="s">
        <v>13</v>
      </c>
      <c r="C896" s="6">
        <v>277</v>
      </c>
      <c r="D896" s="8">
        <v>184</v>
      </c>
      <c r="E896" s="5" t="s">
        <v>10</v>
      </c>
      <c r="F896" s="8">
        <v>48419.6</v>
      </c>
      <c r="G896" s="8"/>
      <c r="H896" s="1">
        <v>43199</v>
      </c>
      <c r="I896" s="1">
        <v>43224</v>
      </c>
      <c r="J896" s="5" t="s">
        <v>15</v>
      </c>
      <c r="K896" s="8">
        <v>764.52</v>
      </c>
      <c r="L896" s="8">
        <f t="shared" si="161"/>
        <v>50968</v>
      </c>
      <c r="M896" s="8">
        <f t="shared" si="162"/>
        <v>49184.119999999995</v>
      </c>
      <c r="N896" s="8">
        <f t="shared" si="163"/>
        <v>1783.8800000000047</v>
      </c>
      <c r="O896" s="27">
        <f t="shared" si="164"/>
        <v>3.5000000000000094E-2</v>
      </c>
      <c r="P896" s="4">
        <f t="shared" si="165"/>
        <v>25</v>
      </c>
      <c r="Q896" s="2" t="str">
        <f t="shared" si="158"/>
        <v>Moderate</v>
      </c>
      <c r="R896" s="2">
        <f t="shared" si="159"/>
        <v>2018</v>
      </c>
    </row>
    <row r="897" spans="1:18" ht="14.25" customHeight="1" x14ac:dyDescent="0.25">
      <c r="A897" s="6">
        <v>896</v>
      </c>
      <c r="B897" s="5" t="s">
        <v>16</v>
      </c>
      <c r="C897" s="6">
        <v>964</v>
      </c>
      <c r="D897" s="8">
        <v>35</v>
      </c>
      <c r="E897" s="5" t="s">
        <v>17</v>
      </c>
      <c r="F897" s="8">
        <v>32053</v>
      </c>
      <c r="G897" s="8"/>
      <c r="H897" s="1">
        <v>43190</v>
      </c>
      <c r="I897" s="1">
        <v>43210</v>
      </c>
      <c r="J897" s="5" t="s">
        <v>18</v>
      </c>
      <c r="K897" s="8">
        <v>506.09999999999997</v>
      </c>
      <c r="L897" s="8">
        <f t="shared" si="161"/>
        <v>33740</v>
      </c>
      <c r="M897" s="8">
        <f t="shared" si="162"/>
        <v>32559.1</v>
      </c>
      <c r="N897" s="8">
        <f t="shared" si="163"/>
        <v>1180.9000000000015</v>
      </c>
      <c r="O897" s="27">
        <f t="shared" si="164"/>
        <v>3.5000000000000045E-2</v>
      </c>
      <c r="P897" s="4">
        <f t="shared" si="165"/>
        <v>20</v>
      </c>
      <c r="Q897" s="2" t="str">
        <f t="shared" si="158"/>
        <v>Moderate</v>
      </c>
      <c r="R897" s="2">
        <f t="shared" si="159"/>
        <v>2018</v>
      </c>
    </row>
    <row r="898" spans="1:18" ht="14.25" customHeight="1" x14ac:dyDescent="0.25">
      <c r="A898" s="6">
        <v>897</v>
      </c>
      <c r="B898" s="5" t="s">
        <v>13</v>
      </c>
      <c r="C898" s="6">
        <v>619</v>
      </c>
      <c r="D898" s="8">
        <v>1184</v>
      </c>
      <c r="E898" s="5" t="s">
        <v>22</v>
      </c>
      <c r="F898" s="8">
        <v>696251.2</v>
      </c>
      <c r="G898" s="8"/>
      <c r="H898" s="1">
        <v>42618</v>
      </c>
      <c r="I898" s="1">
        <v>42642</v>
      </c>
      <c r="J898" s="5" t="s">
        <v>15</v>
      </c>
      <c r="K898" s="8">
        <v>10993.439999999999</v>
      </c>
      <c r="L898" s="8">
        <f t="shared" si="161"/>
        <v>732896</v>
      </c>
      <c r="M898" s="8">
        <f t="shared" si="162"/>
        <v>707244.6399999999</v>
      </c>
      <c r="N898" s="8">
        <f t="shared" si="163"/>
        <v>25651.360000000102</v>
      </c>
      <c r="O898" s="27">
        <f t="shared" si="164"/>
        <v>3.5000000000000142E-2</v>
      </c>
      <c r="P898" s="4">
        <f t="shared" si="165"/>
        <v>24</v>
      </c>
      <c r="Q898" s="2" t="str">
        <f t="shared" ref="Q898:Q961" si="170">IF(P898&lt;=15,"Fast",IF(P898&lt;=28,"Moderate","Slow"))</f>
        <v>Moderate</v>
      </c>
      <c r="R898" s="2">
        <f t="shared" ref="R898:R962" si="171">YEAR(I898)</f>
        <v>2016</v>
      </c>
    </row>
    <row r="899" spans="1:18" ht="14.25" customHeight="1" x14ac:dyDescent="0.25">
      <c r="A899" s="6">
        <v>898</v>
      </c>
      <c r="B899" s="5" t="s">
        <v>13</v>
      </c>
      <c r="C899" s="6">
        <v>273</v>
      </c>
      <c r="D899" s="8">
        <v>932</v>
      </c>
      <c r="E899" s="5" t="s">
        <v>23</v>
      </c>
      <c r="F899" s="8">
        <v>241714.2</v>
      </c>
      <c r="G899" s="8"/>
      <c r="H899" s="1">
        <v>42743</v>
      </c>
      <c r="I899" s="1">
        <v>42768</v>
      </c>
      <c r="J899" s="5" t="s">
        <v>19</v>
      </c>
      <c r="K899" s="8">
        <v>3816.54</v>
      </c>
      <c r="L899" s="8">
        <f t="shared" ref="L899:L962" si="172">C899*D899</f>
        <v>254436</v>
      </c>
      <c r="M899" s="8">
        <f t="shared" ref="M899:M962" si="173">F899+K899</f>
        <v>245530.74000000002</v>
      </c>
      <c r="N899" s="8">
        <f t="shared" ref="N899:N962" si="174">L899-M899</f>
        <v>8905.2599999999802</v>
      </c>
      <c r="O899" s="27">
        <f t="shared" ref="O899:O962" si="175">(L899-M899)/L899</f>
        <v>3.499999999999992E-2</v>
      </c>
      <c r="P899" s="4">
        <f t="shared" ref="P899:P962" si="176">I899-H899</f>
        <v>25</v>
      </c>
      <c r="Q899" s="2" t="str">
        <f t="shared" si="170"/>
        <v>Moderate</v>
      </c>
      <c r="R899" s="2">
        <f t="shared" si="171"/>
        <v>2017</v>
      </c>
    </row>
    <row r="900" spans="1:18" ht="14.25" customHeight="1" x14ac:dyDescent="0.25">
      <c r="A900" s="6">
        <v>899</v>
      </c>
      <c r="B900" s="5" t="s">
        <v>13</v>
      </c>
      <c r="C900" s="6">
        <v>690</v>
      </c>
      <c r="D900" s="8">
        <v>77</v>
      </c>
      <c r="E900" s="5" t="s">
        <v>31</v>
      </c>
      <c r="F900" s="8">
        <v>50473.5</v>
      </c>
      <c r="G900" s="8"/>
      <c r="H900" s="1">
        <v>42909</v>
      </c>
      <c r="I900" s="1">
        <v>42922</v>
      </c>
      <c r="J900" s="5" t="s">
        <v>12</v>
      </c>
      <c r="K900" s="8">
        <v>796.94999999999993</v>
      </c>
      <c r="L900" s="8">
        <f t="shared" si="172"/>
        <v>53130</v>
      </c>
      <c r="M900" s="8">
        <f t="shared" si="173"/>
        <v>51270.45</v>
      </c>
      <c r="N900" s="8">
        <f t="shared" si="174"/>
        <v>1859.5500000000029</v>
      </c>
      <c r="O900" s="27">
        <f t="shared" si="175"/>
        <v>3.5000000000000052E-2</v>
      </c>
      <c r="P900" s="4">
        <f t="shared" si="176"/>
        <v>13</v>
      </c>
      <c r="Q900" s="2" t="str">
        <f t="shared" si="170"/>
        <v>Fast</v>
      </c>
      <c r="R900" s="2">
        <f t="shared" si="171"/>
        <v>2017</v>
      </c>
    </row>
    <row r="901" spans="1:18" ht="14.25" customHeight="1" x14ac:dyDescent="0.25">
      <c r="A901" s="6">
        <v>900</v>
      </c>
      <c r="B901" s="5" t="s">
        <v>13</v>
      </c>
      <c r="C901" s="6">
        <v>381</v>
      </c>
      <c r="D901" s="8">
        <v>63</v>
      </c>
      <c r="E901" s="5" t="s">
        <v>31</v>
      </c>
      <c r="F901" s="8">
        <v>22802.85</v>
      </c>
      <c r="G901" s="8"/>
      <c r="H901" s="1">
        <v>42478</v>
      </c>
      <c r="I901" s="1">
        <v>42494</v>
      </c>
      <c r="J901" s="5" t="s">
        <v>21</v>
      </c>
      <c r="K901" s="8">
        <v>360.04499999999996</v>
      </c>
      <c r="L901" s="8">
        <f t="shared" si="172"/>
        <v>24003</v>
      </c>
      <c r="M901" s="8">
        <f t="shared" si="173"/>
        <v>23162.894999999997</v>
      </c>
      <c r="N901" s="8">
        <f t="shared" si="174"/>
        <v>840.1050000000032</v>
      </c>
      <c r="O901" s="27">
        <f t="shared" si="175"/>
        <v>3.5000000000000135E-2</v>
      </c>
      <c r="P901" s="4">
        <f t="shared" si="176"/>
        <v>16</v>
      </c>
      <c r="Q901" s="2" t="str">
        <f t="shared" si="170"/>
        <v>Moderate</v>
      </c>
      <c r="R901" s="2">
        <f t="shared" si="171"/>
        <v>2016</v>
      </c>
    </row>
    <row r="902" spans="1:18" ht="14.25" customHeight="1" x14ac:dyDescent="0.25">
      <c r="A902" s="6">
        <v>901</v>
      </c>
      <c r="B902" s="5" t="s">
        <v>16</v>
      </c>
      <c r="C902" s="6">
        <v>373</v>
      </c>
      <c r="D902" s="8">
        <v>59</v>
      </c>
      <c r="E902" s="5" t="s">
        <v>25</v>
      </c>
      <c r="F902" s="8">
        <v>20906.650000000001</v>
      </c>
      <c r="G902" s="8"/>
      <c r="H902" s="1">
        <v>42686</v>
      </c>
      <c r="I902" s="1">
        <v>42704</v>
      </c>
      <c r="J902" s="5" t="s">
        <v>24</v>
      </c>
      <c r="K902" s="8">
        <v>330.10499999999996</v>
      </c>
      <c r="L902" s="8">
        <f t="shared" si="172"/>
        <v>22007</v>
      </c>
      <c r="M902" s="8">
        <f t="shared" si="173"/>
        <v>21236.755000000001</v>
      </c>
      <c r="N902" s="8">
        <f t="shared" si="174"/>
        <v>770.24499999999898</v>
      </c>
      <c r="O902" s="27">
        <f t="shared" si="175"/>
        <v>3.4999999999999955E-2</v>
      </c>
      <c r="P902" s="4">
        <f t="shared" si="176"/>
        <v>18</v>
      </c>
      <c r="Q902" s="2" t="str">
        <f t="shared" si="170"/>
        <v>Moderate</v>
      </c>
      <c r="R902" s="2">
        <f t="shared" si="171"/>
        <v>2016</v>
      </c>
    </row>
    <row r="903" spans="1:18" ht="14.25" customHeight="1" x14ac:dyDescent="0.25">
      <c r="A903" s="6">
        <v>902</v>
      </c>
      <c r="B903" s="5" t="s">
        <v>16</v>
      </c>
      <c r="C903" s="6">
        <v>489</v>
      </c>
      <c r="D903" s="8">
        <v>16</v>
      </c>
      <c r="E903" s="5" t="s">
        <v>25</v>
      </c>
      <c r="F903" s="8">
        <v>7432.8</v>
      </c>
      <c r="G903" s="8"/>
      <c r="H903" s="1">
        <v>43231</v>
      </c>
      <c r="I903" s="1">
        <v>43251</v>
      </c>
      <c r="J903" s="5" t="s">
        <v>28</v>
      </c>
      <c r="K903" s="8">
        <v>117.36</v>
      </c>
      <c r="L903" s="8">
        <f t="shared" si="172"/>
        <v>7824</v>
      </c>
      <c r="M903" s="8">
        <f t="shared" si="173"/>
        <v>7550.16</v>
      </c>
      <c r="N903" s="8">
        <f t="shared" si="174"/>
        <v>273.84000000000015</v>
      </c>
      <c r="O903" s="27">
        <f t="shared" si="175"/>
        <v>3.5000000000000017E-2</v>
      </c>
      <c r="P903" s="4">
        <f t="shared" si="176"/>
        <v>20</v>
      </c>
      <c r="Q903" s="2" t="str">
        <f t="shared" si="170"/>
        <v>Moderate</v>
      </c>
      <c r="R903" s="2">
        <f t="shared" si="171"/>
        <v>2018</v>
      </c>
    </row>
    <row r="904" spans="1:18" ht="14.25" customHeight="1" x14ac:dyDescent="0.25">
      <c r="A904" s="6">
        <v>903</v>
      </c>
      <c r="B904" s="5" t="s">
        <v>11</v>
      </c>
      <c r="C904" s="6">
        <v>560</v>
      </c>
      <c r="D904" s="8">
        <v>26</v>
      </c>
      <c r="E904" s="5" t="s">
        <v>26</v>
      </c>
      <c r="F904" s="8">
        <v>13832</v>
      </c>
      <c r="G904" s="36">
        <f t="shared" ref="G904:G905" si="177">F904/L904</f>
        <v>0.95</v>
      </c>
      <c r="H904" s="1">
        <v>42723</v>
      </c>
      <c r="I904" s="1">
        <v>42735</v>
      </c>
      <c r="J904" s="16" t="s">
        <v>42</v>
      </c>
      <c r="K904" s="8">
        <v>218.4</v>
      </c>
      <c r="L904" s="8">
        <f t="shared" si="172"/>
        <v>14560</v>
      </c>
      <c r="M904" s="8">
        <f t="shared" si="173"/>
        <v>14050.4</v>
      </c>
      <c r="N904" s="8">
        <f t="shared" si="174"/>
        <v>509.60000000000036</v>
      </c>
      <c r="O904" s="27">
        <f t="shared" si="175"/>
        <v>3.5000000000000024E-2</v>
      </c>
      <c r="P904" s="4">
        <f t="shared" si="176"/>
        <v>12</v>
      </c>
      <c r="Q904" s="2" t="str">
        <f t="shared" si="170"/>
        <v>Fast</v>
      </c>
      <c r="R904" s="2">
        <f t="shared" si="171"/>
        <v>2016</v>
      </c>
    </row>
    <row r="905" spans="1:18" ht="14.25" customHeight="1" x14ac:dyDescent="0.25">
      <c r="A905" s="6">
        <v>904</v>
      </c>
      <c r="B905" s="5" t="s">
        <v>11</v>
      </c>
      <c r="C905" s="6">
        <v>135</v>
      </c>
      <c r="D905" s="8">
        <v>969</v>
      </c>
      <c r="E905" s="5" t="s">
        <v>10</v>
      </c>
      <c r="F905" s="8">
        <v>124274.25</v>
      </c>
      <c r="G905" s="36">
        <f t="shared" si="177"/>
        <v>0.95</v>
      </c>
      <c r="H905" s="1">
        <v>42489</v>
      </c>
      <c r="I905" s="1">
        <v>42500</v>
      </c>
      <c r="J905" s="5" t="s">
        <v>12</v>
      </c>
      <c r="K905" s="8">
        <v>1962.2249999999999</v>
      </c>
      <c r="L905" s="8">
        <f t="shared" si="172"/>
        <v>130815</v>
      </c>
      <c r="M905" s="8">
        <f t="shared" si="173"/>
        <v>126236.47500000001</v>
      </c>
      <c r="N905" s="8">
        <f t="shared" si="174"/>
        <v>4578.5249999999942</v>
      </c>
      <c r="O905" s="27">
        <f t="shared" si="175"/>
        <v>3.4999999999999955E-2</v>
      </c>
      <c r="P905" s="4">
        <f t="shared" si="176"/>
        <v>11</v>
      </c>
      <c r="Q905" s="2" t="str">
        <f t="shared" si="170"/>
        <v>Fast</v>
      </c>
      <c r="R905" s="2">
        <f t="shared" si="171"/>
        <v>2016</v>
      </c>
    </row>
    <row r="906" spans="1:18" ht="14.25" customHeight="1" x14ac:dyDescent="0.25">
      <c r="A906" s="6">
        <v>905</v>
      </c>
      <c r="B906" s="5" t="s">
        <v>13</v>
      </c>
      <c r="C906" s="6">
        <v>393</v>
      </c>
      <c r="D906" s="8">
        <v>177</v>
      </c>
      <c r="E906" s="5" t="s">
        <v>10</v>
      </c>
      <c r="F906" s="8">
        <v>66082.95</v>
      </c>
      <c r="G906" s="8"/>
      <c r="H906" s="1">
        <v>42787</v>
      </c>
      <c r="I906" s="1">
        <v>42819</v>
      </c>
      <c r="J906" s="5" t="s">
        <v>12</v>
      </c>
      <c r="K906" s="8">
        <v>1043.415</v>
      </c>
      <c r="L906" s="8">
        <f t="shared" si="172"/>
        <v>69561</v>
      </c>
      <c r="M906" s="8">
        <f t="shared" si="173"/>
        <v>67126.364999999991</v>
      </c>
      <c r="N906" s="8">
        <f t="shared" si="174"/>
        <v>2434.6350000000093</v>
      </c>
      <c r="O906" s="27">
        <f t="shared" si="175"/>
        <v>3.5000000000000135E-2</v>
      </c>
      <c r="P906" s="4">
        <f t="shared" si="176"/>
        <v>32</v>
      </c>
      <c r="Q906" s="2" t="str">
        <f t="shared" si="170"/>
        <v>Slow</v>
      </c>
      <c r="R906" s="2">
        <f t="shared" si="171"/>
        <v>2017</v>
      </c>
    </row>
    <row r="907" spans="1:18" ht="14.25" customHeight="1" x14ac:dyDescent="0.25">
      <c r="A907" s="6">
        <v>906</v>
      </c>
      <c r="B907" s="5" t="s">
        <v>13</v>
      </c>
      <c r="C907" s="6">
        <v>552</v>
      </c>
      <c r="D907" s="8">
        <v>1151</v>
      </c>
      <c r="E907" s="5" t="s">
        <v>22</v>
      </c>
      <c r="F907" s="8">
        <v>603584.4</v>
      </c>
      <c r="G907" s="8"/>
      <c r="H907" s="1">
        <v>43078</v>
      </c>
      <c r="I907" s="1">
        <v>43101</v>
      </c>
      <c r="J907" s="5" t="s">
        <v>12</v>
      </c>
      <c r="K907" s="8">
        <v>9530.2799999999988</v>
      </c>
      <c r="L907" s="8">
        <f t="shared" si="172"/>
        <v>635352</v>
      </c>
      <c r="M907" s="8">
        <f t="shared" si="173"/>
        <v>613114.68000000005</v>
      </c>
      <c r="N907" s="8">
        <f t="shared" si="174"/>
        <v>22237.319999999949</v>
      </c>
      <c r="O907" s="27">
        <f t="shared" si="175"/>
        <v>3.499999999999992E-2</v>
      </c>
      <c r="P907" s="4">
        <f t="shared" si="176"/>
        <v>23</v>
      </c>
      <c r="Q907" s="2" t="str">
        <f t="shared" si="170"/>
        <v>Moderate</v>
      </c>
      <c r="R907" s="2">
        <f t="shared" si="171"/>
        <v>2018</v>
      </c>
    </row>
    <row r="908" spans="1:18" ht="14.25" customHeight="1" x14ac:dyDescent="0.25">
      <c r="A908" s="6">
        <v>907</v>
      </c>
      <c r="B908" s="5" t="s">
        <v>13</v>
      </c>
      <c r="C908" s="6">
        <v>746</v>
      </c>
      <c r="D908" s="8">
        <v>865</v>
      </c>
      <c r="E908" s="5" t="s">
        <v>23</v>
      </c>
      <c r="F908" s="8">
        <v>613025.5</v>
      </c>
      <c r="G908" s="8"/>
      <c r="H908" s="1">
        <v>42409</v>
      </c>
      <c r="I908" s="1">
        <v>42426</v>
      </c>
      <c r="J908" s="5" t="s">
        <v>19</v>
      </c>
      <c r="K908" s="8">
        <v>9679.35</v>
      </c>
      <c r="L908" s="8">
        <f t="shared" si="172"/>
        <v>645290</v>
      </c>
      <c r="M908" s="8">
        <f t="shared" si="173"/>
        <v>622704.85</v>
      </c>
      <c r="N908" s="8">
        <f t="shared" si="174"/>
        <v>22585.150000000023</v>
      </c>
      <c r="O908" s="27">
        <f t="shared" si="175"/>
        <v>3.5000000000000038E-2</v>
      </c>
      <c r="P908" s="4">
        <f t="shared" si="176"/>
        <v>17</v>
      </c>
      <c r="Q908" s="2" t="str">
        <f t="shared" si="170"/>
        <v>Moderate</v>
      </c>
      <c r="R908" s="2">
        <f t="shared" si="171"/>
        <v>2016</v>
      </c>
    </row>
    <row r="909" spans="1:18" ht="14.25" customHeight="1" x14ac:dyDescent="0.25">
      <c r="A909" s="6">
        <v>908</v>
      </c>
      <c r="B909" s="5" t="s">
        <v>13</v>
      </c>
      <c r="C909" s="6">
        <v>543</v>
      </c>
      <c r="D909" s="8">
        <v>877</v>
      </c>
      <c r="E909" s="5" t="s">
        <v>30</v>
      </c>
      <c r="F909" s="8">
        <v>452400.45</v>
      </c>
      <c r="G909" s="8"/>
      <c r="H909" s="1">
        <v>42563</v>
      </c>
      <c r="I909" s="1">
        <v>42594</v>
      </c>
      <c r="J909" s="5" t="s">
        <v>18</v>
      </c>
      <c r="K909" s="8">
        <v>7143.165</v>
      </c>
      <c r="L909" s="8">
        <f t="shared" si="172"/>
        <v>476211</v>
      </c>
      <c r="M909" s="8">
        <f t="shared" si="173"/>
        <v>459543.61499999999</v>
      </c>
      <c r="N909" s="8">
        <f t="shared" si="174"/>
        <v>16667.385000000009</v>
      </c>
      <c r="O909" s="27">
        <f t="shared" si="175"/>
        <v>3.5000000000000017E-2</v>
      </c>
      <c r="P909" s="4">
        <f t="shared" si="176"/>
        <v>31</v>
      </c>
      <c r="Q909" s="2" t="str">
        <f t="shared" si="170"/>
        <v>Slow</v>
      </c>
      <c r="R909" s="2">
        <f t="shared" si="171"/>
        <v>2016</v>
      </c>
    </row>
    <row r="910" spans="1:18" ht="14.25" customHeight="1" x14ac:dyDescent="0.25">
      <c r="A910" s="6">
        <v>909</v>
      </c>
      <c r="B910" s="5" t="s">
        <v>13</v>
      </c>
      <c r="C910" s="6">
        <v>351</v>
      </c>
      <c r="D910" s="8">
        <v>835</v>
      </c>
      <c r="E910" s="5" t="s">
        <v>23</v>
      </c>
      <c r="F910" s="8">
        <v>278430.75</v>
      </c>
      <c r="G910" s="8"/>
      <c r="H910" s="1">
        <v>42518</v>
      </c>
      <c r="I910" s="1">
        <v>42553</v>
      </c>
      <c r="J910" s="5" t="s">
        <v>15</v>
      </c>
      <c r="K910" s="8">
        <v>4396.2749999999996</v>
      </c>
      <c r="L910" s="8">
        <f t="shared" si="172"/>
        <v>293085</v>
      </c>
      <c r="M910" s="8">
        <f t="shared" si="173"/>
        <v>282827.02500000002</v>
      </c>
      <c r="N910" s="8">
        <f t="shared" si="174"/>
        <v>10257.974999999977</v>
      </c>
      <c r="O910" s="27">
        <f t="shared" si="175"/>
        <v>3.499999999999992E-2</v>
      </c>
      <c r="P910" s="4">
        <f t="shared" si="176"/>
        <v>35</v>
      </c>
      <c r="Q910" s="2" t="str">
        <f t="shared" si="170"/>
        <v>Slow</v>
      </c>
      <c r="R910" s="2">
        <f t="shared" si="171"/>
        <v>2016</v>
      </c>
    </row>
    <row r="911" spans="1:18" ht="14.25" customHeight="1" x14ac:dyDescent="0.25">
      <c r="A911" s="6">
        <v>910</v>
      </c>
      <c r="B911" s="5" t="s">
        <v>13</v>
      </c>
      <c r="C911" s="6">
        <v>235</v>
      </c>
      <c r="D911" s="8">
        <v>975</v>
      </c>
      <c r="E911" s="5" t="s">
        <v>30</v>
      </c>
      <c r="F911" s="8">
        <v>217668.75</v>
      </c>
      <c r="G911" s="8"/>
      <c r="H911" s="1">
        <v>42792</v>
      </c>
      <c r="I911" s="1">
        <v>42811</v>
      </c>
      <c r="J911" s="5" t="s">
        <v>32</v>
      </c>
      <c r="K911" s="8">
        <v>3436.875</v>
      </c>
      <c r="L911" s="8">
        <f t="shared" si="172"/>
        <v>229125</v>
      </c>
      <c r="M911" s="8">
        <f t="shared" si="173"/>
        <v>221105.625</v>
      </c>
      <c r="N911" s="8">
        <f t="shared" si="174"/>
        <v>8019.375</v>
      </c>
      <c r="O911" s="27">
        <f t="shared" si="175"/>
        <v>3.5000000000000003E-2</v>
      </c>
      <c r="P911" s="4">
        <f t="shared" si="176"/>
        <v>19</v>
      </c>
      <c r="Q911" s="2" t="str">
        <f t="shared" si="170"/>
        <v>Moderate</v>
      </c>
      <c r="R911" s="2">
        <f t="shared" si="171"/>
        <v>2017</v>
      </c>
    </row>
    <row r="912" spans="1:18" ht="14.25" customHeight="1" x14ac:dyDescent="0.25">
      <c r="A912" s="6">
        <v>911</v>
      </c>
      <c r="B912" s="5" t="s">
        <v>11</v>
      </c>
      <c r="C912" s="6">
        <v>221</v>
      </c>
      <c r="D912" s="8">
        <v>48</v>
      </c>
      <c r="E912" s="5" t="s">
        <v>22</v>
      </c>
      <c r="F912" s="8">
        <v>10077.6</v>
      </c>
      <c r="G912" s="36">
        <f t="shared" ref="G912:G913" si="178">F912/L912</f>
        <v>0.95000000000000007</v>
      </c>
      <c r="H912" s="1">
        <v>43210</v>
      </c>
      <c r="I912" s="1">
        <v>43233</v>
      </c>
      <c r="J912" s="5" t="s">
        <v>32</v>
      </c>
      <c r="K912" s="8">
        <v>159.12</v>
      </c>
      <c r="L912" s="8">
        <f t="shared" si="172"/>
        <v>10608</v>
      </c>
      <c r="M912" s="8">
        <f t="shared" si="173"/>
        <v>10236.720000000001</v>
      </c>
      <c r="N912" s="8">
        <f t="shared" si="174"/>
        <v>371.27999999999884</v>
      </c>
      <c r="O912" s="27">
        <f t="shared" si="175"/>
        <v>3.4999999999999892E-2</v>
      </c>
      <c r="P912" s="4">
        <f t="shared" si="176"/>
        <v>23</v>
      </c>
      <c r="Q912" s="2" t="str">
        <f t="shared" si="170"/>
        <v>Moderate</v>
      </c>
      <c r="R912" s="2">
        <f t="shared" si="171"/>
        <v>2018</v>
      </c>
    </row>
    <row r="913" spans="1:18" ht="14.25" customHeight="1" x14ac:dyDescent="0.25">
      <c r="A913" s="6">
        <v>912</v>
      </c>
      <c r="B913" s="5" t="s">
        <v>11</v>
      </c>
      <c r="C913" s="6">
        <v>273</v>
      </c>
      <c r="D913" s="8">
        <v>989</v>
      </c>
      <c r="E913" s="5" t="s">
        <v>10</v>
      </c>
      <c r="F913" s="8">
        <v>256497.15</v>
      </c>
      <c r="G913" s="36">
        <f t="shared" si="178"/>
        <v>0.95</v>
      </c>
      <c r="H913" s="1">
        <v>42458</v>
      </c>
      <c r="I913" s="1">
        <v>42471</v>
      </c>
      <c r="J913" s="5" t="s">
        <v>19</v>
      </c>
      <c r="K913" s="8">
        <v>4049.9549999999999</v>
      </c>
      <c r="L913" s="8">
        <f t="shared" si="172"/>
        <v>269997</v>
      </c>
      <c r="M913" s="8">
        <f t="shared" si="173"/>
        <v>260547.10499999998</v>
      </c>
      <c r="N913" s="8">
        <f t="shared" si="174"/>
        <v>9449.8950000000186</v>
      </c>
      <c r="O913" s="27">
        <f t="shared" si="175"/>
        <v>3.5000000000000066E-2</v>
      </c>
      <c r="P913" s="4">
        <f t="shared" si="176"/>
        <v>13</v>
      </c>
      <c r="Q913" s="2" t="str">
        <f t="shared" si="170"/>
        <v>Fast</v>
      </c>
      <c r="R913" s="2">
        <f t="shared" si="171"/>
        <v>2016</v>
      </c>
    </row>
    <row r="914" spans="1:18" ht="14.25" customHeight="1" x14ac:dyDescent="0.25">
      <c r="A914" s="6">
        <v>913</v>
      </c>
      <c r="B914" s="5" t="s">
        <v>13</v>
      </c>
      <c r="C914" s="6">
        <v>220</v>
      </c>
      <c r="D914" s="8">
        <v>1382</v>
      </c>
      <c r="E914" s="5" t="s">
        <v>22</v>
      </c>
      <c r="F914" s="8">
        <v>288838</v>
      </c>
      <c r="G914" s="8"/>
      <c r="H914" s="1">
        <v>42672</v>
      </c>
      <c r="I914" s="1">
        <v>42688</v>
      </c>
      <c r="J914" s="5" t="s">
        <v>28</v>
      </c>
      <c r="K914" s="8">
        <v>4560.5999999999995</v>
      </c>
      <c r="L914" s="8">
        <f t="shared" si="172"/>
        <v>304040</v>
      </c>
      <c r="M914" s="8">
        <f t="shared" si="173"/>
        <v>293398.59999999998</v>
      </c>
      <c r="N914" s="8">
        <f t="shared" si="174"/>
        <v>10641.400000000023</v>
      </c>
      <c r="O914" s="27">
        <f t="shared" si="175"/>
        <v>3.500000000000008E-2</v>
      </c>
      <c r="P914" s="4">
        <f t="shared" si="176"/>
        <v>16</v>
      </c>
      <c r="Q914" s="2" t="str">
        <f t="shared" si="170"/>
        <v>Moderate</v>
      </c>
      <c r="R914" s="2">
        <f t="shared" si="171"/>
        <v>2016</v>
      </c>
    </row>
    <row r="915" spans="1:18" ht="14.25" customHeight="1" x14ac:dyDescent="0.25">
      <c r="A915" s="6">
        <v>914</v>
      </c>
      <c r="B915" s="5" t="s">
        <v>11</v>
      </c>
      <c r="C915" s="6">
        <v>809</v>
      </c>
      <c r="D915" s="8">
        <v>913</v>
      </c>
      <c r="E915" s="5" t="s">
        <v>10</v>
      </c>
      <c r="F915" s="8">
        <v>701686.15</v>
      </c>
      <c r="G915" s="36">
        <f t="shared" ref="G915:G916" si="179">F915/L915</f>
        <v>0.95000000000000007</v>
      </c>
      <c r="H915" s="1">
        <v>43048</v>
      </c>
      <c r="I915" s="1">
        <v>43072</v>
      </c>
      <c r="J915" s="5" t="s">
        <v>21</v>
      </c>
      <c r="K915" s="8">
        <v>11079.254999999999</v>
      </c>
      <c r="L915" s="8">
        <f t="shared" si="172"/>
        <v>738617</v>
      </c>
      <c r="M915" s="8">
        <f t="shared" si="173"/>
        <v>712765.40500000003</v>
      </c>
      <c r="N915" s="8">
        <f t="shared" si="174"/>
        <v>25851.594999999972</v>
      </c>
      <c r="O915" s="27">
        <f t="shared" si="175"/>
        <v>3.4999999999999962E-2</v>
      </c>
      <c r="P915" s="4">
        <f t="shared" si="176"/>
        <v>24</v>
      </c>
      <c r="Q915" s="2" t="str">
        <f t="shared" si="170"/>
        <v>Moderate</v>
      </c>
      <c r="R915" s="2">
        <f t="shared" si="171"/>
        <v>2017</v>
      </c>
    </row>
    <row r="916" spans="1:18" ht="14.25" customHeight="1" x14ac:dyDescent="0.25">
      <c r="A916" s="6">
        <v>915</v>
      </c>
      <c r="B916" s="5" t="s">
        <v>11</v>
      </c>
      <c r="C916" s="6">
        <v>267</v>
      </c>
      <c r="D916" s="8">
        <v>22</v>
      </c>
      <c r="E916" s="5" t="s">
        <v>26</v>
      </c>
      <c r="F916" s="8">
        <v>5580.3</v>
      </c>
      <c r="G916" s="36">
        <f t="shared" si="179"/>
        <v>0.95000000000000007</v>
      </c>
      <c r="H916" s="1">
        <v>42720</v>
      </c>
      <c r="I916" s="1">
        <v>42733</v>
      </c>
      <c r="J916" s="5" t="s">
        <v>24</v>
      </c>
      <c r="K916" s="8">
        <v>88.11</v>
      </c>
      <c r="L916" s="8">
        <f t="shared" si="172"/>
        <v>5874</v>
      </c>
      <c r="M916" s="8">
        <f t="shared" si="173"/>
        <v>5668.41</v>
      </c>
      <c r="N916" s="8">
        <f t="shared" si="174"/>
        <v>205.59000000000015</v>
      </c>
      <c r="O916" s="27">
        <f t="shared" si="175"/>
        <v>3.5000000000000024E-2</v>
      </c>
      <c r="P916" s="4">
        <f t="shared" si="176"/>
        <v>13</v>
      </c>
      <c r="Q916" s="2" t="str">
        <f t="shared" si="170"/>
        <v>Fast</v>
      </c>
      <c r="R916" s="2">
        <f t="shared" si="171"/>
        <v>2016</v>
      </c>
    </row>
    <row r="917" spans="1:18" ht="14.25" customHeight="1" x14ac:dyDescent="0.25">
      <c r="A917" s="6">
        <v>916</v>
      </c>
      <c r="B917" s="5" t="s">
        <v>13</v>
      </c>
      <c r="C917" s="6">
        <v>420</v>
      </c>
      <c r="D917" s="8">
        <v>965</v>
      </c>
      <c r="E917" s="5" t="s">
        <v>23</v>
      </c>
      <c r="F917" s="8">
        <v>385035</v>
      </c>
      <c r="G917" s="8"/>
      <c r="H917" s="1">
        <v>42384</v>
      </c>
      <c r="I917" s="1">
        <v>42418</v>
      </c>
      <c r="J917" s="5" t="s">
        <v>19</v>
      </c>
      <c r="K917" s="8">
        <v>6079.5</v>
      </c>
      <c r="L917" s="8">
        <f t="shared" si="172"/>
        <v>405300</v>
      </c>
      <c r="M917" s="8">
        <f t="shared" si="173"/>
        <v>391114.5</v>
      </c>
      <c r="N917" s="8">
        <f t="shared" si="174"/>
        <v>14185.5</v>
      </c>
      <c r="O917" s="27">
        <f t="shared" si="175"/>
        <v>3.5000000000000003E-2</v>
      </c>
      <c r="P917" s="4">
        <f t="shared" si="176"/>
        <v>34</v>
      </c>
      <c r="Q917" s="2" t="str">
        <f t="shared" si="170"/>
        <v>Slow</v>
      </c>
      <c r="R917" s="2">
        <f t="shared" si="171"/>
        <v>2016</v>
      </c>
    </row>
    <row r="918" spans="1:18" ht="14.25" customHeight="1" x14ac:dyDescent="0.25">
      <c r="A918" s="6">
        <v>917</v>
      </c>
      <c r="B918" s="5" t="s">
        <v>13</v>
      </c>
      <c r="C918" s="6">
        <v>483</v>
      </c>
      <c r="D918" s="8">
        <v>917</v>
      </c>
      <c r="E918" s="5" t="s">
        <v>23</v>
      </c>
      <c r="F918" s="8">
        <v>420765.45</v>
      </c>
      <c r="G918" s="8"/>
      <c r="H918" s="1">
        <v>42597</v>
      </c>
      <c r="I918" s="1">
        <v>42630</v>
      </c>
      <c r="J918" s="16" t="s">
        <v>42</v>
      </c>
      <c r="K918" s="8">
        <v>6643.665</v>
      </c>
      <c r="L918" s="8">
        <f t="shared" si="172"/>
        <v>442911</v>
      </c>
      <c r="M918" s="8">
        <f t="shared" si="173"/>
        <v>427409.11499999999</v>
      </c>
      <c r="N918" s="8">
        <f t="shared" si="174"/>
        <v>15501.885000000009</v>
      </c>
      <c r="O918" s="27">
        <f t="shared" si="175"/>
        <v>3.5000000000000024E-2</v>
      </c>
      <c r="P918" s="4">
        <f t="shared" si="176"/>
        <v>33</v>
      </c>
      <c r="Q918" s="2" t="str">
        <f t="shared" si="170"/>
        <v>Slow</v>
      </c>
      <c r="R918" s="2">
        <f t="shared" si="171"/>
        <v>2016</v>
      </c>
    </row>
    <row r="919" spans="1:18" ht="14.25" customHeight="1" x14ac:dyDescent="0.25">
      <c r="A919" s="6">
        <v>918</v>
      </c>
      <c r="B919" s="5" t="s">
        <v>11</v>
      </c>
      <c r="C919" s="6">
        <v>810</v>
      </c>
      <c r="D919" s="8">
        <v>275</v>
      </c>
      <c r="E919" s="5" t="s">
        <v>29</v>
      </c>
      <c r="F919" s="8">
        <v>211612.5</v>
      </c>
      <c r="G919" s="36">
        <f t="shared" ref="G919:G920" si="180">F919/L919</f>
        <v>0.95</v>
      </c>
      <c r="H919" s="1">
        <v>43102</v>
      </c>
      <c r="I919" s="1">
        <v>43135</v>
      </c>
      <c r="J919" s="5" t="s">
        <v>19</v>
      </c>
      <c r="K919" s="8">
        <v>3341.25</v>
      </c>
      <c r="L919" s="8">
        <f t="shared" si="172"/>
        <v>222750</v>
      </c>
      <c r="M919" s="8">
        <f t="shared" si="173"/>
        <v>214953.75</v>
      </c>
      <c r="N919" s="8">
        <f t="shared" si="174"/>
        <v>7796.25</v>
      </c>
      <c r="O919" s="27">
        <f t="shared" si="175"/>
        <v>3.5000000000000003E-2</v>
      </c>
      <c r="P919" s="4">
        <f t="shared" si="176"/>
        <v>33</v>
      </c>
      <c r="Q919" s="2" t="str">
        <f t="shared" si="170"/>
        <v>Slow</v>
      </c>
      <c r="R919" s="2">
        <f t="shared" si="171"/>
        <v>2018</v>
      </c>
    </row>
    <row r="920" spans="1:18" ht="14.25" customHeight="1" x14ac:dyDescent="0.25">
      <c r="A920" s="6">
        <v>919</v>
      </c>
      <c r="B920" s="5" t="s">
        <v>11</v>
      </c>
      <c r="C920" s="6">
        <v>590</v>
      </c>
      <c r="D920" s="8">
        <v>240</v>
      </c>
      <c r="E920" s="5" t="s">
        <v>17</v>
      </c>
      <c r="F920" s="8">
        <v>134520</v>
      </c>
      <c r="G920" s="36">
        <f t="shared" si="180"/>
        <v>0.95</v>
      </c>
      <c r="H920" s="1">
        <v>42950</v>
      </c>
      <c r="I920" s="1">
        <v>42976</v>
      </c>
      <c r="J920" s="5" t="s">
        <v>21</v>
      </c>
      <c r="K920" s="8">
        <v>2124</v>
      </c>
      <c r="L920" s="8">
        <f t="shared" si="172"/>
        <v>141600</v>
      </c>
      <c r="M920" s="8">
        <f t="shared" si="173"/>
        <v>136644</v>
      </c>
      <c r="N920" s="8">
        <f t="shared" si="174"/>
        <v>4956</v>
      </c>
      <c r="O920" s="27">
        <f t="shared" si="175"/>
        <v>3.5000000000000003E-2</v>
      </c>
      <c r="P920" s="4">
        <f t="shared" si="176"/>
        <v>26</v>
      </c>
      <c r="Q920" s="2" t="str">
        <f t="shared" si="170"/>
        <v>Moderate</v>
      </c>
      <c r="R920" s="2">
        <f t="shared" si="171"/>
        <v>2017</v>
      </c>
    </row>
    <row r="921" spans="1:18" ht="14.25" customHeight="1" x14ac:dyDescent="0.25">
      <c r="A921" s="6">
        <v>920</v>
      </c>
      <c r="B921" s="5" t="s">
        <v>13</v>
      </c>
      <c r="C921" s="6">
        <v>734</v>
      </c>
      <c r="D921" s="8">
        <v>179</v>
      </c>
      <c r="E921" s="5" t="s">
        <v>10</v>
      </c>
      <c r="F921" s="8">
        <v>124816.7</v>
      </c>
      <c r="G921" s="8"/>
      <c r="H921" s="1">
        <v>42871</v>
      </c>
      <c r="I921" s="1">
        <v>42896</v>
      </c>
      <c r="J921" s="5" t="s">
        <v>15</v>
      </c>
      <c r="K921" s="8">
        <v>1970.79</v>
      </c>
      <c r="L921" s="8">
        <f t="shared" si="172"/>
        <v>131386</v>
      </c>
      <c r="M921" s="8">
        <f t="shared" si="173"/>
        <v>126787.48999999999</v>
      </c>
      <c r="N921" s="8">
        <f t="shared" si="174"/>
        <v>4598.5100000000093</v>
      </c>
      <c r="O921" s="27">
        <f t="shared" si="175"/>
        <v>3.5000000000000073E-2</v>
      </c>
      <c r="P921" s="4">
        <f t="shared" si="176"/>
        <v>25</v>
      </c>
      <c r="Q921" s="2" t="str">
        <f t="shared" si="170"/>
        <v>Moderate</v>
      </c>
      <c r="R921" s="2">
        <f t="shared" si="171"/>
        <v>2017</v>
      </c>
    </row>
    <row r="922" spans="1:18" ht="14.25" customHeight="1" x14ac:dyDescent="0.25">
      <c r="A922" s="6">
        <v>921</v>
      </c>
      <c r="B922" s="5" t="s">
        <v>13</v>
      </c>
      <c r="C922" s="6">
        <v>942</v>
      </c>
      <c r="D922" s="8">
        <v>614</v>
      </c>
      <c r="E922" s="5" t="s">
        <v>14</v>
      </c>
      <c r="F922" s="8">
        <v>549468.6</v>
      </c>
      <c r="G922" s="8"/>
      <c r="H922" s="1">
        <v>42532</v>
      </c>
      <c r="I922" s="1">
        <v>42545</v>
      </c>
      <c r="J922" s="5" t="s">
        <v>21</v>
      </c>
      <c r="K922" s="8">
        <v>8675.82</v>
      </c>
      <c r="L922" s="8">
        <f t="shared" si="172"/>
        <v>578388</v>
      </c>
      <c r="M922" s="8">
        <f t="shared" si="173"/>
        <v>558144.41999999993</v>
      </c>
      <c r="N922" s="8">
        <f t="shared" si="174"/>
        <v>20243.580000000075</v>
      </c>
      <c r="O922" s="27">
        <f t="shared" si="175"/>
        <v>3.5000000000000128E-2</v>
      </c>
      <c r="P922" s="4">
        <f t="shared" si="176"/>
        <v>13</v>
      </c>
      <c r="Q922" s="2" t="str">
        <f t="shared" si="170"/>
        <v>Fast</v>
      </c>
      <c r="R922" s="2">
        <f t="shared" si="171"/>
        <v>2016</v>
      </c>
    </row>
    <row r="923" spans="1:18" ht="14.25" customHeight="1" x14ac:dyDescent="0.25">
      <c r="A923" s="6">
        <v>922</v>
      </c>
      <c r="B923" s="5" t="s">
        <v>11</v>
      </c>
      <c r="C923" s="6">
        <v>498</v>
      </c>
      <c r="D923" s="8">
        <v>102</v>
      </c>
      <c r="E923" s="5" t="s">
        <v>27</v>
      </c>
      <c r="F923" s="8">
        <v>48256.2</v>
      </c>
      <c r="G923" s="36">
        <f t="shared" ref="G923:G924" si="181">F923/L923</f>
        <v>0.95</v>
      </c>
      <c r="H923" s="1">
        <v>43077</v>
      </c>
      <c r="I923" s="1">
        <v>43111</v>
      </c>
      <c r="J923" s="16" t="s">
        <v>42</v>
      </c>
      <c r="K923" s="8">
        <v>761.93999999999994</v>
      </c>
      <c r="L923" s="8">
        <f t="shared" si="172"/>
        <v>50796</v>
      </c>
      <c r="M923" s="8">
        <f t="shared" si="173"/>
        <v>49018.14</v>
      </c>
      <c r="N923" s="8">
        <f t="shared" si="174"/>
        <v>1777.8600000000006</v>
      </c>
      <c r="O923" s="27">
        <f t="shared" si="175"/>
        <v>3.500000000000001E-2</v>
      </c>
      <c r="P923" s="4">
        <f t="shared" si="176"/>
        <v>34</v>
      </c>
      <c r="Q923" s="2" t="str">
        <f t="shared" si="170"/>
        <v>Slow</v>
      </c>
      <c r="R923" s="2">
        <f t="shared" si="171"/>
        <v>2018</v>
      </c>
    </row>
    <row r="924" spans="1:18" ht="14.25" customHeight="1" x14ac:dyDescent="0.25">
      <c r="A924" s="6">
        <v>923</v>
      </c>
      <c r="B924" s="5" t="s">
        <v>11</v>
      </c>
      <c r="C924" s="6">
        <v>666</v>
      </c>
      <c r="D924" s="8">
        <v>105</v>
      </c>
      <c r="E924" s="5" t="s">
        <v>27</v>
      </c>
      <c r="F924" s="8">
        <v>66433.5</v>
      </c>
      <c r="G924" s="36">
        <f t="shared" si="181"/>
        <v>0.95</v>
      </c>
      <c r="H924" s="1">
        <v>42399</v>
      </c>
      <c r="I924" s="1">
        <v>42434</v>
      </c>
      <c r="J924" s="5" t="s">
        <v>32</v>
      </c>
      <c r="K924" s="8">
        <v>1048.95</v>
      </c>
      <c r="L924" s="8">
        <f t="shared" si="172"/>
        <v>69930</v>
      </c>
      <c r="M924" s="8">
        <f t="shared" si="173"/>
        <v>67482.45</v>
      </c>
      <c r="N924" s="8">
        <f t="shared" si="174"/>
        <v>2447.5500000000029</v>
      </c>
      <c r="O924" s="27">
        <f t="shared" si="175"/>
        <v>3.5000000000000045E-2</v>
      </c>
      <c r="P924" s="4">
        <f t="shared" si="176"/>
        <v>35</v>
      </c>
      <c r="Q924" s="2" t="str">
        <f t="shared" si="170"/>
        <v>Slow</v>
      </c>
      <c r="R924" s="2">
        <f t="shared" si="171"/>
        <v>2016</v>
      </c>
    </row>
    <row r="925" spans="1:18" ht="14.25" customHeight="1" x14ac:dyDescent="0.25">
      <c r="A925" s="6">
        <v>924</v>
      </c>
      <c r="B925" s="5" t="s">
        <v>16</v>
      </c>
      <c r="C925" s="6">
        <v>959</v>
      </c>
      <c r="D925" s="8">
        <v>55</v>
      </c>
      <c r="E925" s="5" t="s">
        <v>25</v>
      </c>
      <c r="F925" s="8">
        <v>50107.75</v>
      </c>
      <c r="G925" s="8"/>
      <c r="H925" s="1">
        <v>43000</v>
      </c>
      <c r="I925" s="1">
        <v>43016</v>
      </c>
      <c r="J925" s="5" t="s">
        <v>15</v>
      </c>
      <c r="K925" s="8">
        <v>791.17499999999995</v>
      </c>
      <c r="L925" s="8">
        <f t="shared" si="172"/>
        <v>52745</v>
      </c>
      <c r="M925" s="8">
        <f t="shared" si="173"/>
        <v>50898.925000000003</v>
      </c>
      <c r="N925" s="8">
        <f t="shared" si="174"/>
        <v>1846.0749999999971</v>
      </c>
      <c r="O925" s="27">
        <f t="shared" si="175"/>
        <v>3.4999999999999948E-2</v>
      </c>
      <c r="P925" s="4">
        <f t="shared" si="176"/>
        <v>16</v>
      </c>
      <c r="Q925" s="2" t="str">
        <f t="shared" si="170"/>
        <v>Moderate</v>
      </c>
      <c r="R925" s="2">
        <f t="shared" si="171"/>
        <v>2017</v>
      </c>
    </row>
    <row r="926" spans="1:18" ht="14.25" customHeight="1" x14ac:dyDescent="0.25">
      <c r="A926" s="6">
        <v>925</v>
      </c>
      <c r="B926" s="5" t="s">
        <v>13</v>
      </c>
      <c r="C926" s="6">
        <v>580</v>
      </c>
      <c r="D926" s="8">
        <v>1027</v>
      </c>
      <c r="E926" s="5" t="s">
        <v>30</v>
      </c>
      <c r="F926" s="8">
        <v>565877</v>
      </c>
      <c r="G926" s="8"/>
      <c r="H926" s="1">
        <v>42452</v>
      </c>
      <c r="I926" s="1">
        <v>42466</v>
      </c>
      <c r="J926" s="5" t="s">
        <v>18</v>
      </c>
      <c r="K926" s="8">
        <v>8934.9</v>
      </c>
      <c r="L926" s="8">
        <f t="shared" si="172"/>
        <v>595660</v>
      </c>
      <c r="M926" s="8">
        <f t="shared" si="173"/>
        <v>574811.9</v>
      </c>
      <c r="N926" s="8">
        <f t="shared" si="174"/>
        <v>20848.099999999977</v>
      </c>
      <c r="O926" s="27">
        <f t="shared" si="175"/>
        <v>3.4999999999999962E-2</v>
      </c>
      <c r="P926" s="4">
        <f t="shared" si="176"/>
        <v>14</v>
      </c>
      <c r="Q926" s="2" t="str">
        <f t="shared" si="170"/>
        <v>Fast</v>
      </c>
      <c r="R926" s="2">
        <f t="shared" si="171"/>
        <v>2016</v>
      </c>
    </row>
    <row r="927" spans="1:18" ht="14.25" customHeight="1" x14ac:dyDescent="0.25">
      <c r="A927" s="6">
        <v>926</v>
      </c>
      <c r="B927" s="5" t="s">
        <v>11</v>
      </c>
      <c r="C927" s="6">
        <v>332</v>
      </c>
      <c r="D927" s="8">
        <v>314</v>
      </c>
      <c r="E927" s="5" t="s">
        <v>29</v>
      </c>
      <c r="F927" s="8">
        <v>99035.6</v>
      </c>
      <c r="G927" s="36">
        <f t="shared" ref="G927:G928" si="182">F927/L927</f>
        <v>0.95000000000000007</v>
      </c>
      <c r="H927" s="1">
        <v>42690</v>
      </c>
      <c r="I927" s="1">
        <v>42700</v>
      </c>
      <c r="J927" s="5" t="s">
        <v>18</v>
      </c>
      <c r="K927" s="8">
        <v>1563.72</v>
      </c>
      <c r="L927" s="8">
        <f t="shared" si="172"/>
        <v>104248</v>
      </c>
      <c r="M927" s="8">
        <f t="shared" si="173"/>
        <v>100599.32</v>
      </c>
      <c r="N927" s="8">
        <f t="shared" si="174"/>
        <v>3648.679999999993</v>
      </c>
      <c r="O927" s="27">
        <f t="shared" si="175"/>
        <v>3.4999999999999934E-2</v>
      </c>
      <c r="P927" s="4">
        <f t="shared" si="176"/>
        <v>10</v>
      </c>
      <c r="Q927" s="2" t="str">
        <f t="shared" si="170"/>
        <v>Fast</v>
      </c>
      <c r="R927" s="2">
        <f t="shared" si="171"/>
        <v>2016</v>
      </c>
    </row>
    <row r="928" spans="1:18" ht="14.25" customHeight="1" x14ac:dyDescent="0.25">
      <c r="A928" s="6">
        <v>927</v>
      </c>
      <c r="B928" s="5" t="s">
        <v>11</v>
      </c>
      <c r="C928" s="6">
        <v>309</v>
      </c>
      <c r="D928" s="8">
        <v>157</v>
      </c>
      <c r="E928" s="5" t="s">
        <v>31</v>
      </c>
      <c r="F928" s="8">
        <v>46087.35</v>
      </c>
      <c r="G928" s="36">
        <f t="shared" si="182"/>
        <v>0.95</v>
      </c>
      <c r="H928" s="1">
        <v>42549</v>
      </c>
      <c r="I928" s="1">
        <v>42572</v>
      </c>
      <c r="J928" s="5" t="s">
        <v>19</v>
      </c>
      <c r="K928" s="8">
        <v>727.69499999999994</v>
      </c>
      <c r="L928" s="8">
        <f t="shared" si="172"/>
        <v>48513</v>
      </c>
      <c r="M928" s="8">
        <f t="shared" si="173"/>
        <v>46815.044999999998</v>
      </c>
      <c r="N928" s="8">
        <f t="shared" si="174"/>
        <v>1697.9550000000017</v>
      </c>
      <c r="O928" s="27">
        <f t="shared" si="175"/>
        <v>3.5000000000000038E-2</v>
      </c>
      <c r="P928" s="4">
        <f t="shared" si="176"/>
        <v>23</v>
      </c>
      <c r="Q928" s="2" t="str">
        <f t="shared" si="170"/>
        <v>Moderate</v>
      </c>
      <c r="R928" s="2">
        <f t="shared" si="171"/>
        <v>2016</v>
      </c>
    </row>
    <row r="929" spans="1:18" ht="14.25" customHeight="1" x14ac:dyDescent="0.25">
      <c r="A929" s="6">
        <v>928</v>
      </c>
      <c r="B929" s="5" t="s">
        <v>16</v>
      </c>
      <c r="C929" s="6">
        <v>135</v>
      </c>
      <c r="D929" s="8">
        <v>52</v>
      </c>
      <c r="E929" s="5" t="s">
        <v>25</v>
      </c>
      <c r="F929" s="8">
        <v>6669</v>
      </c>
      <c r="G929" s="8"/>
      <c r="H929" s="1">
        <v>42467</v>
      </c>
      <c r="I929" s="1">
        <v>42494</v>
      </c>
      <c r="J929" s="5" t="s">
        <v>12</v>
      </c>
      <c r="K929" s="8">
        <v>105.3</v>
      </c>
      <c r="L929" s="8">
        <f t="shared" si="172"/>
        <v>7020</v>
      </c>
      <c r="M929" s="8">
        <f t="shared" si="173"/>
        <v>6774.3</v>
      </c>
      <c r="N929" s="8">
        <f t="shared" si="174"/>
        <v>245.69999999999982</v>
      </c>
      <c r="O929" s="27">
        <f t="shared" si="175"/>
        <v>3.4999999999999976E-2</v>
      </c>
      <c r="P929" s="4">
        <f t="shared" si="176"/>
        <v>27</v>
      </c>
      <c r="Q929" s="2" t="str">
        <f t="shared" si="170"/>
        <v>Moderate</v>
      </c>
      <c r="R929" s="2">
        <f t="shared" si="171"/>
        <v>2016</v>
      </c>
    </row>
    <row r="930" spans="1:18" ht="14.25" customHeight="1" x14ac:dyDescent="0.25">
      <c r="A930" s="6">
        <v>929</v>
      </c>
      <c r="B930" s="5" t="s">
        <v>13</v>
      </c>
      <c r="C930" s="6">
        <v>549</v>
      </c>
      <c r="D930" s="8">
        <v>823</v>
      </c>
      <c r="E930" s="5" t="s">
        <v>20</v>
      </c>
      <c r="F930" s="8">
        <v>429235.65</v>
      </c>
      <c r="G930" s="8"/>
      <c r="H930" s="1">
        <v>42746</v>
      </c>
      <c r="I930" s="1">
        <v>42770</v>
      </c>
      <c r="J930" s="5" t="s">
        <v>12</v>
      </c>
      <c r="K930" s="8">
        <v>6777.4049999999997</v>
      </c>
      <c r="L930" s="8">
        <f t="shared" si="172"/>
        <v>451827</v>
      </c>
      <c r="M930" s="8">
        <f t="shared" si="173"/>
        <v>436013.05500000005</v>
      </c>
      <c r="N930" s="8">
        <f t="shared" si="174"/>
        <v>15813.944999999949</v>
      </c>
      <c r="O930" s="27">
        <f t="shared" si="175"/>
        <v>3.4999999999999885E-2</v>
      </c>
      <c r="P930" s="4">
        <f t="shared" si="176"/>
        <v>24</v>
      </c>
      <c r="Q930" s="2" t="str">
        <f t="shared" si="170"/>
        <v>Moderate</v>
      </c>
      <c r="R930" s="2">
        <f t="shared" si="171"/>
        <v>2017</v>
      </c>
    </row>
    <row r="931" spans="1:18" ht="14.25" customHeight="1" x14ac:dyDescent="0.25">
      <c r="A931" s="6">
        <v>930</v>
      </c>
      <c r="B931" s="5" t="s">
        <v>13</v>
      </c>
      <c r="C931" s="6">
        <v>830</v>
      </c>
      <c r="D931" s="8">
        <v>1076</v>
      </c>
      <c r="E931" s="5" t="s">
        <v>30</v>
      </c>
      <c r="F931" s="8">
        <v>848426</v>
      </c>
      <c r="G931" s="8"/>
      <c r="H931" s="1">
        <v>42689</v>
      </c>
      <c r="I931" s="1">
        <v>42702</v>
      </c>
      <c r="J931" s="5" t="s">
        <v>32</v>
      </c>
      <c r="K931" s="8">
        <v>13396.199999999999</v>
      </c>
      <c r="L931" s="8">
        <f t="shared" si="172"/>
        <v>893080</v>
      </c>
      <c r="M931" s="8">
        <f t="shared" si="173"/>
        <v>861822.2</v>
      </c>
      <c r="N931" s="8">
        <f t="shared" si="174"/>
        <v>31257.800000000047</v>
      </c>
      <c r="O931" s="27">
        <f t="shared" si="175"/>
        <v>3.5000000000000052E-2</v>
      </c>
      <c r="P931" s="4">
        <f t="shared" si="176"/>
        <v>13</v>
      </c>
      <c r="Q931" s="2" t="str">
        <f t="shared" si="170"/>
        <v>Fast</v>
      </c>
      <c r="R931" s="2">
        <f t="shared" si="171"/>
        <v>2016</v>
      </c>
    </row>
    <row r="932" spans="1:18" ht="14.25" customHeight="1" x14ac:dyDescent="0.25">
      <c r="A932" s="6">
        <v>931</v>
      </c>
      <c r="B932" s="5" t="s">
        <v>11</v>
      </c>
      <c r="C932" s="6">
        <v>393</v>
      </c>
      <c r="D932" s="8">
        <v>89</v>
      </c>
      <c r="E932" s="5" t="s">
        <v>27</v>
      </c>
      <c r="F932" s="8">
        <v>33228.15</v>
      </c>
      <c r="G932" s="36">
        <f t="shared" ref="G932:G934" si="183">F932/L932</f>
        <v>0.95000000000000007</v>
      </c>
      <c r="H932" s="1">
        <v>43177</v>
      </c>
      <c r="I932" s="1">
        <v>43200</v>
      </c>
      <c r="J932" s="16" t="s">
        <v>42</v>
      </c>
      <c r="K932" s="8">
        <v>524.65499999999997</v>
      </c>
      <c r="L932" s="8">
        <f t="shared" si="172"/>
        <v>34977</v>
      </c>
      <c r="M932" s="8">
        <f t="shared" si="173"/>
        <v>33752.805</v>
      </c>
      <c r="N932" s="8">
        <f t="shared" si="174"/>
        <v>1224.1949999999997</v>
      </c>
      <c r="O932" s="27">
        <f t="shared" si="175"/>
        <v>3.4999999999999989E-2</v>
      </c>
      <c r="P932" s="4">
        <f t="shared" si="176"/>
        <v>23</v>
      </c>
      <c r="Q932" s="2" t="str">
        <f t="shared" si="170"/>
        <v>Moderate</v>
      </c>
      <c r="R932" s="2">
        <f t="shared" si="171"/>
        <v>2018</v>
      </c>
    </row>
    <row r="933" spans="1:18" ht="14.25" customHeight="1" x14ac:dyDescent="0.25">
      <c r="A933" s="6">
        <v>932</v>
      </c>
      <c r="B933" s="5" t="s">
        <v>11</v>
      </c>
      <c r="C933" s="6">
        <v>528</v>
      </c>
      <c r="D933" s="8">
        <v>944</v>
      </c>
      <c r="E933" s="5" t="s">
        <v>10</v>
      </c>
      <c r="F933" s="8">
        <v>473510.40000000002</v>
      </c>
      <c r="G933" s="36">
        <f t="shared" si="183"/>
        <v>0.95000000000000007</v>
      </c>
      <c r="H933" s="1">
        <v>43032</v>
      </c>
      <c r="I933" s="1">
        <v>43058</v>
      </c>
      <c r="J933" s="5" t="s">
        <v>21</v>
      </c>
      <c r="K933" s="8">
        <v>7476.48</v>
      </c>
      <c r="L933" s="8">
        <f t="shared" si="172"/>
        <v>498432</v>
      </c>
      <c r="M933" s="8">
        <f t="shared" si="173"/>
        <v>480986.88</v>
      </c>
      <c r="N933" s="8">
        <f t="shared" si="174"/>
        <v>17445.119999999995</v>
      </c>
      <c r="O933" s="27">
        <f t="shared" si="175"/>
        <v>3.4999999999999989E-2</v>
      </c>
      <c r="P933" s="4">
        <f t="shared" si="176"/>
        <v>26</v>
      </c>
      <c r="Q933" s="2" t="str">
        <f t="shared" si="170"/>
        <v>Moderate</v>
      </c>
      <c r="R933" s="2">
        <f t="shared" si="171"/>
        <v>2017</v>
      </c>
    </row>
    <row r="934" spans="1:18" ht="14.25" customHeight="1" x14ac:dyDescent="0.25">
      <c r="A934" s="6">
        <v>933</v>
      </c>
      <c r="B934" s="5" t="s">
        <v>11</v>
      </c>
      <c r="C934" s="6">
        <v>281</v>
      </c>
      <c r="D934" s="8">
        <v>219</v>
      </c>
      <c r="E934" s="5" t="s">
        <v>17</v>
      </c>
      <c r="F934" s="8">
        <v>58462.05</v>
      </c>
      <c r="G934" s="36">
        <f t="shared" si="183"/>
        <v>0.95000000000000007</v>
      </c>
      <c r="H934" s="1">
        <v>42965</v>
      </c>
      <c r="I934" s="1">
        <v>42996</v>
      </c>
      <c r="J934" s="5" t="s">
        <v>18</v>
      </c>
      <c r="K934" s="8">
        <v>923.08499999999992</v>
      </c>
      <c r="L934" s="8">
        <f t="shared" si="172"/>
        <v>61539</v>
      </c>
      <c r="M934" s="8">
        <f t="shared" si="173"/>
        <v>59385.135000000002</v>
      </c>
      <c r="N934" s="8">
        <f t="shared" si="174"/>
        <v>2153.864999999998</v>
      </c>
      <c r="O934" s="27">
        <f t="shared" si="175"/>
        <v>3.4999999999999969E-2</v>
      </c>
      <c r="P934" s="4">
        <f t="shared" si="176"/>
        <v>31</v>
      </c>
      <c r="Q934" s="2" t="str">
        <f t="shared" si="170"/>
        <v>Slow</v>
      </c>
      <c r="R934" s="2">
        <f t="shared" si="171"/>
        <v>2017</v>
      </c>
    </row>
    <row r="935" spans="1:18" ht="14.25" customHeight="1" x14ac:dyDescent="0.25">
      <c r="A935" s="6">
        <v>934</v>
      </c>
      <c r="B935" s="5" t="s">
        <v>13</v>
      </c>
      <c r="C935" s="6">
        <v>474</v>
      </c>
      <c r="D935" s="8">
        <v>673</v>
      </c>
      <c r="E935" s="5" t="s">
        <v>14</v>
      </c>
      <c r="F935" s="8">
        <v>303051.90000000002</v>
      </c>
      <c r="G935" s="8"/>
      <c r="H935" s="1">
        <v>42607</v>
      </c>
      <c r="I935" s="1">
        <v>42636</v>
      </c>
      <c r="J935" s="5" t="s">
        <v>21</v>
      </c>
      <c r="K935" s="8">
        <v>4785.03</v>
      </c>
      <c r="L935" s="8">
        <f t="shared" si="172"/>
        <v>319002</v>
      </c>
      <c r="M935" s="8">
        <f t="shared" si="173"/>
        <v>307836.93000000005</v>
      </c>
      <c r="N935" s="8">
        <f t="shared" si="174"/>
        <v>11165.069999999949</v>
      </c>
      <c r="O935" s="27">
        <f t="shared" si="175"/>
        <v>3.4999999999999837E-2</v>
      </c>
      <c r="P935" s="4">
        <f t="shared" si="176"/>
        <v>29</v>
      </c>
      <c r="Q935" s="2" t="str">
        <f t="shared" si="170"/>
        <v>Slow</v>
      </c>
      <c r="R935" s="2">
        <f t="shared" si="171"/>
        <v>2016</v>
      </c>
    </row>
    <row r="936" spans="1:18" ht="14.25" customHeight="1" x14ac:dyDescent="0.25">
      <c r="A936" s="6">
        <v>935</v>
      </c>
      <c r="B936" s="5" t="s">
        <v>11</v>
      </c>
      <c r="C936" s="6">
        <v>182</v>
      </c>
      <c r="D936" s="8">
        <v>23</v>
      </c>
      <c r="E936" s="5" t="s">
        <v>26</v>
      </c>
      <c r="F936" s="8">
        <v>3976.7</v>
      </c>
      <c r="G936" s="36">
        <f t="shared" ref="G936:G937" si="184">F936/L936</f>
        <v>0.95</v>
      </c>
      <c r="H936" s="1">
        <v>42484</v>
      </c>
      <c r="I936" s="1">
        <v>42519</v>
      </c>
      <c r="J936" s="16" t="s">
        <v>42</v>
      </c>
      <c r="K936" s="8">
        <v>62.79</v>
      </c>
      <c r="L936" s="8">
        <f t="shared" si="172"/>
        <v>4186</v>
      </c>
      <c r="M936" s="8">
        <f t="shared" si="173"/>
        <v>4039.49</v>
      </c>
      <c r="N936" s="8">
        <f t="shared" si="174"/>
        <v>146.51000000000022</v>
      </c>
      <c r="O936" s="27">
        <f t="shared" si="175"/>
        <v>3.5000000000000052E-2</v>
      </c>
      <c r="P936" s="4">
        <f t="shared" si="176"/>
        <v>35</v>
      </c>
      <c r="Q936" s="2" t="str">
        <f t="shared" si="170"/>
        <v>Slow</v>
      </c>
      <c r="R936" s="2">
        <f t="shared" si="171"/>
        <v>2016</v>
      </c>
    </row>
    <row r="937" spans="1:18" ht="14.25" customHeight="1" x14ac:dyDescent="0.25">
      <c r="A937" s="6">
        <v>936</v>
      </c>
      <c r="B937" s="5" t="s">
        <v>11</v>
      </c>
      <c r="C937" s="6">
        <v>144</v>
      </c>
      <c r="D937" s="8">
        <v>270</v>
      </c>
      <c r="E937" s="5" t="s">
        <v>29</v>
      </c>
      <c r="F937" s="8">
        <v>36936</v>
      </c>
      <c r="G937" s="36">
        <f t="shared" si="184"/>
        <v>0.95</v>
      </c>
      <c r="H937" s="1">
        <v>43168</v>
      </c>
      <c r="I937" s="1">
        <v>43189</v>
      </c>
      <c r="J937" s="5" t="s">
        <v>12</v>
      </c>
      <c r="K937" s="8">
        <v>583.19999999999993</v>
      </c>
      <c r="L937" s="8">
        <f t="shared" si="172"/>
        <v>38880</v>
      </c>
      <c r="M937" s="8">
        <f t="shared" si="173"/>
        <v>37519.199999999997</v>
      </c>
      <c r="N937" s="8">
        <f t="shared" si="174"/>
        <v>1360.8000000000029</v>
      </c>
      <c r="O937" s="27">
        <f t="shared" si="175"/>
        <v>3.5000000000000073E-2</v>
      </c>
      <c r="P937" s="4">
        <f t="shared" si="176"/>
        <v>21</v>
      </c>
      <c r="Q937" s="2" t="str">
        <f t="shared" si="170"/>
        <v>Moderate</v>
      </c>
      <c r="R937" s="2">
        <f t="shared" si="171"/>
        <v>2018</v>
      </c>
    </row>
    <row r="938" spans="1:18" ht="14.25" customHeight="1" x14ac:dyDescent="0.25">
      <c r="A938" s="6">
        <v>937</v>
      </c>
      <c r="B938" s="5" t="s">
        <v>13</v>
      </c>
      <c r="C938" s="6">
        <v>355</v>
      </c>
      <c r="D938" s="8">
        <v>208</v>
      </c>
      <c r="E938" s="5" t="s">
        <v>10</v>
      </c>
      <c r="F938" s="8">
        <v>70148</v>
      </c>
      <c r="G938" s="8"/>
      <c r="H938" s="1">
        <v>42749</v>
      </c>
      <c r="I938" s="1">
        <v>42783</v>
      </c>
      <c r="J938" s="5" t="s">
        <v>21</v>
      </c>
      <c r="K938" s="8">
        <v>1107.5999999999999</v>
      </c>
      <c r="L938" s="8">
        <f t="shared" si="172"/>
        <v>73840</v>
      </c>
      <c r="M938" s="8">
        <f t="shared" si="173"/>
        <v>71255.600000000006</v>
      </c>
      <c r="N938" s="8">
        <f t="shared" si="174"/>
        <v>2584.3999999999942</v>
      </c>
      <c r="O938" s="27">
        <f t="shared" si="175"/>
        <v>3.499999999999992E-2</v>
      </c>
      <c r="P938" s="4">
        <f t="shared" si="176"/>
        <v>34</v>
      </c>
      <c r="Q938" s="2" t="str">
        <f t="shared" si="170"/>
        <v>Slow</v>
      </c>
      <c r="R938" s="2">
        <f t="shared" si="171"/>
        <v>2017</v>
      </c>
    </row>
    <row r="939" spans="1:18" ht="14.25" customHeight="1" x14ac:dyDescent="0.25">
      <c r="A939" s="6">
        <v>938</v>
      </c>
      <c r="B939" s="5" t="s">
        <v>13</v>
      </c>
      <c r="C939" s="6">
        <v>406</v>
      </c>
      <c r="D939" s="8">
        <v>181</v>
      </c>
      <c r="E939" s="5" t="s">
        <v>10</v>
      </c>
      <c r="F939" s="8">
        <v>69811.7</v>
      </c>
      <c r="G939" s="8"/>
      <c r="H939" s="1">
        <v>42572</v>
      </c>
      <c r="I939" s="1">
        <v>42583</v>
      </c>
      <c r="J939" s="16" t="s">
        <v>42</v>
      </c>
      <c r="K939" s="8">
        <v>1102.29</v>
      </c>
      <c r="L939" s="8">
        <f t="shared" si="172"/>
        <v>73486</v>
      </c>
      <c r="M939" s="8">
        <f t="shared" si="173"/>
        <v>70913.989999999991</v>
      </c>
      <c r="N939" s="8">
        <f t="shared" si="174"/>
        <v>2572.0100000000093</v>
      </c>
      <c r="O939" s="27">
        <f t="shared" si="175"/>
        <v>3.5000000000000128E-2</v>
      </c>
      <c r="P939" s="4">
        <f t="shared" si="176"/>
        <v>11</v>
      </c>
      <c r="Q939" s="2" t="str">
        <f t="shared" si="170"/>
        <v>Fast</v>
      </c>
      <c r="R939" s="2">
        <f t="shared" si="171"/>
        <v>2016</v>
      </c>
    </row>
    <row r="940" spans="1:18" ht="14.25" customHeight="1" x14ac:dyDescent="0.25">
      <c r="A940" s="6">
        <v>939</v>
      </c>
      <c r="B940" s="5" t="s">
        <v>11</v>
      </c>
      <c r="C940" s="6">
        <v>143</v>
      </c>
      <c r="D940" s="8">
        <v>333</v>
      </c>
      <c r="E940" s="5" t="s">
        <v>29</v>
      </c>
      <c r="F940" s="8">
        <v>45238.05</v>
      </c>
      <c r="G940" s="36">
        <f>F940/L940</f>
        <v>0.95000000000000007</v>
      </c>
      <c r="H940" s="1">
        <v>43248</v>
      </c>
      <c r="I940" s="1">
        <v>43269</v>
      </c>
      <c r="J940" s="16" t="s">
        <v>42</v>
      </c>
      <c r="K940" s="8">
        <v>714.28499999999997</v>
      </c>
      <c r="L940" s="8">
        <f t="shared" si="172"/>
        <v>47619</v>
      </c>
      <c r="M940" s="8">
        <f t="shared" si="173"/>
        <v>45952.335000000006</v>
      </c>
      <c r="N940" s="8">
        <f t="shared" si="174"/>
        <v>1666.6649999999936</v>
      </c>
      <c r="O940" s="27">
        <f t="shared" si="175"/>
        <v>3.4999999999999865E-2</v>
      </c>
      <c r="P940" s="4">
        <f t="shared" si="176"/>
        <v>21</v>
      </c>
      <c r="Q940" s="2" t="str">
        <f t="shared" si="170"/>
        <v>Moderate</v>
      </c>
      <c r="R940" s="2">
        <f t="shared" si="171"/>
        <v>2018</v>
      </c>
    </row>
    <row r="941" spans="1:18" ht="14.25" customHeight="1" x14ac:dyDescent="0.25">
      <c r="A941" s="6">
        <v>940</v>
      </c>
      <c r="B941" s="5" t="s">
        <v>13</v>
      </c>
      <c r="C941" s="6">
        <v>421</v>
      </c>
      <c r="D941" s="8">
        <v>70</v>
      </c>
      <c r="E941" s="5" t="s">
        <v>31</v>
      </c>
      <c r="F941" s="8">
        <v>27996.5</v>
      </c>
      <c r="G941" s="8"/>
      <c r="H941" s="1">
        <v>43004</v>
      </c>
      <c r="I941" s="1">
        <v>43021</v>
      </c>
      <c r="J941" s="5" t="s">
        <v>18</v>
      </c>
      <c r="K941" s="8">
        <v>442.05</v>
      </c>
      <c r="L941" s="8">
        <f t="shared" si="172"/>
        <v>29470</v>
      </c>
      <c r="M941" s="8">
        <f t="shared" si="173"/>
        <v>28438.55</v>
      </c>
      <c r="N941" s="8">
        <f t="shared" si="174"/>
        <v>1031.4500000000007</v>
      </c>
      <c r="O941" s="27">
        <f t="shared" si="175"/>
        <v>3.5000000000000024E-2</v>
      </c>
      <c r="P941" s="4">
        <f t="shared" si="176"/>
        <v>17</v>
      </c>
      <c r="Q941" s="2" t="str">
        <f t="shared" si="170"/>
        <v>Moderate</v>
      </c>
      <c r="R941" s="2">
        <f t="shared" si="171"/>
        <v>2017</v>
      </c>
    </row>
    <row r="942" spans="1:18" ht="14.25" customHeight="1" x14ac:dyDescent="0.25">
      <c r="A942" s="6">
        <v>941</v>
      </c>
      <c r="B942" s="5" t="s">
        <v>13</v>
      </c>
      <c r="C942" s="6">
        <v>748</v>
      </c>
      <c r="D942" s="8">
        <v>784</v>
      </c>
      <c r="E942" s="5" t="s">
        <v>14</v>
      </c>
      <c r="F942" s="8">
        <v>557110.4</v>
      </c>
      <c r="G942" s="8"/>
      <c r="H942" s="1">
        <v>43138</v>
      </c>
      <c r="I942" s="1">
        <v>43168</v>
      </c>
      <c r="J942" s="5" t="s">
        <v>28</v>
      </c>
      <c r="K942" s="8">
        <v>8796.48</v>
      </c>
      <c r="L942" s="8">
        <f t="shared" si="172"/>
        <v>586432</v>
      </c>
      <c r="M942" s="8">
        <f t="shared" si="173"/>
        <v>565906.88</v>
      </c>
      <c r="N942" s="8">
        <f t="shared" si="174"/>
        <v>20525.119999999995</v>
      </c>
      <c r="O942" s="27">
        <f t="shared" si="175"/>
        <v>3.4999999999999989E-2</v>
      </c>
      <c r="P942" s="4">
        <f t="shared" si="176"/>
        <v>30</v>
      </c>
      <c r="Q942" s="2" t="str">
        <f t="shared" si="170"/>
        <v>Slow</v>
      </c>
      <c r="R942" s="2">
        <f t="shared" si="171"/>
        <v>2018</v>
      </c>
    </row>
    <row r="943" spans="1:18" ht="14.25" customHeight="1" x14ac:dyDescent="0.25">
      <c r="A943" s="6">
        <v>942</v>
      </c>
      <c r="B943" s="5" t="s">
        <v>13</v>
      </c>
      <c r="C943" s="6">
        <v>70</v>
      </c>
      <c r="D943" s="8">
        <v>1405</v>
      </c>
      <c r="E943" s="5" t="s">
        <v>22</v>
      </c>
      <c r="F943" s="8">
        <v>93432.5</v>
      </c>
      <c r="G943" s="8"/>
      <c r="H943" s="1">
        <v>42948</v>
      </c>
      <c r="I943" s="1">
        <v>42962</v>
      </c>
      <c r="J943" s="5" t="s">
        <v>19</v>
      </c>
      <c r="K943" s="8">
        <v>1475.25</v>
      </c>
      <c r="L943" s="8">
        <f t="shared" si="172"/>
        <v>98350</v>
      </c>
      <c r="M943" s="8">
        <f t="shared" si="173"/>
        <v>94907.75</v>
      </c>
      <c r="N943" s="8">
        <f t="shared" si="174"/>
        <v>3442.25</v>
      </c>
      <c r="O943" s="27">
        <f t="shared" si="175"/>
        <v>3.5000000000000003E-2</v>
      </c>
      <c r="P943" s="4">
        <f t="shared" si="176"/>
        <v>14</v>
      </c>
      <c r="Q943" s="2" t="str">
        <f t="shared" si="170"/>
        <v>Fast</v>
      </c>
      <c r="R943" s="2">
        <f t="shared" si="171"/>
        <v>2017</v>
      </c>
    </row>
    <row r="944" spans="1:18" ht="14.25" customHeight="1" x14ac:dyDescent="0.25">
      <c r="A944" s="6">
        <v>943</v>
      </c>
      <c r="B944" s="5" t="s">
        <v>11</v>
      </c>
      <c r="C944" s="6">
        <v>829</v>
      </c>
      <c r="D944" s="8">
        <v>22</v>
      </c>
      <c r="E944" s="5" t="s">
        <v>26</v>
      </c>
      <c r="F944" s="8">
        <v>17326.099999999999</v>
      </c>
      <c r="G944" s="36">
        <f t="shared" ref="G944:G945" si="185">F944/L944</f>
        <v>0.95</v>
      </c>
      <c r="H944" s="1">
        <v>43071</v>
      </c>
      <c r="I944" s="1">
        <v>43089</v>
      </c>
      <c r="J944" s="5" t="s">
        <v>32</v>
      </c>
      <c r="K944" s="8">
        <v>273.57</v>
      </c>
      <c r="L944" s="8">
        <f t="shared" si="172"/>
        <v>18238</v>
      </c>
      <c r="M944" s="8">
        <f t="shared" si="173"/>
        <v>17599.669999999998</v>
      </c>
      <c r="N944" s="8">
        <f t="shared" si="174"/>
        <v>638.33000000000175</v>
      </c>
      <c r="O944" s="27">
        <f t="shared" si="175"/>
        <v>3.5000000000000094E-2</v>
      </c>
      <c r="P944" s="4">
        <f t="shared" si="176"/>
        <v>18</v>
      </c>
      <c r="Q944" s="2" t="str">
        <f t="shared" si="170"/>
        <v>Moderate</v>
      </c>
      <c r="R944" s="2">
        <f t="shared" si="171"/>
        <v>2017</v>
      </c>
    </row>
    <row r="945" spans="1:18" ht="14.25" customHeight="1" x14ac:dyDescent="0.25">
      <c r="A945" s="6">
        <v>944</v>
      </c>
      <c r="B945" s="5" t="s">
        <v>11</v>
      </c>
      <c r="C945" s="6">
        <v>502</v>
      </c>
      <c r="D945" s="8">
        <v>133</v>
      </c>
      <c r="E945" s="5" t="s">
        <v>17</v>
      </c>
      <c r="F945" s="8">
        <v>63427.7</v>
      </c>
      <c r="G945" s="36">
        <f t="shared" si="185"/>
        <v>0.95</v>
      </c>
      <c r="H945" s="1">
        <v>42458</v>
      </c>
      <c r="I945" s="1">
        <v>42476</v>
      </c>
      <c r="J945" s="5" t="s">
        <v>18</v>
      </c>
      <c r="K945" s="8">
        <v>1001.49</v>
      </c>
      <c r="L945" s="8">
        <f t="shared" si="172"/>
        <v>66766</v>
      </c>
      <c r="M945" s="8">
        <f t="shared" si="173"/>
        <v>64429.189999999995</v>
      </c>
      <c r="N945" s="8">
        <f t="shared" si="174"/>
        <v>2336.8100000000049</v>
      </c>
      <c r="O945" s="27">
        <f t="shared" si="175"/>
        <v>3.5000000000000073E-2</v>
      </c>
      <c r="P945" s="4">
        <f t="shared" si="176"/>
        <v>18</v>
      </c>
      <c r="Q945" s="2" t="str">
        <f t="shared" si="170"/>
        <v>Moderate</v>
      </c>
      <c r="R945" s="2">
        <f t="shared" si="171"/>
        <v>2016</v>
      </c>
    </row>
    <row r="946" spans="1:18" ht="14.25" customHeight="1" x14ac:dyDescent="0.25">
      <c r="A946" s="6">
        <v>945</v>
      </c>
      <c r="B946" s="5" t="s">
        <v>13</v>
      </c>
      <c r="C946" s="6">
        <v>342</v>
      </c>
      <c r="D946" s="8">
        <v>788</v>
      </c>
      <c r="E946" s="5" t="s">
        <v>20</v>
      </c>
      <c r="F946" s="8">
        <v>256021.2</v>
      </c>
      <c r="G946" s="8"/>
      <c r="H946" s="1">
        <v>42501</v>
      </c>
      <c r="I946" s="1">
        <v>42536</v>
      </c>
      <c r="J946" s="5" t="s">
        <v>12</v>
      </c>
      <c r="K946" s="8">
        <v>4042.44</v>
      </c>
      <c r="L946" s="8">
        <f t="shared" si="172"/>
        <v>269496</v>
      </c>
      <c r="M946" s="8">
        <f t="shared" si="173"/>
        <v>260063.64</v>
      </c>
      <c r="N946" s="8">
        <f t="shared" si="174"/>
        <v>9432.359999999986</v>
      </c>
      <c r="O946" s="27">
        <f t="shared" si="175"/>
        <v>3.4999999999999948E-2</v>
      </c>
      <c r="P946" s="4">
        <f t="shared" si="176"/>
        <v>35</v>
      </c>
      <c r="Q946" s="2" t="str">
        <f t="shared" si="170"/>
        <v>Slow</v>
      </c>
      <c r="R946" s="2">
        <f t="shared" si="171"/>
        <v>2016</v>
      </c>
    </row>
    <row r="947" spans="1:18" ht="14.25" customHeight="1" x14ac:dyDescent="0.25">
      <c r="A947" s="6">
        <v>946</v>
      </c>
      <c r="B947" s="5" t="s">
        <v>11</v>
      </c>
      <c r="C947" s="6">
        <v>709</v>
      </c>
      <c r="D947" s="8">
        <v>88</v>
      </c>
      <c r="E947" s="5" t="s">
        <v>27</v>
      </c>
      <c r="F947" s="8">
        <v>59272.4</v>
      </c>
      <c r="G947" s="36">
        <f>F947/L947</f>
        <v>0.95000000000000007</v>
      </c>
      <c r="H947" s="1">
        <v>42584</v>
      </c>
      <c r="I947" s="1">
        <v>42607</v>
      </c>
      <c r="J947" s="5" t="s">
        <v>12</v>
      </c>
      <c r="K947" s="8">
        <v>935.88</v>
      </c>
      <c r="L947" s="8">
        <f t="shared" si="172"/>
        <v>62392</v>
      </c>
      <c r="M947" s="8">
        <f t="shared" si="173"/>
        <v>60208.28</v>
      </c>
      <c r="N947" s="8">
        <f t="shared" si="174"/>
        <v>2183.7200000000012</v>
      </c>
      <c r="O947" s="27">
        <f t="shared" si="175"/>
        <v>3.5000000000000017E-2</v>
      </c>
      <c r="P947" s="4">
        <f t="shared" si="176"/>
        <v>23</v>
      </c>
      <c r="Q947" s="2" t="str">
        <f t="shared" si="170"/>
        <v>Moderate</v>
      </c>
      <c r="R947" s="2">
        <f t="shared" si="171"/>
        <v>2016</v>
      </c>
    </row>
    <row r="948" spans="1:18" ht="14.25" customHeight="1" x14ac:dyDescent="0.25">
      <c r="A948" s="6">
        <v>947</v>
      </c>
      <c r="B948" s="5" t="s">
        <v>16</v>
      </c>
      <c r="C948" s="6">
        <v>931</v>
      </c>
      <c r="D948" s="8">
        <v>62</v>
      </c>
      <c r="E948" s="5" t="s">
        <v>17</v>
      </c>
      <c r="F948" s="8">
        <v>54835.9</v>
      </c>
      <c r="G948" s="8"/>
      <c r="H948" s="1">
        <v>42614</v>
      </c>
      <c r="I948" s="1">
        <v>42637</v>
      </c>
      <c r="J948" s="5" t="s">
        <v>19</v>
      </c>
      <c r="K948" s="8">
        <v>865.82999999999993</v>
      </c>
      <c r="L948" s="8">
        <f t="shared" si="172"/>
        <v>57722</v>
      </c>
      <c r="M948" s="8">
        <f t="shared" si="173"/>
        <v>55701.73</v>
      </c>
      <c r="N948" s="8">
        <f t="shared" si="174"/>
        <v>2020.2699999999968</v>
      </c>
      <c r="O948" s="27">
        <f t="shared" si="175"/>
        <v>3.4999999999999948E-2</v>
      </c>
      <c r="P948" s="4">
        <f t="shared" si="176"/>
        <v>23</v>
      </c>
      <c r="Q948" s="2" t="str">
        <f t="shared" si="170"/>
        <v>Moderate</v>
      </c>
      <c r="R948" s="2">
        <f t="shared" si="171"/>
        <v>2016</v>
      </c>
    </row>
    <row r="949" spans="1:18" ht="14.25" customHeight="1" x14ac:dyDescent="0.25">
      <c r="A949" s="6">
        <v>948</v>
      </c>
      <c r="B949" s="5" t="s">
        <v>13</v>
      </c>
      <c r="C949" s="6">
        <v>288</v>
      </c>
      <c r="D949" s="8">
        <v>190</v>
      </c>
      <c r="E949" s="5" t="s">
        <v>10</v>
      </c>
      <c r="F949" s="8">
        <v>51984</v>
      </c>
      <c r="G949" s="8"/>
      <c r="H949" s="1">
        <v>43266</v>
      </c>
      <c r="I949" s="1">
        <v>43281</v>
      </c>
      <c r="J949" s="5" t="s">
        <v>32</v>
      </c>
      <c r="K949" s="8">
        <v>820.8</v>
      </c>
      <c r="L949" s="8">
        <f t="shared" si="172"/>
        <v>54720</v>
      </c>
      <c r="M949" s="8">
        <f t="shared" si="173"/>
        <v>52804.800000000003</v>
      </c>
      <c r="N949" s="8">
        <f t="shared" si="174"/>
        <v>1915.1999999999971</v>
      </c>
      <c r="O949" s="27">
        <f t="shared" si="175"/>
        <v>3.4999999999999948E-2</v>
      </c>
      <c r="P949" s="4">
        <f t="shared" si="176"/>
        <v>15</v>
      </c>
      <c r="Q949" s="2" t="str">
        <f t="shared" si="170"/>
        <v>Fast</v>
      </c>
      <c r="R949" s="2">
        <f t="shared" si="171"/>
        <v>2018</v>
      </c>
    </row>
    <row r="950" spans="1:18" ht="14.25" customHeight="1" x14ac:dyDescent="0.25">
      <c r="A950" s="6">
        <v>949</v>
      </c>
      <c r="B950" s="5" t="s">
        <v>11</v>
      </c>
      <c r="C950" s="6">
        <v>974</v>
      </c>
      <c r="D950" s="8">
        <v>25</v>
      </c>
      <c r="E950" s="5" t="s">
        <v>26</v>
      </c>
      <c r="F950" s="8">
        <v>23132.5</v>
      </c>
      <c r="G950" s="36">
        <f>F950/L950</f>
        <v>0.95</v>
      </c>
      <c r="H950" s="1">
        <v>42554</v>
      </c>
      <c r="I950" s="1">
        <v>42585</v>
      </c>
      <c r="J950" s="5" t="s">
        <v>18</v>
      </c>
      <c r="K950" s="8">
        <v>365.25</v>
      </c>
      <c r="L950" s="8">
        <f t="shared" si="172"/>
        <v>24350</v>
      </c>
      <c r="M950" s="8">
        <f t="shared" si="173"/>
        <v>23497.75</v>
      </c>
      <c r="N950" s="8">
        <f t="shared" si="174"/>
        <v>852.25</v>
      </c>
      <c r="O950" s="27">
        <f t="shared" si="175"/>
        <v>3.5000000000000003E-2</v>
      </c>
      <c r="P950" s="4">
        <f t="shared" si="176"/>
        <v>31</v>
      </c>
      <c r="Q950" s="2" t="str">
        <f t="shared" si="170"/>
        <v>Slow</v>
      </c>
      <c r="R950" s="2">
        <f t="shared" si="171"/>
        <v>2016</v>
      </c>
    </row>
    <row r="951" spans="1:18" ht="14.25" customHeight="1" x14ac:dyDescent="0.25">
      <c r="A951" s="6">
        <v>950</v>
      </c>
      <c r="B951" s="5" t="s">
        <v>13</v>
      </c>
      <c r="C951" s="6">
        <v>465</v>
      </c>
      <c r="D951" s="8">
        <v>204</v>
      </c>
      <c r="E951" s="5" t="s">
        <v>10</v>
      </c>
      <c r="F951" s="8">
        <v>90117</v>
      </c>
      <c r="G951" s="8"/>
      <c r="H951" s="1">
        <v>42463</v>
      </c>
      <c r="I951" s="1">
        <v>42481</v>
      </c>
      <c r="J951" s="5" t="s">
        <v>12</v>
      </c>
      <c r="K951" s="8">
        <v>1422.8999999999999</v>
      </c>
      <c r="L951" s="8">
        <f t="shared" si="172"/>
        <v>94860</v>
      </c>
      <c r="M951" s="8">
        <f t="shared" si="173"/>
        <v>91539.9</v>
      </c>
      <c r="N951" s="8">
        <f t="shared" si="174"/>
        <v>3320.1000000000058</v>
      </c>
      <c r="O951" s="27">
        <f t="shared" si="175"/>
        <v>3.5000000000000059E-2</v>
      </c>
      <c r="P951" s="4">
        <f t="shared" si="176"/>
        <v>18</v>
      </c>
      <c r="Q951" s="2" t="str">
        <f t="shared" si="170"/>
        <v>Moderate</v>
      </c>
      <c r="R951" s="2">
        <f t="shared" si="171"/>
        <v>2016</v>
      </c>
    </row>
    <row r="952" spans="1:18" ht="14.25" customHeight="1" x14ac:dyDescent="0.25">
      <c r="A952" s="6">
        <v>951</v>
      </c>
      <c r="B952" s="5" t="s">
        <v>13</v>
      </c>
      <c r="C952" s="6">
        <v>459</v>
      </c>
      <c r="D952" s="8">
        <v>834</v>
      </c>
      <c r="E952" s="5" t="s">
        <v>23</v>
      </c>
      <c r="F952" s="8">
        <v>363665.7</v>
      </c>
      <c r="G952" s="8"/>
      <c r="H952" s="1">
        <v>42898</v>
      </c>
      <c r="I952" s="1">
        <v>42917</v>
      </c>
      <c r="J952" s="5" t="s">
        <v>18</v>
      </c>
      <c r="K952" s="8">
        <v>5742.09</v>
      </c>
      <c r="L952" s="8">
        <f t="shared" si="172"/>
        <v>382806</v>
      </c>
      <c r="M952" s="8">
        <f t="shared" si="173"/>
        <v>369407.79000000004</v>
      </c>
      <c r="N952" s="8">
        <f t="shared" si="174"/>
        <v>13398.209999999963</v>
      </c>
      <c r="O952" s="27">
        <f t="shared" si="175"/>
        <v>3.4999999999999899E-2</v>
      </c>
      <c r="P952" s="4">
        <f t="shared" si="176"/>
        <v>19</v>
      </c>
      <c r="Q952" s="2" t="str">
        <f t="shared" si="170"/>
        <v>Moderate</v>
      </c>
      <c r="R952" s="2">
        <f t="shared" si="171"/>
        <v>2017</v>
      </c>
    </row>
    <row r="953" spans="1:18" ht="14.25" customHeight="1" x14ac:dyDescent="0.25">
      <c r="A953" s="6">
        <v>952</v>
      </c>
      <c r="B953" s="5" t="s">
        <v>11</v>
      </c>
      <c r="C953" s="6">
        <v>891</v>
      </c>
      <c r="D953" s="8">
        <v>1497</v>
      </c>
      <c r="E953" s="5" t="s">
        <v>10</v>
      </c>
      <c r="F953" s="8">
        <v>1267135.6499999999</v>
      </c>
      <c r="G953" s="36">
        <f>F953/L953</f>
        <v>0.95</v>
      </c>
      <c r="H953" s="1">
        <v>43121</v>
      </c>
      <c r="I953" s="1">
        <v>43139</v>
      </c>
      <c r="J953" s="5" t="s">
        <v>18</v>
      </c>
      <c r="K953" s="8">
        <v>20007.404999999999</v>
      </c>
      <c r="L953" s="8">
        <f t="shared" si="172"/>
        <v>1333827</v>
      </c>
      <c r="M953" s="8">
        <f t="shared" si="173"/>
        <v>1287143.0549999999</v>
      </c>
      <c r="N953" s="8">
        <f t="shared" si="174"/>
        <v>46683.945000000065</v>
      </c>
      <c r="O953" s="27">
        <f t="shared" si="175"/>
        <v>3.5000000000000052E-2</v>
      </c>
      <c r="P953" s="4">
        <f t="shared" si="176"/>
        <v>18</v>
      </c>
      <c r="Q953" s="2" t="str">
        <f t="shared" si="170"/>
        <v>Moderate</v>
      </c>
      <c r="R953" s="2">
        <f t="shared" si="171"/>
        <v>2018</v>
      </c>
    </row>
    <row r="954" spans="1:18" ht="14.25" customHeight="1" x14ac:dyDescent="0.25">
      <c r="A954" s="6">
        <v>953</v>
      </c>
      <c r="B954" s="5" t="s">
        <v>13</v>
      </c>
      <c r="C954" s="6">
        <v>865</v>
      </c>
      <c r="D954" s="8">
        <v>875</v>
      </c>
      <c r="E954" s="5" t="s">
        <v>30</v>
      </c>
      <c r="F954" s="8">
        <v>719031.25</v>
      </c>
      <c r="G954" s="8"/>
      <c r="H954" s="1">
        <v>42878</v>
      </c>
      <c r="I954" s="1">
        <v>42910</v>
      </c>
      <c r="J954" s="16" t="s">
        <v>42</v>
      </c>
      <c r="K954" s="8">
        <v>11353.125</v>
      </c>
      <c r="L954" s="8">
        <f t="shared" si="172"/>
        <v>756875</v>
      </c>
      <c r="M954" s="8">
        <f t="shared" si="173"/>
        <v>730384.375</v>
      </c>
      <c r="N954" s="8">
        <f t="shared" si="174"/>
        <v>26490.625</v>
      </c>
      <c r="O954" s="27">
        <f t="shared" si="175"/>
        <v>3.5000000000000003E-2</v>
      </c>
      <c r="P954" s="4">
        <f t="shared" si="176"/>
        <v>32</v>
      </c>
      <c r="Q954" s="2" t="str">
        <f t="shared" si="170"/>
        <v>Slow</v>
      </c>
      <c r="R954" s="2">
        <f t="shared" si="171"/>
        <v>2017</v>
      </c>
    </row>
    <row r="955" spans="1:18" ht="14.25" customHeight="1" x14ac:dyDescent="0.25">
      <c r="A955" s="6">
        <v>954</v>
      </c>
      <c r="B955" s="5" t="s">
        <v>11</v>
      </c>
      <c r="C955" s="6">
        <v>565</v>
      </c>
      <c r="D955" s="8">
        <v>882</v>
      </c>
      <c r="E955" s="5" t="s">
        <v>10</v>
      </c>
      <c r="F955" s="8">
        <v>473413.5</v>
      </c>
      <c r="G955" s="36">
        <f>F955/L955</f>
        <v>0.95</v>
      </c>
      <c r="H955" s="1">
        <v>42860</v>
      </c>
      <c r="I955" s="1">
        <v>42890</v>
      </c>
      <c r="J955" s="5" t="s">
        <v>18</v>
      </c>
      <c r="K955" s="8">
        <v>7474.95</v>
      </c>
      <c r="L955" s="8">
        <f t="shared" si="172"/>
        <v>498330</v>
      </c>
      <c r="M955" s="8">
        <f t="shared" si="173"/>
        <v>480888.45</v>
      </c>
      <c r="N955" s="8">
        <f t="shared" si="174"/>
        <v>17441.549999999988</v>
      </c>
      <c r="O955" s="27">
        <f t="shared" si="175"/>
        <v>3.4999999999999976E-2</v>
      </c>
      <c r="P955" s="4">
        <f t="shared" si="176"/>
        <v>30</v>
      </c>
      <c r="Q955" s="2" t="str">
        <f t="shared" si="170"/>
        <v>Slow</v>
      </c>
      <c r="R955" s="2">
        <f t="shared" si="171"/>
        <v>2017</v>
      </c>
    </row>
    <row r="956" spans="1:18" ht="14.25" customHeight="1" x14ac:dyDescent="0.25">
      <c r="A956" s="6">
        <v>955</v>
      </c>
      <c r="B956" s="5" t="s">
        <v>13</v>
      </c>
      <c r="C956" s="6">
        <v>538</v>
      </c>
      <c r="D956" s="8">
        <v>662</v>
      </c>
      <c r="E956" s="5" t="s">
        <v>14</v>
      </c>
      <c r="F956" s="8">
        <v>338348.2</v>
      </c>
      <c r="G956" s="8"/>
      <c r="H956" s="1">
        <v>42671</v>
      </c>
      <c r="I956" s="1">
        <v>42690</v>
      </c>
      <c r="J956" s="5" t="s">
        <v>12</v>
      </c>
      <c r="K956" s="8">
        <v>5342.34</v>
      </c>
      <c r="L956" s="8">
        <f t="shared" si="172"/>
        <v>356156</v>
      </c>
      <c r="M956" s="8">
        <f t="shared" si="173"/>
        <v>343690.54000000004</v>
      </c>
      <c r="N956" s="8">
        <f t="shared" si="174"/>
        <v>12465.459999999963</v>
      </c>
      <c r="O956" s="27">
        <f t="shared" si="175"/>
        <v>3.4999999999999892E-2</v>
      </c>
      <c r="P956" s="4">
        <f t="shared" si="176"/>
        <v>19</v>
      </c>
      <c r="Q956" s="2" t="str">
        <f t="shared" si="170"/>
        <v>Moderate</v>
      </c>
      <c r="R956" s="2">
        <f t="shared" si="171"/>
        <v>2016</v>
      </c>
    </row>
    <row r="957" spans="1:18" ht="14.25" customHeight="1" x14ac:dyDescent="0.25">
      <c r="A957" s="6">
        <v>956</v>
      </c>
      <c r="B957" s="5" t="s">
        <v>16</v>
      </c>
      <c r="C957" s="6">
        <v>968</v>
      </c>
      <c r="D957" s="8">
        <v>61</v>
      </c>
      <c r="E957" s="5" t="s">
        <v>17</v>
      </c>
      <c r="F957" s="8">
        <v>56095.6</v>
      </c>
      <c r="G957" s="8"/>
      <c r="H957" s="1">
        <v>43011</v>
      </c>
      <c r="I957" s="1">
        <v>43033</v>
      </c>
      <c r="J957" s="5" t="s">
        <v>28</v>
      </c>
      <c r="K957" s="8">
        <v>885.71999999999991</v>
      </c>
      <c r="L957" s="8">
        <f t="shared" si="172"/>
        <v>59048</v>
      </c>
      <c r="M957" s="8">
        <f t="shared" si="173"/>
        <v>56981.32</v>
      </c>
      <c r="N957" s="8">
        <f t="shared" si="174"/>
        <v>2066.6800000000003</v>
      </c>
      <c r="O957" s="27">
        <f t="shared" si="175"/>
        <v>3.5000000000000003E-2</v>
      </c>
      <c r="P957" s="4">
        <f t="shared" si="176"/>
        <v>22</v>
      </c>
      <c r="Q957" s="2" t="str">
        <f t="shared" si="170"/>
        <v>Moderate</v>
      </c>
      <c r="R957" s="2">
        <f t="shared" si="171"/>
        <v>2017</v>
      </c>
    </row>
    <row r="958" spans="1:18" ht="14.25" customHeight="1" x14ac:dyDescent="0.25">
      <c r="A958" s="6">
        <v>957</v>
      </c>
      <c r="B958" s="5" t="s">
        <v>16</v>
      </c>
      <c r="C958" s="6">
        <v>191</v>
      </c>
      <c r="D958" s="8">
        <v>16</v>
      </c>
      <c r="E958" s="5" t="s">
        <v>25</v>
      </c>
      <c r="F958" s="8">
        <v>2903.2</v>
      </c>
      <c r="G958" s="8"/>
      <c r="H958" s="1">
        <v>42710</v>
      </c>
      <c r="I958" s="1">
        <v>42725</v>
      </c>
      <c r="J958" s="5" t="s">
        <v>12</v>
      </c>
      <c r="K958" s="8">
        <v>45.839999999999996</v>
      </c>
      <c r="L958" s="8">
        <f t="shared" si="172"/>
        <v>3056</v>
      </c>
      <c r="M958" s="8">
        <f t="shared" si="173"/>
        <v>2949.04</v>
      </c>
      <c r="N958" s="8">
        <f t="shared" si="174"/>
        <v>106.96000000000004</v>
      </c>
      <c r="O958" s="27">
        <f t="shared" si="175"/>
        <v>3.500000000000001E-2</v>
      </c>
      <c r="P958" s="4">
        <f t="shared" si="176"/>
        <v>15</v>
      </c>
      <c r="Q958" s="2" t="str">
        <f t="shared" si="170"/>
        <v>Fast</v>
      </c>
      <c r="R958" s="2">
        <f t="shared" si="171"/>
        <v>2016</v>
      </c>
    </row>
    <row r="959" spans="1:18" ht="14.25" customHeight="1" x14ac:dyDescent="0.25">
      <c r="A959" s="6">
        <v>958</v>
      </c>
      <c r="B959" s="5" t="s">
        <v>13</v>
      </c>
      <c r="C959" s="6">
        <v>798</v>
      </c>
      <c r="D959" s="8">
        <v>1238</v>
      </c>
      <c r="E959" s="5" t="s">
        <v>22</v>
      </c>
      <c r="F959" s="8">
        <v>938527.8</v>
      </c>
      <c r="G959" s="8"/>
      <c r="H959" s="1">
        <v>42759</v>
      </c>
      <c r="I959" s="1">
        <v>42784</v>
      </c>
      <c r="J959" s="5" t="s">
        <v>12</v>
      </c>
      <c r="K959" s="8">
        <v>14818.859999999999</v>
      </c>
      <c r="L959" s="8">
        <f t="shared" si="172"/>
        <v>987924</v>
      </c>
      <c r="M959" s="8">
        <f t="shared" si="173"/>
        <v>953346.66</v>
      </c>
      <c r="N959" s="8">
        <f t="shared" si="174"/>
        <v>34577.339999999967</v>
      </c>
      <c r="O959" s="27">
        <f t="shared" si="175"/>
        <v>3.4999999999999969E-2</v>
      </c>
      <c r="P959" s="4">
        <f t="shared" si="176"/>
        <v>25</v>
      </c>
      <c r="Q959" s="2" t="str">
        <f t="shared" si="170"/>
        <v>Moderate</v>
      </c>
      <c r="R959" s="2">
        <f t="shared" si="171"/>
        <v>2017</v>
      </c>
    </row>
    <row r="960" spans="1:18" ht="14.25" customHeight="1" x14ac:dyDescent="0.25">
      <c r="A960" s="6">
        <v>959</v>
      </c>
      <c r="B960" s="5" t="s">
        <v>13</v>
      </c>
      <c r="C960" s="6">
        <v>183</v>
      </c>
      <c r="D960" s="8">
        <v>779</v>
      </c>
      <c r="E960" s="5" t="s">
        <v>14</v>
      </c>
      <c r="F960" s="8">
        <v>135429.15</v>
      </c>
      <c r="G960" s="8"/>
      <c r="H960" s="1">
        <v>42892</v>
      </c>
      <c r="I960" s="1">
        <v>42922</v>
      </c>
      <c r="J960" s="5" t="s">
        <v>18</v>
      </c>
      <c r="K960" s="8">
        <v>2138.355</v>
      </c>
      <c r="L960" s="8">
        <f t="shared" si="172"/>
        <v>142557</v>
      </c>
      <c r="M960" s="8">
        <f t="shared" si="173"/>
        <v>137567.505</v>
      </c>
      <c r="N960" s="8">
        <f t="shared" si="174"/>
        <v>4989.4949999999953</v>
      </c>
      <c r="O960" s="27">
        <f t="shared" si="175"/>
        <v>3.4999999999999969E-2</v>
      </c>
      <c r="P960" s="4">
        <f t="shared" si="176"/>
        <v>30</v>
      </c>
      <c r="Q960" s="2" t="str">
        <f t="shared" si="170"/>
        <v>Slow</v>
      </c>
      <c r="R960" s="2">
        <f t="shared" si="171"/>
        <v>2017</v>
      </c>
    </row>
    <row r="961" spans="1:18" ht="14.25" customHeight="1" x14ac:dyDescent="0.25">
      <c r="A961" s="6">
        <v>960</v>
      </c>
      <c r="B961" s="5" t="s">
        <v>11</v>
      </c>
      <c r="C961" s="6">
        <v>214</v>
      </c>
      <c r="D961" s="8">
        <v>276</v>
      </c>
      <c r="E961" s="5" t="s">
        <v>29</v>
      </c>
      <c r="F961" s="8">
        <v>56110.8</v>
      </c>
      <c r="G961" s="36">
        <f>F961/L961</f>
        <v>0.95000000000000007</v>
      </c>
      <c r="H961" s="1">
        <v>43248</v>
      </c>
      <c r="I961" s="1">
        <v>43262</v>
      </c>
      <c r="J961" s="5" t="s">
        <v>19</v>
      </c>
      <c r="K961" s="8">
        <v>885.95999999999992</v>
      </c>
      <c r="L961" s="8">
        <f t="shared" si="172"/>
        <v>59064</v>
      </c>
      <c r="M961" s="8">
        <f t="shared" si="173"/>
        <v>56996.76</v>
      </c>
      <c r="N961" s="8">
        <f t="shared" si="174"/>
        <v>2067.239999999998</v>
      </c>
      <c r="O961" s="27">
        <f t="shared" si="175"/>
        <v>3.4999999999999969E-2</v>
      </c>
      <c r="P961" s="4">
        <f t="shared" si="176"/>
        <v>14</v>
      </c>
      <c r="Q961" s="2" t="str">
        <f t="shared" si="170"/>
        <v>Fast</v>
      </c>
      <c r="R961" s="2">
        <f t="shared" si="171"/>
        <v>2018</v>
      </c>
    </row>
    <row r="962" spans="1:18" ht="14.25" customHeight="1" x14ac:dyDescent="0.25">
      <c r="A962" s="6">
        <v>961</v>
      </c>
      <c r="B962" s="5" t="s">
        <v>13</v>
      </c>
      <c r="C962" s="6">
        <v>253</v>
      </c>
      <c r="D962" s="8">
        <v>77</v>
      </c>
      <c r="E962" s="5" t="s">
        <v>31</v>
      </c>
      <c r="F962" s="8">
        <v>18506.95</v>
      </c>
      <c r="G962" s="8"/>
      <c r="H962" s="1">
        <v>43231</v>
      </c>
      <c r="I962" s="1">
        <v>43252</v>
      </c>
      <c r="J962" s="5" t="s">
        <v>32</v>
      </c>
      <c r="K962" s="8">
        <v>292.21499999999997</v>
      </c>
      <c r="L962" s="8">
        <f t="shared" si="172"/>
        <v>19481</v>
      </c>
      <c r="M962" s="8">
        <f t="shared" si="173"/>
        <v>18799.165000000001</v>
      </c>
      <c r="N962" s="8">
        <f t="shared" si="174"/>
        <v>681.83499999999913</v>
      </c>
      <c r="O962" s="27">
        <f t="shared" si="175"/>
        <v>3.4999999999999955E-2</v>
      </c>
      <c r="P962" s="4">
        <f t="shared" si="176"/>
        <v>21</v>
      </c>
      <c r="Q962" s="2" t="str">
        <f t="shared" ref="Q962:Q993" si="186">IF(P962&lt;=15,"Fast",IF(P962&lt;=28,"Moderate","Slow"))</f>
        <v>Moderate</v>
      </c>
      <c r="R962" s="2">
        <f t="shared" si="171"/>
        <v>2018</v>
      </c>
    </row>
    <row r="963" spans="1:18" ht="14.25" customHeight="1" x14ac:dyDescent="0.25">
      <c r="A963" s="6">
        <v>962</v>
      </c>
      <c r="B963" s="5" t="s">
        <v>11</v>
      </c>
      <c r="C963" s="6">
        <v>973</v>
      </c>
      <c r="D963" s="8">
        <v>26</v>
      </c>
      <c r="E963" s="5" t="s">
        <v>26</v>
      </c>
      <c r="F963" s="8">
        <v>24033.1</v>
      </c>
      <c r="G963" s="36">
        <f>F963/L963</f>
        <v>0.95</v>
      </c>
      <c r="H963" s="1">
        <v>42568</v>
      </c>
      <c r="I963" s="1">
        <v>42600</v>
      </c>
      <c r="J963" s="5" t="s">
        <v>19</v>
      </c>
      <c r="K963" s="8">
        <v>379.46999999999997</v>
      </c>
      <c r="L963" s="8">
        <f t="shared" ref="L963:L993" si="187">C963*D963</f>
        <v>25298</v>
      </c>
      <c r="M963" s="8">
        <f t="shared" ref="M963:M993" si="188">F963+K963</f>
        <v>24412.57</v>
      </c>
      <c r="N963" s="8">
        <f t="shared" ref="N963:N993" si="189">L963-M963</f>
        <v>885.43000000000029</v>
      </c>
      <c r="O963" s="27">
        <f t="shared" ref="O963:O993" si="190">(L963-M963)/L963</f>
        <v>3.500000000000001E-2</v>
      </c>
      <c r="P963" s="4">
        <f t="shared" ref="P963:P993" si="191">I963-H963</f>
        <v>32</v>
      </c>
      <c r="Q963" s="2" t="str">
        <f t="shared" si="186"/>
        <v>Slow</v>
      </c>
      <c r="R963" s="2">
        <f t="shared" ref="R963:R993" si="192">YEAR(I963)</f>
        <v>2016</v>
      </c>
    </row>
    <row r="964" spans="1:18" ht="14.25" customHeight="1" x14ac:dyDescent="0.25">
      <c r="A964" s="6">
        <v>963</v>
      </c>
      <c r="B964" s="5" t="s">
        <v>13</v>
      </c>
      <c r="C964" s="6">
        <v>372</v>
      </c>
      <c r="D964" s="8">
        <v>975</v>
      </c>
      <c r="E964" s="5" t="s">
        <v>20</v>
      </c>
      <c r="F964" s="8">
        <v>344565</v>
      </c>
      <c r="G964" s="8"/>
      <c r="H964" s="1">
        <v>43085</v>
      </c>
      <c r="I964" s="1">
        <v>43102</v>
      </c>
      <c r="J964" s="16" t="s">
        <v>42</v>
      </c>
      <c r="K964" s="8">
        <v>5440.5</v>
      </c>
      <c r="L964" s="8">
        <f t="shared" si="187"/>
        <v>362700</v>
      </c>
      <c r="M964" s="8">
        <f t="shared" si="188"/>
        <v>350005.5</v>
      </c>
      <c r="N964" s="8">
        <f t="shared" si="189"/>
        <v>12694.5</v>
      </c>
      <c r="O964" s="27">
        <f t="shared" si="190"/>
        <v>3.5000000000000003E-2</v>
      </c>
      <c r="P964" s="4">
        <f t="shared" si="191"/>
        <v>17</v>
      </c>
      <c r="Q964" s="2" t="str">
        <f t="shared" si="186"/>
        <v>Moderate</v>
      </c>
      <c r="R964" s="2">
        <f t="shared" si="192"/>
        <v>2018</v>
      </c>
    </row>
    <row r="965" spans="1:18" ht="14.25" customHeight="1" x14ac:dyDescent="0.25">
      <c r="A965" s="6">
        <v>964</v>
      </c>
      <c r="B965" s="5" t="s">
        <v>16</v>
      </c>
      <c r="C965" s="6">
        <v>901</v>
      </c>
      <c r="D965" s="8">
        <v>49</v>
      </c>
      <c r="E965" s="5" t="s">
        <v>17</v>
      </c>
      <c r="F965" s="8">
        <v>41941.550000000003</v>
      </c>
      <c r="G965" s="8"/>
      <c r="H965" s="1">
        <v>42908</v>
      </c>
      <c r="I965" s="1">
        <v>42918</v>
      </c>
      <c r="J965" s="5" t="s">
        <v>12</v>
      </c>
      <c r="K965" s="8">
        <v>662.23500000000001</v>
      </c>
      <c r="L965" s="8">
        <f t="shared" si="187"/>
        <v>44149</v>
      </c>
      <c r="M965" s="8">
        <f t="shared" si="188"/>
        <v>42603.785000000003</v>
      </c>
      <c r="N965" s="8">
        <f t="shared" si="189"/>
        <v>1545.2149999999965</v>
      </c>
      <c r="O965" s="27">
        <f t="shared" si="190"/>
        <v>3.499999999999992E-2</v>
      </c>
      <c r="P965" s="4">
        <f t="shared" si="191"/>
        <v>10</v>
      </c>
      <c r="Q965" s="2" t="str">
        <f t="shared" si="186"/>
        <v>Fast</v>
      </c>
      <c r="R965" s="2">
        <f t="shared" si="192"/>
        <v>2017</v>
      </c>
    </row>
    <row r="966" spans="1:18" ht="14.25" customHeight="1" x14ac:dyDescent="0.25">
      <c r="A966" s="6">
        <v>965</v>
      </c>
      <c r="B966" s="5" t="s">
        <v>11</v>
      </c>
      <c r="C966" s="6">
        <v>456</v>
      </c>
      <c r="D966" s="8">
        <v>1336</v>
      </c>
      <c r="E966" s="5" t="s">
        <v>10</v>
      </c>
      <c r="F966" s="8">
        <v>578755.19999999995</v>
      </c>
      <c r="G966" s="36">
        <f>F966/L966</f>
        <v>0.95</v>
      </c>
      <c r="H966" s="1">
        <v>43257</v>
      </c>
      <c r="I966" s="1">
        <v>43278</v>
      </c>
      <c r="J966" s="16" t="s">
        <v>42</v>
      </c>
      <c r="K966" s="8">
        <v>9138.24</v>
      </c>
      <c r="L966" s="8">
        <f t="shared" si="187"/>
        <v>609216</v>
      </c>
      <c r="M966" s="8">
        <f t="shared" si="188"/>
        <v>587893.43999999994</v>
      </c>
      <c r="N966" s="8">
        <f t="shared" si="189"/>
        <v>21322.560000000056</v>
      </c>
      <c r="O966" s="27">
        <f t="shared" si="190"/>
        <v>3.5000000000000094E-2</v>
      </c>
      <c r="P966" s="4">
        <f t="shared" si="191"/>
        <v>21</v>
      </c>
      <c r="Q966" s="2" t="str">
        <f t="shared" si="186"/>
        <v>Moderate</v>
      </c>
      <c r="R966" s="2">
        <f t="shared" si="192"/>
        <v>2018</v>
      </c>
    </row>
    <row r="967" spans="1:18" ht="14.25" customHeight="1" x14ac:dyDescent="0.25">
      <c r="A967" s="6">
        <v>966</v>
      </c>
      <c r="B967" s="5" t="s">
        <v>13</v>
      </c>
      <c r="C967" s="6">
        <v>490</v>
      </c>
      <c r="D967" s="8">
        <v>212</v>
      </c>
      <c r="E967" s="5" t="s">
        <v>22</v>
      </c>
      <c r="F967" s="8">
        <v>98686</v>
      </c>
      <c r="G967" s="8"/>
      <c r="H967" s="1">
        <v>42860</v>
      </c>
      <c r="I967" s="1">
        <v>42872</v>
      </c>
      <c r="J967" s="5" t="s">
        <v>21</v>
      </c>
      <c r="K967" s="8">
        <v>1558.2</v>
      </c>
      <c r="L967" s="8">
        <f t="shared" si="187"/>
        <v>103880</v>
      </c>
      <c r="M967" s="8">
        <f t="shared" si="188"/>
        <v>100244.2</v>
      </c>
      <c r="N967" s="8">
        <f t="shared" si="189"/>
        <v>3635.8000000000029</v>
      </c>
      <c r="O967" s="27">
        <f t="shared" si="190"/>
        <v>3.5000000000000031E-2</v>
      </c>
      <c r="P967" s="4">
        <f t="shared" si="191"/>
        <v>12</v>
      </c>
      <c r="Q967" s="2" t="str">
        <f t="shared" si="186"/>
        <v>Fast</v>
      </c>
      <c r="R967" s="2">
        <f t="shared" si="192"/>
        <v>2017</v>
      </c>
    </row>
    <row r="968" spans="1:18" ht="14.25" customHeight="1" x14ac:dyDescent="0.25">
      <c r="A968" s="6">
        <v>967</v>
      </c>
      <c r="B968" s="5" t="s">
        <v>13</v>
      </c>
      <c r="C968" s="6">
        <v>733</v>
      </c>
      <c r="D968" s="8">
        <v>185</v>
      </c>
      <c r="E968" s="5" t="s">
        <v>10</v>
      </c>
      <c r="F968" s="8">
        <v>128824.75</v>
      </c>
      <c r="G968" s="8"/>
      <c r="H968" s="1">
        <v>42500</v>
      </c>
      <c r="I968" s="1">
        <v>42527</v>
      </c>
      <c r="J968" s="5" t="s">
        <v>19</v>
      </c>
      <c r="K968" s="8">
        <v>2034.0749999999998</v>
      </c>
      <c r="L968" s="8">
        <f t="shared" si="187"/>
        <v>135605</v>
      </c>
      <c r="M968" s="8">
        <f t="shared" si="188"/>
        <v>130858.825</v>
      </c>
      <c r="N968" s="8">
        <f t="shared" si="189"/>
        <v>4746.1750000000029</v>
      </c>
      <c r="O968" s="27">
        <f t="shared" si="190"/>
        <v>3.5000000000000024E-2</v>
      </c>
      <c r="P968" s="4">
        <f t="shared" si="191"/>
        <v>27</v>
      </c>
      <c r="Q968" s="2" t="str">
        <f t="shared" si="186"/>
        <v>Moderate</v>
      </c>
      <c r="R968" s="2">
        <f t="shared" si="192"/>
        <v>2016</v>
      </c>
    </row>
    <row r="969" spans="1:18" ht="14.25" customHeight="1" x14ac:dyDescent="0.25">
      <c r="A969" s="6">
        <v>968</v>
      </c>
      <c r="B969" s="5" t="s">
        <v>11</v>
      </c>
      <c r="C969" s="6">
        <v>377</v>
      </c>
      <c r="D969" s="8">
        <v>96</v>
      </c>
      <c r="E969" s="5" t="s">
        <v>27</v>
      </c>
      <c r="F969" s="8">
        <v>34382.400000000001</v>
      </c>
      <c r="G969" s="36">
        <f>F969/L969</f>
        <v>0.95000000000000007</v>
      </c>
      <c r="H969" s="1">
        <v>42480</v>
      </c>
      <c r="I969" s="1">
        <v>42506</v>
      </c>
      <c r="J969" s="5" t="s">
        <v>32</v>
      </c>
      <c r="K969" s="8">
        <v>542.88</v>
      </c>
      <c r="L969" s="8">
        <f t="shared" si="187"/>
        <v>36192</v>
      </c>
      <c r="M969" s="8">
        <f t="shared" si="188"/>
        <v>34925.279999999999</v>
      </c>
      <c r="N969" s="8">
        <f t="shared" si="189"/>
        <v>1266.7200000000012</v>
      </c>
      <c r="O969" s="27">
        <f t="shared" si="190"/>
        <v>3.5000000000000031E-2</v>
      </c>
      <c r="P969" s="4">
        <f t="shared" si="191"/>
        <v>26</v>
      </c>
      <c r="Q969" s="2" t="str">
        <f t="shared" si="186"/>
        <v>Moderate</v>
      </c>
      <c r="R969" s="2">
        <f t="shared" si="192"/>
        <v>2016</v>
      </c>
    </row>
    <row r="970" spans="1:18" ht="14.25" customHeight="1" x14ac:dyDescent="0.25">
      <c r="A970" s="6">
        <v>969</v>
      </c>
      <c r="B970" s="5" t="s">
        <v>13</v>
      </c>
      <c r="C970" s="6">
        <v>976</v>
      </c>
      <c r="D970" s="8">
        <v>47</v>
      </c>
      <c r="E970" s="5" t="s">
        <v>10</v>
      </c>
      <c r="F970" s="8">
        <v>43578.400000000001</v>
      </c>
      <c r="G970" s="8"/>
      <c r="H970" s="1">
        <v>42820</v>
      </c>
      <c r="I970" s="1">
        <v>42833</v>
      </c>
      <c r="J970" s="5" t="s">
        <v>18</v>
      </c>
      <c r="K970" s="8">
        <v>688.07999999999993</v>
      </c>
      <c r="L970" s="8">
        <f t="shared" si="187"/>
        <v>45872</v>
      </c>
      <c r="M970" s="8">
        <f t="shared" si="188"/>
        <v>44266.48</v>
      </c>
      <c r="N970" s="8">
        <f t="shared" si="189"/>
        <v>1605.5199999999968</v>
      </c>
      <c r="O970" s="27">
        <f t="shared" si="190"/>
        <v>3.4999999999999927E-2</v>
      </c>
      <c r="P970" s="4">
        <f t="shared" si="191"/>
        <v>13</v>
      </c>
      <c r="Q970" s="2" t="str">
        <f t="shared" si="186"/>
        <v>Fast</v>
      </c>
      <c r="R970" s="2">
        <f t="shared" si="192"/>
        <v>2017</v>
      </c>
    </row>
    <row r="971" spans="1:18" ht="14.25" customHeight="1" x14ac:dyDescent="0.25">
      <c r="A971" s="6">
        <v>970</v>
      </c>
      <c r="B971" s="5" t="s">
        <v>11</v>
      </c>
      <c r="C971" s="6">
        <v>319</v>
      </c>
      <c r="D971" s="8">
        <v>51</v>
      </c>
      <c r="E971" s="5" t="s">
        <v>22</v>
      </c>
      <c r="F971" s="8">
        <v>15455.55</v>
      </c>
      <c r="G971" s="36">
        <f t="shared" ref="G971:G972" si="193">F971/L971</f>
        <v>0.95</v>
      </c>
      <c r="H971" s="1">
        <v>42972</v>
      </c>
      <c r="I971" s="1">
        <v>42997</v>
      </c>
      <c r="J971" s="5" t="s">
        <v>19</v>
      </c>
      <c r="K971" s="8">
        <v>244.035</v>
      </c>
      <c r="L971" s="8">
        <f t="shared" si="187"/>
        <v>16269</v>
      </c>
      <c r="M971" s="8">
        <f t="shared" si="188"/>
        <v>15699.584999999999</v>
      </c>
      <c r="N971" s="8">
        <f t="shared" si="189"/>
        <v>569.41500000000087</v>
      </c>
      <c r="O971" s="27">
        <f t="shared" si="190"/>
        <v>3.5000000000000052E-2</v>
      </c>
      <c r="P971" s="4">
        <f t="shared" si="191"/>
        <v>25</v>
      </c>
      <c r="Q971" s="2" t="str">
        <f t="shared" si="186"/>
        <v>Moderate</v>
      </c>
      <c r="R971" s="2">
        <f t="shared" si="192"/>
        <v>2017</v>
      </c>
    </row>
    <row r="972" spans="1:18" ht="14.25" customHeight="1" x14ac:dyDescent="0.25">
      <c r="A972" s="6">
        <v>971</v>
      </c>
      <c r="B972" s="5" t="s">
        <v>11</v>
      </c>
      <c r="C972" s="6">
        <v>625</v>
      </c>
      <c r="D972" s="8">
        <v>916</v>
      </c>
      <c r="E972" s="5" t="s">
        <v>10</v>
      </c>
      <c r="F972" s="8">
        <v>543875</v>
      </c>
      <c r="G972" s="36">
        <f t="shared" si="193"/>
        <v>0.95</v>
      </c>
      <c r="H972" s="1">
        <v>42953</v>
      </c>
      <c r="I972" s="1">
        <v>42975</v>
      </c>
      <c r="J972" s="5" t="s">
        <v>28</v>
      </c>
      <c r="K972" s="8">
        <v>8587.5</v>
      </c>
      <c r="L972" s="8">
        <f t="shared" si="187"/>
        <v>572500</v>
      </c>
      <c r="M972" s="8">
        <f t="shared" si="188"/>
        <v>552462.5</v>
      </c>
      <c r="N972" s="8">
        <f t="shared" si="189"/>
        <v>20037.5</v>
      </c>
      <c r="O972" s="27">
        <f t="shared" si="190"/>
        <v>3.5000000000000003E-2</v>
      </c>
      <c r="P972" s="4">
        <f t="shared" si="191"/>
        <v>22</v>
      </c>
      <c r="Q972" s="2" t="str">
        <f t="shared" si="186"/>
        <v>Moderate</v>
      </c>
      <c r="R972" s="2">
        <f t="shared" si="192"/>
        <v>2017</v>
      </c>
    </row>
    <row r="973" spans="1:18" ht="14.25" customHeight="1" x14ac:dyDescent="0.25">
      <c r="A973" s="6">
        <v>972</v>
      </c>
      <c r="B973" s="5" t="s">
        <v>16</v>
      </c>
      <c r="C973" s="6">
        <v>729</v>
      </c>
      <c r="D973" s="8">
        <v>58</v>
      </c>
      <c r="E973" s="5" t="s">
        <v>17</v>
      </c>
      <c r="F973" s="8">
        <v>40167.9</v>
      </c>
      <c r="G973" s="8"/>
      <c r="H973" s="1">
        <v>42394</v>
      </c>
      <c r="I973" s="1">
        <v>42406</v>
      </c>
      <c r="J973" s="16" t="s">
        <v>42</v>
      </c>
      <c r="K973" s="8">
        <v>634.23</v>
      </c>
      <c r="L973" s="8">
        <f t="shared" si="187"/>
        <v>42282</v>
      </c>
      <c r="M973" s="8">
        <f t="shared" si="188"/>
        <v>40802.130000000005</v>
      </c>
      <c r="N973" s="8">
        <f t="shared" si="189"/>
        <v>1479.8699999999953</v>
      </c>
      <c r="O973" s="27">
        <f t="shared" si="190"/>
        <v>3.4999999999999892E-2</v>
      </c>
      <c r="P973" s="4">
        <f t="shared" si="191"/>
        <v>12</v>
      </c>
      <c r="Q973" s="2" t="str">
        <f t="shared" si="186"/>
        <v>Fast</v>
      </c>
      <c r="R973" s="2">
        <f t="shared" si="192"/>
        <v>2016</v>
      </c>
    </row>
    <row r="974" spans="1:18" ht="14.25" customHeight="1" x14ac:dyDescent="0.25">
      <c r="A974" s="6">
        <v>973</v>
      </c>
      <c r="B974" s="5" t="s">
        <v>16</v>
      </c>
      <c r="C974" s="6">
        <v>304</v>
      </c>
      <c r="D974" s="8">
        <v>15</v>
      </c>
      <c r="E974" s="5" t="s">
        <v>25</v>
      </c>
      <c r="F974" s="8">
        <v>4332</v>
      </c>
      <c r="G974" s="8"/>
      <c r="H974" s="1">
        <v>42373</v>
      </c>
      <c r="I974" s="1">
        <v>42399</v>
      </c>
      <c r="J974" s="5" t="s">
        <v>18</v>
      </c>
      <c r="K974" s="8">
        <v>68.399999999999991</v>
      </c>
      <c r="L974" s="8">
        <f t="shared" si="187"/>
        <v>4560</v>
      </c>
      <c r="M974" s="8">
        <f t="shared" si="188"/>
        <v>4400.3999999999996</v>
      </c>
      <c r="N974" s="8">
        <f t="shared" si="189"/>
        <v>159.60000000000036</v>
      </c>
      <c r="O974" s="27">
        <f t="shared" si="190"/>
        <v>3.500000000000008E-2</v>
      </c>
      <c r="P974" s="4">
        <f t="shared" si="191"/>
        <v>26</v>
      </c>
      <c r="Q974" s="2" t="str">
        <f t="shared" si="186"/>
        <v>Moderate</v>
      </c>
      <c r="R974" s="2">
        <f t="shared" si="192"/>
        <v>2016</v>
      </c>
    </row>
    <row r="975" spans="1:18" ht="14.25" customHeight="1" x14ac:dyDescent="0.25">
      <c r="A975" s="6">
        <v>974</v>
      </c>
      <c r="B975" s="5" t="s">
        <v>16</v>
      </c>
      <c r="C975" s="6">
        <v>583</v>
      </c>
      <c r="D975" s="8">
        <v>34</v>
      </c>
      <c r="E975" s="5" t="s">
        <v>17</v>
      </c>
      <c r="F975" s="8">
        <v>18830.900000000001</v>
      </c>
      <c r="G975" s="8"/>
      <c r="H975" s="1">
        <v>43195</v>
      </c>
      <c r="I975" s="1">
        <v>43212</v>
      </c>
      <c r="J975" s="5" t="s">
        <v>12</v>
      </c>
      <c r="K975" s="8">
        <v>297.33</v>
      </c>
      <c r="L975" s="8">
        <f t="shared" si="187"/>
        <v>19822</v>
      </c>
      <c r="M975" s="8">
        <f t="shared" si="188"/>
        <v>19128.230000000003</v>
      </c>
      <c r="N975" s="8">
        <f t="shared" si="189"/>
        <v>693.7699999999968</v>
      </c>
      <c r="O975" s="27">
        <f t="shared" si="190"/>
        <v>3.4999999999999837E-2</v>
      </c>
      <c r="P975" s="4">
        <f t="shared" si="191"/>
        <v>17</v>
      </c>
      <c r="Q975" s="2" t="str">
        <f t="shared" si="186"/>
        <v>Moderate</v>
      </c>
      <c r="R975" s="2">
        <f t="shared" si="192"/>
        <v>2018</v>
      </c>
    </row>
    <row r="976" spans="1:18" ht="14.25" customHeight="1" x14ac:dyDescent="0.25">
      <c r="A976" s="6">
        <v>975</v>
      </c>
      <c r="B976" s="5" t="s">
        <v>13</v>
      </c>
      <c r="C976" s="6">
        <v>890</v>
      </c>
      <c r="D976" s="8">
        <v>964</v>
      </c>
      <c r="E976" s="5" t="s">
        <v>30</v>
      </c>
      <c r="F976" s="8">
        <v>815062</v>
      </c>
      <c r="G976" s="8"/>
      <c r="H976" s="1">
        <v>42888</v>
      </c>
      <c r="I976" s="1">
        <v>42901</v>
      </c>
      <c r="J976" s="5" t="s">
        <v>15</v>
      </c>
      <c r="K976" s="8">
        <v>12869.4</v>
      </c>
      <c r="L976" s="8">
        <f t="shared" si="187"/>
        <v>857960</v>
      </c>
      <c r="M976" s="8">
        <f t="shared" si="188"/>
        <v>827931.4</v>
      </c>
      <c r="N976" s="8">
        <f t="shared" si="189"/>
        <v>30028.599999999977</v>
      </c>
      <c r="O976" s="27">
        <f t="shared" si="190"/>
        <v>3.4999999999999976E-2</v>
      </c>
      <c r="P976" s="4">
        <f t="shared" si="191"/>
        <v>13</v>
      </c>
      <c r="Q976" s="2" t="str">
        <f t="shared" si="186"/>
        <v>Fast</v>
      </c>
      <c r="R976" s="2">
        <f t="shared" si="192"/>
        <v>2017</v>
      </c>
    </row>
    <row r="977" spans="1:18" ht="14.25" customHeight="1" x14ac:dyDescent="0.25">
      <c r="A977" s="6">
        <v>976</v>
      </c>
      <c r="B977" s="5" t="s">
        <v>13</v>
      </c>
      <c r="C977" s="6">
        <v>187</v>
      </c>
      <c r="D977" s="8">
        <v>203</v>
      </c>
      <c r="E977" s="5" t="s">
        <v>10</v>
      </c>
      <c r="F977" s="8">
        <v>36062.949999999997</v>
      </c>
      <c r="G977" s="8"/>
      <c r="H977" s="1">
        <v>42872</v>
      </c>
      <c r="I977" s="1">
        <v>42903</v>
      </c>
      <c r="J977" s="5" t="s">
        <v>18</v>
      </c>
      <c r="K977" s="8">
        <v>569.41499999999996</v>
      </c>
      <c r="L977" s="8">
        <f t="shared" si="187"/>
        <v>37961</v>
      </c>
      <c r="M977" s="8">
        <f t="shared" si="188"/>
        <v>36632.364999999998</v>
      </c>
      <c r="N977" s="8">
        <f t="shared" si="189"/>
        <v>1328.635000000002</v>
      </c>
      <c r="O977" s="27">
        <f t="shared" si="190"/>
        <v>3.5000000000000052E-2</v>
      </c>
      <c r="P977" s="4">
        <f t="shared" si="191"/>
        <v>31</v>
      </c>
      <c r="Q977" s="2" t="str">
        <f t="shared" si="186"/>
        <v>Slow</v>
      </c>
      <c r="R977" s="2">
        <f t="shared" si="192"/>
        <v>2017</v>
      </c>
    </row>
    <row r="978" spans="1:18" ht="14.25" customHeight="1" x14ac:dyDescent="0.25">
      <c r="A978" s="6">
        <v>977</v>
      </c>
      <c r="B978" s="5" t="s">
        <v>11</v>
      </c>
      <c r="C978" s="6">
        <v>334</v>
      </c>
      <c r="D978" s="8">
        <v>996</v>
      </c>
      <c r="E978" s="5" t="s">
        <v>10</v>
      </c>
      <c r="F978" s="8">
        <v>316030.8</v>
      </c>
      <c r="G978" s="36">
        <f>F978/L978</f>
        <v>0.95</v>
      </c>
      <c r="H978" s="1">
        <v>42626</v>
      </c>
      <c r="I978" s="1">
        <v>42661</v>
      </c>
      <c r="J978" s="5" t="s">
        <v>18</v>
      </c>
      <c r="K978" s="8">
        <v>4989.96</v>
      </c>
      <c r="L978" s="8">
        <f t="shared" si="187"/>
        <v>332664</v>
      </c>
      <c r="M978" s="8">
        <f t="shared" si="188"/>
        <v>321020.76</v>
      </c>
      <c r="N978" s="8">
        <f t="shared" si="189"/>
        <v>11643.239999999991</v>
      </c>
      <c r="O978" s="27">
        <f t="shared" si="190"/>
        <v>3.4999999999999969E-2</v>
      </c>
      <c r="P978" s="4">
        <f t="shared" si="191"/>
        <v>35</v>
      </c>
      <c r="Q978" s="2" t="str">
        <f t="shared" si="186"/>
        <v>Slow</v>
      </c>
      <c r="R978" s="2">
        <f t="shared" si="192"/>
        <v>2016</v>
      </c>
    </row>
    <row r="979" spans="1:18" ht="14.25" customHeight="1" x14ac:dyDescent="0.25">
      <c r="A979" s="6">
        <v>978</v>
      </c>
      <c r="B979" s="5" t="s">
        <v>13</v>
      </c>
      <c r="C979" s="6">
        <v>189</v>
      </c>
      <c r="D979" s="8">
        <v>848</v>
      </c>
      <c r="E979" s="5" t="s">
        <v>23</v>
      </c>
      <c r="F979" s="8">
        <v>152258.4</v>
      </c>
      <c r="G979" s="8"/>
      <c r="H979" s="1">
        <v>42762</v>
      </c>
      <c r="I979" s="1">
        <v>42788</v>
      </c>
      <c r="J979" s="5" t="s">
        <v>12</v>
      </c>
      <c r="K979" s="8">
        <v>2404.08</v>
      </c>
      <c r="L979" s="8">
        <f t="shared" si="187"/>
        <v>160272</v>
      </c>
      <c r="M979" s="8">
        <f t="shared" si="188"/>
        <v>154662.47999999998</v>
      </c>
      <c r="N979" s="8">
        <f t="shared" si="189"/>
        <v>5609.5200000000186</v>
      </c>
      <c r="O979" s="27">
        <f t="shared" si="190"/>
        <v>3.5000000000000114E-2</v>
      </c>
      <c r="P979" s="4">
        <f t="shared" si="191"/>
        <v>26</v>
      </c>
      <c r="Q979" s="2" t="str">
        <f t="shared" si="186"/>
        <v>Moderate</v>
      </c>
      <c r="R979" s="2">
        <f t="shared" si="192"/>
        <v>2017</v>
      </c>
    </row>
    <row r="980" spans="1:18" ht="14.25" customHeight="1" x14ac:dyDescent="0.25">
      <c r="A980" s="6">
        <v>979</v>
      </c>
      <c r="B980" s="5" t="s">
        <v>13</v>
      </c>
      <c r="C980" s="6">
        <v>573</v>
      </c>
      <c r="D980" s="8">
        <v>772</v>
      </c>
      <c r="E980" s="5" t="s">
        <v>14</v>
      </c>
      <c r="F980" s="8">
        <v>420238.2</v>
      </c>
      <c r="G980" s="8"/>
      <c r="H980" s="1">
        <v>42848</v>
      </c>
      <c r="I980" s="1">
        <v>42874</v>
      </c>
      <c r="J980" s="5" t="s">
        <v>21</v>
      </c>
      <c r="K980" s="8">
        <v>6635.34</v>
      </c>
      <c r="L980" s="8">
        <f t="shared" si="187"/>
        <v>442356</v>
      </c>
      <c r="M980" s="8">
        <f t="shared" si="188"/>
        <v>426873.54000000004</v>
      </c>
      <c r="N980" s="8">
        <f t="shared" si="189"/>
        <v>15482.459999999963</v>
      </c>
      <c r="O980" s="27">
        <f t="shared" si="190"/>
        <v>3.4999999999999913E-2</v>
      </c>
      <c r="P980" s="4">
        <f t="shared" si="191"/>
        <v>26</v>
      </c>
      <c r="Q980" s="2" t="str">
        <f t="shared" si="186"/>
        <v>Moderate</v>
      </c>
      <c r="R980" s="2">
        <f t="shared" si="192"/>
        <v>2017</v>
      </c>
    </row>
    <row r="981" spans="1:18" ht="14.25" customHeight="1" x14ac:dyDescent="0.25">
      <c r="A981" s="6">
        <v>980</v>
      </c>
      <c r="B981" s="5" t="s">
        <v>11</v>
      </c>
      <c r="C981" s="6">
        <v>453</v>
      </c>
      <c r="D981" s="8">
        <v>109</v>
      </c>
      <c r="E981" s="5" t="s">
        <v>27</v>
      </c>
      <c r="F981" s="8">
        <v>46908.15</v>
      </c>
      <c r="G981" s="36">
        <f>F981/L981</f>
        <v>0.95000000000000007</v>
      </c>
      <c r="H981" s="1">
        <v>42913</v>
      </c>
      <c r="I981" s="1">
        <v>42933</v>
      </c>
      <c r="J981" s="5" t="s">
        <v>12</v>
      </c>
      <c r="K981" s="8">
        <v>740.65499999999997</v>
      </c>
      <c r="L981" s="8">
        <f t="shared" si="187"/>
        <v>49377</v>
      </c>
      <c r="M981" s="8">
        <f t="shared" si="188"/>
        <v>47648.805</v>
      </c>
      <c r="N981" s="8">
        <f t="shared" si="189"/>
        <v>1728.1949999999997</v>
      </c>
      <c r="O981" s="27">
        <f t="shared" si="190"/>
        <v>3.4999999999999996E-2</v>
      </c>
      <c r="P981" s="4">
        <f t="shared" si="191"/>
        <v>20</v>
      </c>
      <c r="Q981" s="2" t="str">
        <f t="shared" si="186"/>
        <v>Moderate</v>
      </c>
      <c r="R981" s="2">
        <f t="shared" si="192"/>
        <v>2017</v>
      </c>
    </row>
    <row r="982" spans="1:18" ht="14.25" customHeight="1" x14ac:dyDescent="0.25">
      <c r="A982" s="6">
        <v>981</v>
      </c>
      <c r="B982" s="5" t="s">
        <v>13</v>
      </c>
      <c r="C982" s="6">
        <v>945</v>
      </c>
      <c r="D982" s="8">
        <v>180</v>
      </c>
      <c r="E982" s="5" t="s">
        <v>10</v>
      </c>
      <c r="F982" s="8">
        <v>161595</v>
      </c>
      <c r="G982" s="8"/>
      <c r="H982" s="1">
        <v>42615</v>
      </c>
      <c r="I982" s="1">
        <v>42647</v>
      </c>
      <c r="J982" s="5" t="s">
        <v>12</v>
      </c>
      <c r="K982" s="8">
        <v>2551.5</v>
      </c>
      <c r="L982" s="8">
        <f t="shared" si="187"/>
        <v>170100</v>
      </c>
      <c r="M982" s="8">
        <f t="shared" si="188"/>
        <v>164146.5</v>
      </c>
      <c r="N982" s="8">
        <f t="shared" si="189"/>
        <v>5953.5</v>
      </c>
      <c r="O982" s="27">
        <f t="shared" si="190"/>
        <v>3.5000000000000003E-2</v>
      </c>
      <c r="P982" s="4">
        <f t="shared" si="191"/>
        <v>32</v>
      </c>
      <c r="Q982" s="2" t="str">
        <f t="shared" si="186"/>
        <v>Slow</v>
      </c>
      <c r="R982" s="2">
        <f t="shared" si="192"/>
        <v>2016</v>
      </c>
    </row>
    <row r="983" spans="1:18" ht="14.25" customHeight="1" x14ac:dyDescent="0.25">
      <c r="A983" s="6">
        <v>982</v>
      </c>
      <c r="B983" s="5" t="s">
        <v>11</v>
      </c>
      <c r="C983" s="6">
        <v>655</v>
      </c>
      <c r="D983" s="8">
        <v>956</v>
      </c>
      <c r="E983" s="5" t="s">
        <v>10</v>
      </c>
      <c r="F983" s="8">
        <v>594871</v>
      </c>
      <c r="G983" s="36">
        <f t="shared" ref="G983:G984" si="194">F983/L983</f>
        <v>0.95</v>
      </c>
      <c r="H983" s="1">
        <v>43194</v>
      </c>
      <c r="I983" s="1">
        <v>43212</v>
      </c>
      <c r="J983" s="5" t="s">
        <v>12</v>
      </c>
      <c r="K983" s="8">
        <v>9392.6999999999989</v>
      </c>
      <c r="L983" s="8">
        <f t="shared" si="187"/>
        <v>626180</v>
      </c>
      <c r="M983" s="8">
        <f t="shared" si="188"/>
        <v>604263.69999999995</v>
      </c>
      <c r="N983" s="8">
        <f t="shared" si="189"/>
        <v>21916.300000000047</v>
      </c>
      <c r="O983" s="27">
        <f t="shared" si="190"/>
        <v>3.5000000000000073E-2</v>
      </c>
      <c r="P983" s="4">
        <f t="shared" si="191"/>
        <v>18</v>
      </c>
      <c r="Q983" s="2" t="str">
        <f t="shared" si="186"/>
        <v>Moderate</v>
      </c>
      <c r="R983" s="2">
        <f t="shared" si="192"/>
        <v>2018</v>
      </c>
    </row>
    <row r="984" spans="1:18" ht="14.25" customHeight="1" x14ac:dyDescent="0.25">
      <c r="A984" s="6">
        <v>983</v>
      </c>
      <c r="B984" s="5" t="s">
        <v>11</v>
      </c>
      <c r="C984" s="6">
        <v>446</v>
      </c>
      <c r="D984" s="8">
        <v>46</v>
      </c>
      <c r="E984" s="5" t="s">
        <v>22</v>
      </c>
      <c r="F984" s="8">
        <v>19490.2</v>
      </c>
      <c r="G984" s="36">
        <f t="shared" si="194"/>
        <v>0.95000000000000007</v>
      </c>
      <c r="H984" s="1">
        <v>42937</v>
      </c>
      <c r="I984" s="1">
        <v>42956</v>
      </c>
      <c r="J984" s="5" t="s">
        <v>15</v>
      </c>
      <c r="K984" s="8">
        <v>307.74</v>
      </c>
      <c r="L984" s="8">
        <f t="shared" si="187"/>
        <v>20516</v>
      </c>
      <c r="M984" s="8">
        <f t="shared" si="188"/>
        <v>19797.940000000002</v>
      </c>
      <c r="N984" s="8">
        <f t="shared" si="189"/>
        <v>718.05999999999767</v>
      </c>
      <c r="O984" s="27">
        <f t="shared" si="190"/>
        <v>3.4999999999999885E-2</v>
      </c>
      <c r="P984" s="4">
        <f t="shared" si="191"/>
        <v>19</v>
      </c>
      <c r="Q984" s="2" t="str">
        <f t="shared" si="186"/>
        <v>Moderate</v>
      </c>
      <c r="R984" s="2">
        <f t="shared" si="192"/>
        <v>2017</v>
      </c>
    </row>
    <row r="985" spans="1:18" ht="14.25" customHeight="1" x14ac:dyDescent="0.25">
      <c r="A985" s="6">
        <v>984</v>
      </c>
      <c r="B985" s="5" t="s">
        <v>16</v>
      </c>
      <c r="C985" s="6">
        <v>994</v>
      </c>
      <c r="D985" s="8">
        <v>38</v>
      </c>
      <c r="E985" s="5" t="s">
        <v>17</v>
      </c>
      <c r="F985" s="8">
        <v>35883.4</v>
      </c>
      <c r="G985" s="8"/>
      <c r="H985" s="1">
        <v>42934</v>
      </c>
      <c r="I985" s="1">
        <v>42966</v>
      </c>
      <c r="J985" s="5" t="s">
        <v>28</v>
      </c>
      <c r="K985" s="8">
        <v>566.57999999999993</v>
      </c>
      <c r="L985" s="8">
        <f t="shared" si="187"/>
        <v>37772</v>
      </c>
      <c r="M985" s="8">
        <f t="shared" si="188"/>
        <v>36449.980000000003</v>
      </c>
      <c r="N985" s="8">
        <f t="shared" si="189"/>
        <v>1322.0199999999968</v>
      </c>
      <c r="O985" s="27">
        <f t="shared" si="190"/>
        <v>3.4999999999999913E-2</v>
      </c>
      <c r="P985" s="4">
        <f t="shared" si="191"/>
        <v>32</v>
      </c>
      <c r="Q985" s="2" t="str">
        <f t="shared" si="186"/>
        <v>Slow</v>
      </c>
      <c r="R985" s="2">
        <f t="shared" si="192"/>
        <v>2017</v>
      </c>
    </row>
    <row r="986" spans="1:18" ht="14.25" customHeight="1" x14ac:dyDescent="0.25">
      <c r="A986" s="6">
        <v>985</v>
      </c>
      <c r="B986" s="5" t="s">
        <v>16</v>
      </c>
      <c r="C986" s="6">
        <v>182</v>
      </c>
      <c r="D986" s="8">
        <v>61</v>
      </c>
      <c r="E986" s="5" t="s">
        <v>17</v>
      </c>
      <c r="F986" s="8">
        <v>10546.9</v>
      </c>
      <c r="G986" s="8"/>
      <c r="H986" s="1">
        <v>42389</v>
      </c>
      <c r="I986" s="1">
        <v>42416</v>
      </c>
      <c r="J986" s="16" t="s">
        <v>42</v>
      </c>
      <c r="K986" s="8">
        <v>166.53</v>
      </c>
      <c r="L986" s="8">
        <f t="shared" si="187"/>
        <v>11102</v>
      </c>
      <c r="M986" s="8">
        <f t="shared" si="188"/>
        <v>10713.43</v>
      </c>
      <c r="N986" s="8">
        <f t="shared" si="189"/>
        <v>388.56999999999971</v>
      </c>
      <c r="O986" s="27">
        <f t="shared" si="190"/>
        <v>3.4999999999999976E-2</v>
      </c>
      <c r="P986" s="4">
        <f t="shared" si="191"/>
        <v>27</v>
      </c>
      <c r="Q986" s="2" t="str">
        <f t="shared" si="186"/>
        <v>Moderate</v>
      </c>
      <c r="R986" s="2">
        <f t="shared" si="192"/>
        <v>2016</v>
      </c>
    </row>
    <row r="987" spans="1:18" ht="14.25" customHeight="1" x14ac:dyDescent="0.25">
      <c r="A987" s="6">
        <v>986</v>
      </c>
      <c r="B987" s="5" t="s">
        <v>16</v>
      </c>
      <c r="C987" s="6">
        <v>407</v>
      </c>
      <c r="D987" s="8">
        <v>49</v>
      </c>
      <c r="E987" s="5" t="s">
        <v>17</v>
      </c>
      <c r="F987" s="8">
        <v>18945.849999999999</v>
      </c>
      <c r="G987" s="8"/>
      <c r="H987" s="1">
        <v>42496</v>
      </c>
      <c r="I987" s="1">
        <v>42515</v>
      </c>
      <c r="J987" s="5" t="s">
        <v>12</v>
      </c>
      <c r="K987" s="8">
        <v>299.14499999999998</v>
      </c>
      <c r="L987" s="8">
        <f t="shared" si="187"/>
        <v>19943</v>
      </c>
      <c r="M987" s="8">
        <f t="shared" si="188"/>
        <v>19244.994999999999</v>
      </c>
      <c r="N987" s="8">
        <f t="shared" si="189"/>
        <v>698.00500000000102</v>
      </c>
      <c r="O987" s="27">
        <f t="shared" si="190"/>
        <v>3.5000000000000052E-2</v>
      </c>
      <c r="P987" s="4">
        <f t="shared" si="191"/>
        <v>19</v>
      </c>
      <c r="Q987" s="2" t="str">
        <f t="shared" si="186"/>
        <v>Moderate</v>
      </c>
      <c r="R987" s="2">
        <f t="shared" si="192"/>
        <v>2016</v>
      </c>
    </row>
    <row r="988" spans="1:18" ht="14.25" customHeight="1" x14ac:dyDescent="0.25">
      <c r="A988" s="6">
        <v>987</v>
      </c>
      <c r="B988" s="5" t="s">
        <v>13</v>
      </c>
      <c r="C988" s="6">
        <v>949</v>
      </c>
      <c r="D988" s="8">
        <v>1315</v>
      </c>
      <c r="E988" s="5" t="s">
        <v>22</v>
      </c>
      <c r="F988" s="8">
        <v>1185538.25</v>
      </c>
      <c r="G988" s="8"/>
      <c r="H988" s="1">
        <v>42839</v>
      </c>
      <c r="I988" s="1">
        <v>42868</v>
      </c>
      <c r="J988" s="5" t="s">
        <v>19</v>
      </c>
      <c r="K988" s="8">
        <v>18719.024999999998</v>
      </c>
      <c r="L988" s="8">
        <f t="shared" si="187"/>
        <v>1247935</v>
      </c>
      <c r="M988" s="8">
        <f t="shared" si="188"/>
        <v>1204257.2749999999</v>
      </c>
      <c r="N988" s="8">
        <f t="shared" si="189"/>
        <v>43677.725000000093</v>
      </c>
      <c r="O988" s="27">
        <f t="shared" si="190"/>
        <v>3.5000000000000073E-2</v>
      </c>
      <c r="P988" s="4">
        <f t="shared" si="191"/>
        <v>29</v>
      </c>
      <c r="Q988" s="2" t="str">
        <f t="shared" si="186"/>
        <v>Slow</v>
      </c>
      <c r="R988" s="2">
        <f t="shared" si="192"/>
        <v>2017</v>
      </c>
    </row>
    <row r="989" spans="1:18" ht="14.25" customHeight="1" x14ac:dyDescent="0.25">
      <c r="A989" s="6">
        <v>988</v>
      </c>
      <c r="B989" s="5" t="s">
        <v>13</v>
      </c>
      <c r="C989" s="6">
        <v>932</v>
      </c>
      <c r="D989" s="8">
        <v>777</v>
      </c>
      <c r="E989" s="5" t="s">
        <v>14</v>
      </c>
      <c r="F989" s="8">
        <v>687955.8</v>
      </c>
      <c r="G989" s="8"/>
      <c r="H989" s="1">
        <v>42495</v>
      </c>
      <c r="I989" s="1">
        <v>42522</v>
      </c>
      <c r="J989" s="5" t="s">
        <v>28</v>
      </c>
      <c r="K989" s="8">
        <v>10862.46</v>
      </c>
      <c r="L989" s="8">
        <f t="shared" si="187"/>
        <v>724164</v>
      </c>
      <c r="M989" s="8">
        <f t="shared" si="188"/>
        <v>698818.26</v>
      </c>
      <c r="N989" s="8">
        <f t="shared" si="189"/>
        <v>25345.739999999991</v>
      </c>
      <c r="O989" s="27">
        <f t="shared" si="190"/>
        <v>3.4999999999999989E-2</v>
      </c>
      <c r="P989" s="4">
        <f t="shared" si="191"/>
        <v>27</v>
      </c>
      <c r="Q989" s="2" t="str">
        <f t="shared" si="186"/>
        <v>Moderate</v>
      </c>
      <c r="R989" s="2">
        <f t="shared" si="192"/>
        <v>2016</v>
      </c>
    </row>
    <row r="990" spans="1:18" ht="14.25" customHeight="1" x14ac:dyDescent="0.25">
      <c r="A990" s="6">
        <v>989</v>
      </c>
      <c r="B990" s="5" t="s">
        <v>13</v>
      </c>
      <c r="C990" s="6">
        <v>176</v>
      </c>
      <c r="D990" s="8">
        <v>980</v>
      </c>
      <c r="E990" s="5" t="s">
        <v>20</v>
      </c>
      <c r="F990" s="8">
        <v>163856</v>
      </c>
      <c r="G990" s="8"/>
      <c r="H990" s="1">
        <v>43056</v>
      </c>
      <c r="I990" s="1">
        <v>43071</v>
      </c>
      <c r="J990" s="5" t="s">
        <v>18</v>
      </c>
      <c r="K990" s="8">
        <v>2587.1999999999998</v>
      </c>
      <c r="L990" s="8">
        <f t="shared" si="187"/>
        <v>172480</v>
      </c>
      <c r="M990" s="8">
        <f t="shared" si="188"/>
        <v>166443.20000000001</v>
      </c>
      <c r="N990" s="8">
        <f t="shared" si="189"/>
        <v>6036.7999999999884</v>
      </c>
      <c r="O990" s="27">
        <f t="shared" si="190"/>
        <v>3.4999999999999934E-2</v>
      </c>
      <c r="P990" s="4">
        <f t="shared" si="191"/>
        <v>15</v>
      </c>
      <c r="Q990" s="2" t="str">
        <f t="shared" si="186"/>
        <v>Fast</v>
      </c>
      <c r="R990" s="2">
        <f t="shared" si="192"/>
        <v>2017</v>
      </c>
    </row>
    <row r="991" spans="1:18" ht="14.25" customHeight="1" x14ac:dyDescent="0.25">
      <c r="A991" s="6">
        <v>990</v>
      </c>
      <c r="B991" s="5" t="s">
        <v>11</v>
      </c>
      <c r="C991" s="6">
        <v>285</v>
      </c>
      <c r="D991" s="8">
        <v>281</v>
      </c>
      <c r="E991" s="5" t="s">
        <v>29</v>
      </c>
      <c r="F991" s="8">
        <v>76080.75</v>
      </c>
      <c r="G991" s="36">
        <f>F991/L991</f>
        <v>0.95</v>
      </c>
      <c r="H991" s="1">
        <v>42858</v>
      </c>
      <c r="I991" s="1">
        <v>42880</v>
      </c>
      <c r="J991" s="5" t="s">
        <v>12</v>
      </c>
      <c r="K991" s="8">
        <v>1201.2749999999999</v>
      </c>
      <c r="L991" s="8">
        <f t="shared" si="187"/>
        <v>80085</v>
      </c>
      <c r="M991" s="8">
        <f t="shared" si="188"/>
        <v>77282.024999999994</v>
      </c>
      <c r="N991" s="8">
        <f t="shared" si="189"/>
        <v>2802.9750000000058</v>
      </c>
      <c r="O991" s="27">
        <f t="shared" si="190"/>
        <v>3.5000000000000073E-2</v>
      </c>
      <c r="P991" s="4">
        <f t="shared" si="191"/>
        <v>22</v>
      </c>
      <c r="Q991" s="2" t="str">
        <f t="shared" si="186"/>
        <v>Moderate</v>
      </c>
      <c r="R991" s="2">
        <f t="shared" si="192"/>
        <v>2017</v>
      </c>
    </row>
    <row r="992" spans="1:18" ht="14.25" customHeight="1" x14ac:dyDescent="0.25">
      <c r="A992" s="6">
        <v>991</v>
      </c>
      <c r="B992" s="5" t="s">
        <v>16</v>
      </c>
      <c r="C992" s="6">
        <v>144</v>
      </c>
      <c r="D992" s="8">
        <v>37</v>
      </c>
      <c r="E992" s="5" t="s">
        <v>17</v>
      </c>
      <c r="F992" s="8">
        <v>5061.6000000000004</v>
      </c>
      <c r="G992" s="8"/>
      <c r="H992" s="1">
        <v>43237</v>
      </c>
      <c r="I992" s="1">
        <v>43251</v>
      </c>
      <c r="J992" s="16" t="s">
        <v>42</v>
      </c>
      <c r="K992" s="8">
        <v>79.92</v>
      </c>
      <c r="L992" s="8">
        <f t="shared" si="187"/>
        <v>5328</v>
      </c>
      <c r="M992" s="8">
        <f t="shared" si="188"/>
        <v>5141.5200000000004</v>
      </c>
      <c r="N992" s="8">
        <f t="shared" si="189"/>
        <v>186.47999999999956</v>
      </c>
      <c r="O992" s="27">
        <f t="shared" si="190"/>
        <v>3.499999999999992E-2</v>
      </c>
      <c r="P992" s="4">
        <f t="shared" si="191"/>
        <v>14</v>
      </c>
      <c r="Q992" s="2" t="str">
        <f t="shared" si="186"/>
        <v>Fast</v>
      </c>
      <c r="R992" s="2">
        <f t="shared" si="192"/>
        <v>2018</v>
      </c>
    </row>
    <row r="993" spans="1:18" ht="14.25" customHeight="1" x14ac:dyDescent="0.25">
      <c r="A993" s="6">
        <v>992</v>
      </c>
      <c r="B993" s="5" t="s">
        <v>13</v>
      </c>
      <c r="C993" s="6">
        <v>843</v>
      </c>
      <c r="D993" s="8">
        <v>784</v>
      </c>
      <c r="E993" s="5" t="s">
        <v>14</v>
      </c>
      <c r="F993" s="8">
        <v>627866.4</v>
      </c>
      <c r="G993" s="8"/>
      <c r="H993" s="1">
        <v>42765</v>
      </c>
      <c r="I993" s="1">
        <v>42787</v>
      </c>
      <c r="J993" s="5" t="s">
        <v>12</v>
      </c>
      <c r="K993" s="8">
        <v>9913.68</v>
      </c>
      <c r="L993" s="8">
        <f t="shared" si="187"/>
        <v>660912</v>
      </c>
      <c r="M993" s="8">
        <f t="shared" si="188"/>
        <v>637780.08000000007</v>
      </c>
      <c r="N993" s="8">
        <f t="shared" si="189"/>
        <v>23131.919999999925</v>
      </c>
      <c r="O993" s="27">
        <f t="shared" si="190"/>
        <v>3.4999999999999885E-2</v>
      </c>
      <c r="P993" s="4">
        <f t="shared" si="191"/>
        <v>22</v>
      </c>
      <c r="Q993" s="2" t="str">
        <f t="shared" si="186"/>
        <v>Moderate</v>
      </c>
      <c r="R993" s="2">
        <f t="shared" si="192"/>
        <v>2017</v>
      </c>
    </row>
    <row r="994" spans="1:18" ht="14.25" customHeight="1" x14ac:dyDescent="0.25"/>
    <row r="995" spans="1:18" ht="14.25" customHeight="1" x14ac:dyDescent="0.25"/>
    <row r="996" spans="1:18" ht="14.25" customHeight="1" x14ac:dyDescent="0.25"/>
    <row r="997" spans="1:18" ht="14.25" customHeight="1" x14ac:dyDescent="0.25"/>
    <row r="998" spans="1:18" ht="14.25" customHeight="1" x14ac:dyDescent="0.25"/>
    <row r="999" spans="1:18" ht="14.25" customHeight="1" x14ac:dyDescent="0.25"/>
    <row r="1000" spans="1:18" ht="14.25" customHeight="1" x14ac:dyDescent="0.25"/>
  </sheetData>
  <autoFilter ref="A1:AF993" xr:uid="{00000000-0001-0000-0000-000000000000}"/>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63FDA-ABCF-4322-98B6-A9A2C728F32F}">
  <sheetPr>
    <tabColor theme="8" tint="0.39997558519241921"/>
  </sheetPr>
  <dimension ref="A1:A24"/>
  <sheetViews>
    <sheetView workbookViewId="0">
      <selection activeCell="A29" sqref="A29"/>
    </sheetView>
  </sheetViews>
  <sheetFormatPr defaultRowHeight="15" x14ac:dyDescent="0.25"/>
  <cols>
    <col min="1" max="1" width="67.7109375" customWidth="1"/>
  </cols>
  <sheetData>
    <row r="1" spans="1:1" ht="15.75" thickBot="1" x14ac:dyDescent="0.3">
      <c r="A1" s="19" t="s">
        <v>50</v>
      </c>
    </row>
    <row r="2" spans="1:1" ht="15.75" thickBot="1" x14ac:dyDescent="0.3">
      <c r="A2" s="20" t="s">
        <v>51</v>
      </c>
    </row>
    <row r="3" spans="1:1" ht="15.75" thickBot="1" x14ac:dyDescent="0.3">
      <c r="A3" s="20" t="s">
        <v>52</v>
      </c>
    </row>
    <row r="4" spans="1:1" ht="15.75" thickBot="1" x14ac:dyDescent="0.3">
      <c r="A4" s="20" t="s">
        <v>53</v>
      </c>
    </row>
    <row r="5" spans="1:1" ht="15.75" thickBot="1" x14ac:dyDescent="0.3">
      <c r="A5" s="20" t="s">
        <v>54</v>
      </c>
    </row>
    <row r="6" spans="1:1" ht="15.75" thickBot="1" x14ac:dyDescent="0.3">
      <c r="A6" s="20" t="s">
        <v>55</v>
      </c>
    </row>
    <row r="7" spans="1:1" ht="15.75" thickBot="1" x14ac:dyDescent="0.3">
      <c r="A7" s="20" t="s">
        <v>56</v>
      </c>
    </row>
    <row r="8" spans="1:1" ht="15.75" thickBot="1" x14ac:dyDescent="0.3">
      <c r="A8" s="20" t="s">
        <v>57</v>
      </c>
    </row>
    <row r="9" spans="1:1" ht="15.75" thickBot="1" x14ac:dyDescent="0.3">
      <c r="A9" s="20" t="s">
        <v>58</v>
      </c>
    </row>
    <row r="10" spans="1:1" ht="15.75" thickBot="1" x14ac:dyDescent="0.3">
      <c r="A10" s="20" t="s">
        <v>59</v>
      </c>
    </row>
    <row r="11" spans="1:1" ht="15.75" thickBot="1" x14ac:dyDescent="0.3">
      <c r="A11" s="20" t="s">
        <v>60</v>
      </c>
    </row>
    <row r="12" spans="1:1" ht="15.75" thickBot="1" x14ac:dyDescent="0.3">
      <c r="A12" s="20" t="s">
        <v>61</v>
      </c>
    </row>
    <row r="13" spans="1:1" ht="15.75" thickBot="1" x14ac:dyDescent="0.3">
      <c r="A13" s="20" t="s">
        <v>62</v>
      </c>
    </row>
    <row r="14" spans="1:1" ht="15.75" thickBot="1" x14ac:dyDescent="0.3">
      <c r="A14" s="20" t="s">
        <v>63</v>
      </c>
    </row>
    <row r="15" spans="1:1" ht="15.75" thickBot="1" x14ac:dyDescent="0.3">
      <c r="A15" s="20" t="s">
        <v>64</v>
      </c>
    </row>
    <row r="16" spans="1:1" ht="15.75" thickBot="1" x14ac:dyDescent="0.3">
      <c r="A16" s="20" t="s">
        <v>65</v>
      </c>
    </row>
    <row r="17" spans="1:1" ht="15.75" thickBot="1" x14ac:dyDescent="0.3">
      <c r="A17" s="20" t="s">
        <v>66</v>
      </c>
    </row>
    <row r="18" spans="1:1" ht="15.75" thickBot="1" x14ac:dyDescent="0.3">
      <c r="A18" s="20" t="s">
        <v>67</v>
      </c>
    </row>
    <row r="19" spans="1:1" ht="15.75" thickBot="1" x14ac:dyDescent="0.3">
      <c r="A19" s="20" t="s">
        <v>68</v>
      </c>
    </row>
    <row r="20" spans="1:1" ht="15.75" thickBot="1" x14ac:dyDescent="0.3">
      <c r="A20" s="20" t="s">
        <v>69</v>
      </c>
    </row>
    <row r="21" spans="1:1" ht="15.75" thickBot="1" x14ac:dyDescent="0.3">
      <c r="A21" s="20" t="s">
        <v>70</v>
      </c>
    </row>
    <row r="22" spans="1:1" ht="15.75" thickBot="1" x14ac:dyDescent="0.3">
      <c r="A22" s="20" t="s">
        <v>71</v>
      </c>
    </row>
    <row r="23" spans="1:1" ht="15.75" thickBot="1" x14ac:dyDescent="0.3">
      <c r="A23" s="20" t="s">
        <v>72</v>
      </c>
    </row>
    <row r="24" spans="1:1" ht="15.75" thickBot="1" x14ac:dyDescent="0.3">
      <c r="A24" s="20" t="s">
        <v>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569D5-BF81-42AF-BBEE-ED2A2D2A2AD5}">
  <sheetPr>
    <tabColor theme="4" tint="0.39997558519241921"/>
  </sheetPr>
  <dimension ref="D2:BP30"/>
  <sheetViews>
    <sheetView topLeftCell="BE1" workbookViewId="0">
      <selection activeCell="BR14" sqref="BR14"/>
    </sheetView>
  </sheetViews>
  <sheetFormatPr defaultRowHeight="15" x14ac:dyDescent="0.25"/>
  <cols>
    <col min="1" max="1" width="12.5703125" bestFit="1" customWidth="1"/>
    <col min="2" max="2" width="6.140625" customWidth="1"/>
    <col min="3" max="3" width="10" customWidth="1"/>
    <col min="4" max="4" width="13.140625" bestFit="1" customWidth="1"/>
    <col min="5" max="5" width="10.85546875" bestFit="1" customWidth="1"/>
    <col min="6" max="6" width="9.42578125" customWidth="1"/>
    <col min="7" max="7" width="13.140625" bestFit="1" customWidth="1"/>
    <col min="8" max="8" width="10.85546875" bestFit="1" customWidth="1"/>
    <col min="9" max="9" width="8.85546875" customWidth="1"/>
    <col min="10" max="10" width="13.140625" bestFit="1" customWidth="1"/>
    <col min="11" max="11" width="16.42578125" bestFit="1" customWidth="1"/>
    <col min="12" max="12" width="9.140625" customWidth="1"/>
    <col min="13" max="13" width="9.42578125" customWidth="1"/>
    <col min="14" max="14" width="13.140625" bestFit="1" customWidth="1"/>
    <col min="15" max="15" width="17.42578125" customWidth="1"/>
    <col min="16" max="16" width="12.7109375" customWidth="1"/>
    <col min="17" max="17" width="12.5703125" bestFit="1" customWidth="1"/>
    <col min="18" max="18" width="15.7109375" bestFit="1" customWidth="1"/>
    <col min="19" max="19" width="8.140625" customWidth="1"/>
    <col min="20" max="20" width="12.5703125" bestFit="1" customWidth="1"/>
    <col min="21" max="21" width="19.28515625" bestFit="1" customWidth="1"/>
    <col min="22" max="22" width="9.7109375" customWidth="1"/>
    <col min="23" max="23" width="13.140625" bestFit="1" customWidth="1"/>
    <col min="24" max="24" width="22.42578125" customWidth="1"/>
    <col min="25" max="25" width="18" bestFit="1" customWidth="1"/>
    <col min="26" max="26" width="13.140625" bestFit="1" customWidth="1"/>
    <col min="27" max="27" width="20" bestFit="1" customWidth="1"/>
    <col min="28" max="28" width="4.28515625" customWidth="1"/>
    <col min="29" max="29" width="16.42578125" bestFit="1" customWidth="1"/>
    <col min="30" max="30" width="5.7109375" bestFit="1" customWidth="1"/>
    <col min="31" max="31" width="17.28515625" bestFit="1" customWidth="1"/>
    <col min="32" max="32" width="6.140625" bestFit="1" customWidth="1"/>
    <col min="33" max="33" width="2.5703125" customWidth="1"/>
    <col min="34" max="34" width="23.140625" bestFit="1" customWidth="1"/>
    <col min="35" max="35" width="5.140625" bestFit="1" customWidth="1"/>
    <col min="36" max="36" width="13.140625" bestFit="1" customWidth="1"/>
    <col min="37" max="37" width="20.28515625" bestFit="1" customWidth="1"/>
    <col min="38" max="38" width="7.5703125" bestFit="1" customWidth="1"/>
    <col min="39" max="39" width="10.85546875" bestFit="1" customWidth="1"/>
    <col min="40" max="41" width="7.5703125" bestFit="1" customWidth="1"/>
    <col min="42" max="42" width="13.140625" bestFit="1" customWidth="1"/>
    <col min="43" max="43" width="7.5703125" bestFit="1" customWidth="1"/>
    <col min="44" max="44" width="13.140625" bestFit="1" customWidth="1"/>
    <col min="45" max="46" width="7.5703125" bestFit="1" customWidth="1"/>
    <col min="47" max="47" width="13.140625" bestFit="1" customWidth="1"/>
    <col min="48" max="48" width="16.140625" bestFit="1" customWidth="1"/>
    <col min="49" max="51" width="7.5703125" bestFit="1" customWidth="1"/>
    <col min="52" max="52" width="16.42578125" bestFit="1" customWidth="1"/>
    <col min="53" max="53" width="15.85546875" bestFit="1" customWidth="1"/>
    <col min="54" max="54" width="6.5703125" bestFit="1" customWidth="1"/>
    <col min="55" max="55" width="10.85546875" bestFit="1" customWidth="1"/>
    <col min="56" max="56" width="10.5703125" bestFit="1" customWidth="1"/>
    <col min="57" max="57" width="7" bestFit="1" customWidth="1"/>
    <col min="58" max="58" width="13.140625" bestFit="1" customWidth="1"/>
    <col min="59" max="59" width="20.28515625" bestFit="1" customWidth="1"/>
    <col min="60" max="60" width="16.140625" bestFit="1" customWidth="1"/>
    <col min="61" max="61" width="16.42578125" bestFit="1" customWidth="1"/>
    <col min="62" max="62" width="16.28515625" bestFit="1" customWidth="1"/>
    <col min="63" max="63" width="11" bestFit="1" customWidth="1"/>
    <col min="64" max="64" width="10" bestFit="1" customWidth="1"/>
    <col min="65" max="65" width="11" bestFit="1" customWidth="1"/>
    <col min="66" max="66" width="12" bestFit="1" customWidth="1"/>
    <col min="67" max="67" width="13.140625" bestFit="1" customWidth="1"/>
    <col min="68" max="68" width="20.28515625" bestFit="1" customWidth="1"/>
    <col min="69" max="69" width="16.140625" bestFit="1" customWidth="1"/>
    <col min="70" max="70" width="5" bestFit="1" customWidth="1"/>
    <col min="71" max="71" width="10.7109375" bestFit="1" customWidth="1"/>
    <col min="72" max="72" width="9" bestFit="1" customWidth="1"/>
    <col min="73" max="73" width="8" bestFit="1" customWidth="1"/>
    <col min="74" max="76" width="9" bestFit="1" customWidth="1"/>
    <col min="77" max="77" width="6" bestFit="1" customWidth="1"/>
    <col min="78" max="82" width="8" bestFit="1" customWidth="1"/>
    <col min="83" max="83" width="9" bestFit="1" customWidth="1"/>
    <col min="84" max="84" width="10" bestFit="1" customWidth="1"/>
    <col min="85" max="85" width="9" bestFit="1" customWidth="1"/>
    <col min="86" max="86" width="7" bestFit="1" customWidth="1"/>
    <col min="87" max="87" width="6" bestFit="1" customWidth="1"/>
    <col min="88" max="88" width="10" bestFit="1" customWidth="1"/>
    <col min="89" max="90" width="8" bestFit="1" customWidth="1"/>
    <col min="91" max="91" width="6" bestFit="1" customWidth="1"/>
    <col min="92" max="94" width="9" bestFit="1" customWidth="1"/>
    <col min="95" max="95" width="7" bestFit="1" customWidth="1"/>
    <col min="96" max="96" width="10" bestFit="1" customWidth="1"/>
    <col min="97" max="98" width="8" bestFit="1" customWidth="1"/>
    <col min="99" max="99" width="11" bestFit="1" customWidth="1"/>
    <col min="100" max="100" width="8" bestFit="1" customWidth="1"/>
    <col min="101" max="101" width="7" bestFit="1" customWidth="1"/>
    <col min="102" max="102" width="10" bestFit="1" customWidth="1"/>
    <col min="103" max="104" width="8" bestFit="1" customWidth="1"/>
    <col min="105" max="105" width="9" bestFit="1" customWidth="1"/>
    <col min="106" max="107" width="8" bestFit="1" customWidth="1"/>
    <col min="108" max="108" width="9" bestFit="1" customWidth="1"/>
    <col min="109" max="109" width="10" bestFit="1" customWidth="1"/>
    <col min="110" max="110" width="9" bestFit="1" customWidth="1"/>
    <col min="111" max="111" width="7" bestFit="1" customWidth="1"/>
    <col min="112" max="113" width="8" bestFit="1" customWidth="1"/>
    <col min="114" max="114" width="9" bestFit="1" customWidth="1"/>
    <col min="115" max="116" width="10" bestFit="1" customWidth="1"/>
    <col min="117" max="117" width="8" bestFit="1" customWidth="1"/>
    <col min="118" max="118" width="9" bestFit="1" customWidth="1"/>
    <col min="119" max="119" width="8" bestFit="1" customWidth="1"/>
    <col min="120" max="120" width="10" bestFit="1" customWidth="1"/>
    <col min="121" max="121" width="8" bestFit="1" customWidth="1"/>
    <col min="122" max="122" width="10" bestFit="1" customWidth="1"/>
    <col min="123" max="124" width="7" bestFit="1" customWidth="1"/>
    <col min="125" max="126" width="9" bestFit="1" customWidth="1"/>
    <col min="127" max="127" width="10" bestFit="1" customWidth="1"/>
    <col min="128" max="128" width="11" bestFit="1" customWidth="1"/>
    <col min="129" max="129" width="10" bestFit="1" customWidth="1"/>
    <col min="130" max="130" width="9" bestFit="1" customWidth="1"/>
    <col min="131" max="131" width="8" bestFit="1" customWidth="1"/>
    <col min="132" max="132" width="9" bestFit="1" customWidth="1"/>
    <col min="133" max="133" width="6" bestFit="1" customWidth="1"/>
    <col min="134" max="134" width="10" bestFit="1" customWidth="1"/>
    <col min="135" max="135" width="8" bestFit="1" customWidth="1"/>
    <col min="136" max="136" width="9" bestFit="1" customWidth="1"/>
    <col min="137" max="137" width="8" bestFit="1" customWidth="1"/>
    <col min="138" max="138" width="10" bestFit="1" customWidth="1"/>
    <col min="139" max="140" width="9" bestFit="1" customWidth="1"/>
    <col min="141" max="141" width="8" bestFit="1" customWidth="1"/>
    <col min="142" max="143" width="7" bestFit="1" customWidth="1"/>
    <col min="144" max="144" width="8" bestFit="1" customWidth="1"/>
    <col min="145" max="145" width="7" bestFit="1" customWidth="1"/>
    <col min="146" max="146" width="9" bestFit="1" customWidth="1"/>
    <col min="147" max="148" width="8" bestFit="1" customWidth="1"/>
    <col min="149" max="149" width="9" bestFit="1" customWidth="1"/>
    <col min="150" max="150" width="7" bestFit="1" customWidth="1"/>
    <col min="151" max="151" width="9" bestFit="1" customWidth="1"/>
    <col min="152" max="152" width="10" bestFit="1" customWidth="1"/>
    <col min="153" max="153" width="7" bestFit="1" customWidth="1"/>
    <col min="154" max="154" width="8" bestFit="1" customWidth="1"/>
    <col min="155" max="155" width="9" bestFit="1" customWidth="1"/>
    <col min="156" max="156" width="10" bestFit="1" customWidth="1"/>
    <col min="157" max="157" width="9" bestFit="1" customWidth="1"/>
    <col min="158" max="159" width="8" bestFit="1" customWidth="1"/>
    <col min="160" max="160" width="10" bestFit="1" customWidth="1"/>
    <col min="161" max="161" width="7" bestFit="1" customWidth="1"/>
    <col min="162" max="164" width="9" bestFit="1" customWidth="1"/>
    <col min="165" max="166" width="10" bestFit="1" customWidth="1"/>
    <col min="167" max="167" width="7" bestFit="1" customWidth="1"/>
    <col min="168" max="170" width="9" bestFit="1" customWidth="1"/>
    <col min="171" max="172" width="10" bestFit="1" customWidth="1"/>
    <col min="173" max="173" width="9" bestFit="1" customWidth="1"/>
    <col min="174" max="174" width="6" bestFit="1" customWidth="1"/>
    <col min="175" max="175" width="9" bestFit="1" customWidth="1"/>
    <col min="176" max="176" width="7" bestFit="1" customWidth="1"/>
    <col min="177" max="177" width="9" bestFit="1" customWidth="1"/>
    <col min="178" max="178" width="7" bestFit="1" customWidth="1"/>
    <col min="179" max="180" width="9" bestFit="1" customWidth="1"/>
    <col min="181" max="181" width="10" bestFit="1" customWidth="1"/>
    <col min="182" max="182" width="6" bestFit="1" customWidth="1"/>
    <col min="183" max="183" width="7" bestFit="1" customWidth="1"/>
    <col min="184" max="185" width="9" bestFit="1" customWidth="1"/>
    <col min="186" max="186" width="7" bestFit="1" customWidth="1"/>
    <col min="187" max="187" width="6" bestFit="1" customWidth="1"/>
    <col min="188" max="188" width="8" bestFit="1" customWidth="1"/>
    <col min="189" max="190" width="9" bestFit="1" customWidth="1"/>
    <col min="191" max="191" width="7" bestFit="1" customWidth="1"/>
    <col min="192" max="192" width="11" bestFit="1" customWidth="1"/>
    <col min="193" max="193" width="9" bestFit="1" customWidth="1"/>
    <col min="194" max="194" width="8" bestFit="1" customWidth="1"/>
    <col min="195" max="195" width="9" bestFit="1" customWidth="1"/>
    <col min="196" max="196" width="12" bestFit="1" customWidth="1"/>
    <col min="197" max="198" width="9" bestFit="1" customWidth="1"/>
    <col min="199" max="199" width="7" bestFit="1" customWidth="1"/>
    <col min="200" max="201" width="8" bestFit="1" customWidth="1"/>
    <col min="202" max="202" width="10" bestFit="1" customWidth="1"/>
    <col min="203" max="203" width="7" bestFit="1" customWidth="1"/>
    <col min="204" max="204" width="9" bestFit="1" customWidth="1"/>
    <col min="205" max="205" width="10" bestFit="1" customWidth="1"/>
    <col min="206" max="206" width="9" bestFit="1" customWidth="1"/>
    <col min="207" max="207" width="10" bestFit="1" customWidth="1"/>
    <col min="208" max="209" width="7" bestFit="1" customWidth="1"/>
    <col min="210" max="210" width="9" bestFit="1" customWidth="1"/>
    <col min="211" max="211" width="10" bestFit="1" customWidth="1"/>
    <col min="212" max="212" width="9" bestFit="1" customWidth="1"/>
    <col min="213" max="213" width="12" bestFit="1" customWidth="1"/>
    <col min="214" max="214" width="8" bestFit="1" customWidth="1"/>
    <col min="215" max="215" width="10" bestFit="1" customWidth="1"/>
    <col min="216" max="216" width="8" bestFit="1" customWidth="1"/>
    <col min="217" max="218" width="9" bestFit="1" customWidth="1"/>
    <col min="219" max="219" width="8" bestFit="1" customWidth="1"/>
    <col min="220" max="220" width="10" bestFit="1" customWidth="1"/>
    <col min="221" max="221" width="7" bestFit="1" customWidth="1"/>
    <col min="222" max="222" width="11" bestFit="1" customWidth="1"/>
    <col min="223" max="223" width="12" bestFit="1" customWidth="1"/>
    <col min="224" max="226" width="9" bestFit="1" customWidth="1"/>
    <col min="227" max="227" width="10" bestFit="1" customWidth="1"/>
    <col min="228" max="228" width="9" bestFit="1" customWidth="1"/>
    <col min="229" max="229" width="6" bestFit="1" customWidth="1"/>
    <col min="230" max="230" width="9" bestFit="1" customWidth="1"/>
    <col min="231" max="231" width="10" bestFit="1" customWidth="1"/>
    <col min="232" max="235" width="8" bestFit="1" customWidth="1"/>
    <col min="236" max="236" width="11" bestFit="1" customWidth="1"/>
    <col min="237" max="237" width="9" bestFit="1" customWidth="1"/>
    <col min="238" max="238" width="7" bestFit="1" customWidth="1"/>
    <col min="239" max="239" width="9" bestFit="1" customWidth="1"/>
    <col min="240" max="240" width="8" bestFit="1" customWidth="1"/>
    <col min="241" max="241" width="10" bestFit="1" customWidth="1"/>
    <col min="242" max="242" width="9" bestFit="1" customWidth="1"/>
    <col min="243" max="243" width="10" bestFit="1" customWidth="1"/>
    <col min="244" max="244" width="9" bestFit="1" customWidth="1"/>
    <col min="245" max="245" width="10" bestFit="1" customWidth="1"/>
    <col min="246" max="249" width="9" bestFit="1" customWidth="1"/>
    <col min="250" max="250" width="7" bestFit="1" customWidth="1"/>
    <col min="251" max="251" width="9" bestFit="1" customWidth="1"/>
    <col min="252" max="252" width="7" bestFit="1" customWidth="1"/>
    <col min="253" max="253" width="10" bestFit="1" customWidth="1"/>
    <col min="254" max="254" width="9" bestFit="1" customWidth="1"/>
    <col min="255" max="256" width="10" bestFit="1" customWidth="1"/>
    <col min="257" max="257" width="9" bestFit="1" customWidth="1"/>
    <col min="258" max="258" width="8" bestFit="1" customWidth="1"/>
    <col min="259" max="259" width="11" bestFit="1" customWidth="1"/>
    <col min="260" max="260" width="10" bestFit="1" customWidth="1"/>
    <col min="261" max="261" width="11" bestFit="1" customWidth="1"/>
    <col min="262" max="262" width="7" bestFit="1" customWidth="1"/>
    <col min="263" max="263" width="8" bestFit="1" customWidth="1"/>
    <col min="264" max="264" width="10" bestFit="1" customWidth="1"/>
    <col min="265" max="266" width="7" bestFit="1" customWidth="1"/>
    <col min="267" max="267" width="11" bestFit="1" customWidth="1"/>
    <col min="268" max="268" width="10" bestFit="1" customWidth="1"/>
    <col min="269" max="269" width="9" bestFit="1" customWidth="1"/>
    <col min="270" max="270" width="11" bestFit="1" customWidth="1"/>
    <col min="271" max="271" width="7" bestFit="1" customWidth="1"/>
    <col min="272" max="272" width="8" bestFit="1" customWidth="1"/>
    <col min="273" max="273" width="10" bestFit="1" customWidth="1"/>
    <col min="274" max="274" width="9" bestFit="1" customWidth="1"/>
    <col min="275" max="276" width="8" bestFit="1" customWidth="1"/>
    <col min="277" max="277" width="10" bestFit="1" customWidth="1"/>
    <col min="278" max="278" width="9" bestFit="1" customWidth="1"/>
    <col min="279" max="279" width="8" bestFit="1" customWidth="1"/>
    <col min="280" max="280" width="9" bestFit="1" customWidth="1"/>
    <col min="281" max="281" width="10" bestFit="1" customWidth="1"/>
    <col min="282" max="282" width="9" bestFit="1" customWidth="1"/>
    <col min="283" max="283" width="10" bestFit="1" customWidth="1"/>
    <col min="284" max="284" width="9" bestFit="1" customWidth="1"/>
    <col min="285" max="285" width="10" bestFit="1" customWidth="1"/>
    <col min="286" max="286" width="6" bestFit="1" customWidth="1"/>
    <col min="287" max="288" width="8" bestFit="1" customWidth="1"/>
    <col min="289" max="289" width="7" bestFit="1" customWidth="1"/>
    <col min="290" max="291" width="9" bestFit="1" customWidth="1"/>
    <col min="292" max="292" width="10" bestFit="1" customWidth="1"/>
    <col min="293" max="293" width="9" bestFit="1" customWidth="1"/>
    <col min="294" max="294" width="7" bestFit="1" customWidth="1"/>
    <col min="295" max="295" width="11" bestFit="1" customWidth="1"/>
    <col min="296" max="296" width="10.7109375" bestFit="1" customWidth="1"/>
  </cols>
  <sheetData>
    <row r="2" spans="4:68" x14ac:dyDescent="0.25">
      <c r="D2" s="18" t="s">
        <v>79</v>
      </c>
      <c r="G2" s="18" t="s">
        <v>80</v>
      </c>
      <c r="J2" s="26" t="s">
        <v>81</v>
      </c>
      <c r="N2" s="26" t="s">
        <v>86</v>
      </c>
      <c r="Q2" s="26" t="s">
        <v>82</v>
      </c>
      <c r="T2" s="26" t="s">
        <v>85</v>
      </c>
      <c r="W2" s="18" t="s">
        <v>83</v>
      </c>
      <c r="Z2" s="18" t="s">
        <v>84</v>
      </c>
      <c r="AC2" s="18" t="s">
        <v>76</v>
      </c>
      <c r="AE2" s="18" t="s">
        <v>46</v>
      </c>
      <c r="AH2" s="18" t="s">
        <v>47</v>
      </c>
      <c r="AJ2" s="18" t="s">
        <v>77</v>
      </c>
      <c r="AM2" s="18" t="s">
        <v>78</v>
      </c>
      <c r="AP2" s="12" t="s">
        <v>40</v>
      </c>
      <c r="AR2" s="12" t="s">
        <v>41</v>
      </c>
      <c r="AU2" s="12" t="s">
        <v>41</v>
      </c>
      <c r="AZ2" s="31" t="s">
        <v>90</v>
      </c>
      <c r="BC2" s="31" t="s">
        <v>92</v>
      </c>
      <c r="BF2" s="31"/>
      <c r="BI2" s="26" t="s">
        <v>81</v>
      </c>
    </row>
    <row r="3" spans="4:68" x14ac:dyDescent="0.25">
      <c r="D3" s="9" t="s">
        <v>36</v>
      </c>
      <c r="E3" t="s">
        <v>93</v>
      </c>
      <c r="G3" s="9" t="s">
        <v>36</v>
      </c>
      <c r="H3" t="s">
        <v>93</v>
      </c>
      <c r="J3" s="9" t="s">
        <v>36</v>
      </c>
      <c r="K3" t="s">
        <v>38</v>
      </c>
      <c r="N3" s="9" t="s">
        <v>36</v>
      </c>
      <c r="O3" t="s">
        <v>75</v>
      </c>
      <c r="Q3" s="9" t="s">
        <v>36</v>
      </c>
      <c r="R3" t="s">
        <v>38</v>
      </c>
      <c r="T3" s="9" t="s">
        <v>36</v>
      </c>
      <c r="U3" t="s">
        <v>43</v>
      </c>
      <c r="W3" s="9" t="s">
        <v>36</v>
      </c>
      <c r="X3" t="s">
        <v>44</v>
      </c>
      <c r="Z3" s="9" t="s">
        <v>36</v>
      </c>
      <c r="AA3" t="s">
        <v>45</v>
      </c>
      <c r="AC3" t="s">
        <v>38</v>
      </c>
      <c r="AE3" t="s">
        <v>75</v>
      </c>
      <c r="AH3" t="s">
        <v>48</v>
      </c>
      <c r="AJ3" s="9" t="s">
        <v>36</v>
      </c>
      <c r="AK3" t="s">
        <v>74</v>
      </c>
      <c r="AM3" t="s">
        <v>35</v>
      </c>
      <c r="AP3" s="9" t="s">
        <v>36</v>
      </c>
      <c r="AQ3">
        <f>COUNTA(Q4:Q15)</f>
        <v>4</v>
      </c>
      <c r="AR3" s="9" t="s">
        <v>36</v>
      </c>
      <c r="AS3">
        <f>COUNTA(AR4:AR12)</f>
        <v>9</v>
      </c>
      <c r="AU3" s="9" t="s">
        <v>36</v>
      </c>
      <c r="AV3" t="s">
        <v>87</v>
      </c>
      <c r="AW3" t="s">
        <v>88</v>
      </c>
      <c r="AX3" t="s">
        <v>89</v>
      </c>
      <c r="AZ3" t="s">
        <v>91</v>
      </c>
      <c r="BC3" t="s">
        <v>93</v>
      </c>
      <c r="BF3" s="9" t="s">
        <v>36</v>
      </c>
      <c r="BG3" t="s">
        <v>74</v>
      </c>
      <c r="BI3" s="9" t="s">
        <v>38</v>
      </c>
      <c r="BJ3" s="9" t="s">
        <v>99</v>
      </c>
      <c r="BO3" s="9" t="s">
        <v>36</v>
      </c>
      <c r="BP3" t="s">
        <v>74</v>
      </c>
    </row>
    <row r="4" spans="4:68" x14ac:dyDescent="0.25">
      <c r="D4" s="10" t="s">
        <v>22</v>
      </c>
      <c r="E4" s="13">
        <v>7830</v>
      </c>
      <c r="G4" s="10" t="s">
        <v>15</v>
      </c>
      <c r="H4" s="49">
        <v>8774</v>
      </c>
      <c r="J4" s="10">
        <v>2016</v>
      </c>
      <c r="K4" s="25">
        <v>993821.11500000022</v>
      </c>
      <c r="N4" s="10">
        <v>2016</v>
      </c>
      <c r="O4" s="21">
        <v>28394889</v>
      </c>
      <c r="Q4" s="10" t="s">
        <v>11</v>
      </c>
      <c r="R4" s="13">
        <v>3047703.7850000011</v>
      </c>
      <c r="T4" s="10" t="s">
        <v>11</v>
      </c>
      <c r="U4" s="13">
        <v>3864.3750443786967</v>
      </c>
      <c r="W4" s="10" t="s">
        <v>26</v>
      </c>
      <c r="X4" s="13">
        <v>13745.575000000001</v>
      </c>
      <c r="Z4" s="10" t="s">
        <v>42</v>
      </c>
      <c r="AA4" s="13">
        <v>6143.7391891891975</v>
      </c>
      <c r="AC4" s="13">
        <v>3047703.7850000011</v>
      </c>
      <c r="AD4" s="21">
        <f>GETPIVOTDATA("Net Profit",$AC$3)</f>
        <v>3047703.7850000011</v>
      </c>
      <c r="AE4" s="13">
        <v>87077251</v>
      </c>
      <c r="AF4" s="22">
        <f>GETPIVOTDATA("Total Sales",$AE$3)</f>
        <v>87077251</v>
      </c>
      <c r="AH4" s="28">
        <v>3.5000000000000107E-2</v>
      </c>
      <c r="AI4" s="29">
        <f>GETPIVOTDATA("Profit Margin",$AH$3)</f>
        <v>3.5000000000000107E-2</v>
      </c>
      <c r="AJ4" s="10" t="s">
        <v>11</v>
      </c>
      <c r="AK4" s="49">
        <v>21.967455621301774</v>
      </c>
      <c r="AL4" s="23">
        <f>GETPIVOTDATA("Lead Time",$AJ$3)</f>
        <v>21.967455621301774</v>
      </c>
      <c r="AM4" s="49">
        <v>338</v>
      </c>
      <c r="AN4" s="24">
        <f>GETPIVOTDATA("ID",$AM$3)</f>
        <v>338</v>
      </c>
      <c r="AP4" s="10" t="s">
        <v>10</v>
      </c>
      <c r="AR4" s="10" t="s">
        <v>28</v>
      </c>
      <c r="AU4" s="30">
        <v>10</v>
      </c>
      <c r="AV4">
        <f>MAX(AU:AU)</f>
        <v>35</v>
      </c>
      <c r="AW4" s="10">
        <f>MIN(AU:AU)</f>
        <v>10</v>
      </c>
      <c r="AX4">
        <f>AVERAGE(AU:AU)</f>
        <v>22.5</v>
      </c>
      <c r="AZ4" s="49">
        <v>84029547.214999959</v>
      </c>
      <c r="BA4" s="32">
        <f>GETPIVOTDATA("Total Cost",$AZ$3)</f>
        <v>84029547.214999959</v>
      </c>
      <c r="BC4" s="13">
        <v>178198</v>
      </c>
      <c r="BD4" s="13">
        <f>GETPIVOTDATA("Qnt",$BC$3)</f>
        <v>178198</v>
      </c>
      <c r="BF4" s="10" t="s">
        <v>32</v>
      </c>
      <c r="BG4" s="13">
        <v>24.454545454545453</v>
      </c>
      <c r="BI4" s="9" t="s">
        <v>36</v>
      </c>
      <c r="BJ4" t="s">
        <v>95</v>
      </c>
      <c r="BK4" t="s">
        <v>96</v>
      </c>
      <c r="BL4" t="s">
        <v>97</v>
      </c>
      <c r="BM4" t="s">
        <v>98</v>
      </c>
      <c r="BN4" t="s">
        <v>37</v>
      </c>
      <c r="BO4" s="10" t="s">
        <v>11</v>
      </c>
      <c r="BP4" s="13">
        <v>21.967455621301774</v>
      </c>
    </row>
    <row r="5" spans="4:68" x14ac:dyDescent="0.25">
      <c r="D5" s="10" t="s">
        <v>27</v>
      </c>
      <c r="E5" s="49">
        <v>16195</v>
      </c>
      <c r="G5" s="10" t="s">
        <v>28</v>
      </c>
      <c r="H5" s="49">
        <v>8855</v>
      </c>
      <c r="J5" s="10">
        <v>2017</v>
      </c>
      <c r="K5" s="25">
        <v>1352751.3299999996</v>
      </c>
      <c r="N5" s="10">
        <v>2017</v>
      </c>
      <c r="O5" s="21">
        <v>38650038</v>
      </c>
      <c r="Q5" s="10" t="s">
        <v>13</v>
      </c>
      <c r="R5" s="13">
        <v>6200179.7199999997</v>
      </c>
      <c r="T5" s="10" t="s">
        <v>13</v>
      </c>
      <c r="U5" s="13">
        <v>4994.7742105263142</v>
      </c>
      <c r="W5" s="10" t="s">
        <v>22</v>
      </c>
      <c r="X5" s="13">
        <v>21664.75</v>
      </c>
      <c r="Z5" s="10" t="s">
        <v>32</v>
      </c>
      <c r="AA5" s="13">
        <v>7447.6285227272692</v>
      </c>
      <c r="AJ5" s="10" t="s">
        <v>37</v>
      </c>
      <c r="AK5" s="49">
        <v>21.967455621301774</v>
      </c>
      <c r="AP5" s="10" t="s">
        <v>31</v>
      </c>
      <c r="AR5" s="10" t="s">
        <v>12</v>
      </c>
      <c r="AU5" s="30">
        <v>11</v>
      </c>
      <c r="BF5" s="10" t="s">
        <v>19</v>
      </c>
      <c r="BG5" s="13">
        <v>23.176470588235293</v>
      </c>
      <c r="BI5" s="10">
        <v>2016</v>
      </c>
      <c r="BJ5" s="25">
        <v>211080.97500000012</v>
      </c>
      <c r="BK5" s="25">
        <v>277077.77999999991</v>
      </c>
      <c r="BL5" s="25">
        <v>352189.5299999998</v>
      </c>
      <c r="BM5" s="25">
        <v>153472.83000000005</v>
      </c>
      <c r="BN5" s="25">
        <v>993821.11499999987</v>
      </c>
      <c r="BO5" s="10" t="s">
        <v>13</v>
      </c>
      <c r="BP5" s="13">
        <v>22.520676691729324</v>
      </c>
    </row>
    <row r="6" spans="4:68" x14ac:dyDescent="0.25">
      <c r="D6" s="10" t="s">
        <v>26</v>
      </c>
      <c r="E6" s="49">
        <v>21905</v>
      </c>
      <c r="G6" s="10" t="s">
        <v>24</v>
      </c>
      <c r="H6" s="49">
        <v>9244</v>
      </c>
      <c r="J6" s="10">
        <v>2018</v>
      </c>
      <c r="K6" s="25">
        <v>701131.34000000032</v>
      </c>
      <c r="N6" s="10">
        <v>2018</v>
      </c>
      <c r="O6" s="21">
        <v>20032324</v>
      </c>
      <c r="Q6" s="10" t="s">
        <v>16</v>
      </c>
      <c r="R6" s="13">
        <v>88378.149999999921</v>
      </c>
      <c r="T6" s="10" t="s">
        <v>16</v>
      </c>
      <c r="U6" s="13">
        <v>310.46188524590173</v>
      </c>
      <c r="W6" s="10" t="s">
        <v>27</v>
      </c>
      <c r="X6" s="13">
        <v>47715.946874999994</v>
      </c>
      <c r="Z6" s="10" t="s">
        <v>24</v>
      </c>
      <c r="AA6" s="13">
        <v>8198.4782352941093</v>
      </c>
      <c r="AP6" s="10" t="s">
        <v>17</v>
      </c>
      <c r="AR6" s="10" t="s">
        <v>32</v>
      </c>
      <c r="AU6" s="30">
        <v>12</v>
      </c>
      <c r="BF6" s="10" t="s">
        <v>21</v>
      </c>
      <c r="BG6" s="13">
        <v>22.888888888888889</v>
      </c>
      <c r="BI6" s="10">
        <v>2017</v>
      </c>
      <c r="BJ6" s="25">
        <v>359079.00000000012</v>
      </c>
      <c r="BK6" s="25">
        <v>380103.14999999985</v>
      </c>
      <c r="BL6" s="25">
        <v>265095.49499999988</v>
      </c>
      <c r="BM6" s="25">
        <v>348473.68499999982</v>
      </c>
      <c r="BN6" s="25">
        <v>1352751.3299999996</v>
      </c>
      <c r="BO6" s="10" t="s">
        <v>16</v>
      </c>
      <c r="BP6" s="13">
        <v>22.83606557377049</v>
      </c>
    </row>
    <row r="7" spans="4:68" x14ac:dyDescent="0.25">
      <c r="D7" s="10" t="s">
        <v>31</v>
      </c>
      <c r="E7" s="13">
        <v>22792</v>
      </c>
      <c r="G7" s="10" t="s">
        <v>21</v>
      </c>
      <c r="H7" s="49">
        <v>10154</v>
      </c>
      <c r="J7" s="10" t="s">
        <v>37</v>
      </c>
      <c r="K7" s="49">
        <v>3047703.7850000001</v>
      </c>
      <c r="N7" s="10" t="s">
        <v>37</v>
      </c>
      <c r="O7" s="49">
        <v>87077251</v>
      </c>
      <c r="Q7" s="10" t="s">
        <v>37</v>
      </c>
      <c r="R7">
        <v>9336261.6550000012</v>
      </c>
      <c r="T7" s="10" t="s">
        <v>37</v>
      </c>
      <c r="U7">
        <v>4033.5231804435443</v>
      </c>
      <c r="W7" s="10" t="s">
        <v>17</v>
      </c>
      <c r="X7" s="13">
        <v>90539.916666666672</v>
      </c>
      <c r="Z7" s="10" t="s">
        <v>19</v>
      </c>
      <c r="AA7" s="13">
        <v>8301.1651470588276</v>
      </c>
      <c r="AP7" s="10" t="s">
        <v>26</v>
      </c>
      <c r="AR7" s="10" t="s">
        <v>19</v>
      </c>
      <c r="AU7" s="30">
        <v>13</v>
      </c>
      <c r="BF7" s="10" t="s">
        <v>42</v>
      </c>
      <c r="BG7" s="13">
        <v>21.945945945945947</v>
      </c>
      <c r="BI7" s="10">
        <v>2018</v>
      </c>
      <c r="BJ7" s="25">
        <v>330592.95500000002</v>
      </c>
      <c r="BK7" s="25">
        <v>365199.03000000026</v>
      </c>
      <c r="BL7" s="25">
        <v>5339.3550000000087</v>
      </c>
      <c r="BM7" s="25"/>
      <c r="BN7" s="25">
        <v>701131.34000000032</v>
      </c>
      <c r="BO7" s="10" t="s">
        <v>37</v>
      </c>
      <c r="BP7" s="13">
        <v>22.370967741935484</v>
      </c>
    </row>
    <row r="8" spans="4:68" x14ac:dyDescent="0.25">
      <c r="D8" s="10" t="s">
        <v>29</v>
      </c>
      <c r="E8" s="49">
        <v>28335</v>
      </c>
      <c r="G8" s="10" t="s">
        <v>42</v>
      </c>
      <c r="H8" s="49">
        <v>16862</v>
      </c>
      <c r="K8">
        <f>GETPIVOTDATA("Net Profit",$J$3)</f>
        <v>3047703.7850000001</v>
      </c>
      <c r="O8" s="32">
        <f>GETPIVOTDATA("Total Sales",$N$3)</f>
        <v>87077251</v>
      </c>
      <c r="W8" s="10" t="s">
        <v>29</v>
      </c>
      <c r="X8" s="13">
        <v>147457.18796296298</v>
      </c>
      <c r="Z8" s="10" t="s">
        <v>28</v>
      </c>
      <c r="AA8" s="13">
        <v>8430.0860000000048</v>
      </c>
      <c r="AP8" s="10" t="s">
        <v>27</v>
      </c>
      <c r="AR8" s="10" t="s">
        <v>21</v>
      </c>
      <c r="AU8" s="30">
        <v>14</v>
      </c>
      <c r="BF8" s="10" t="s">
        <v>18</v>
      </c>
      <c r="BG8" s="13">
        <v>21.757142857142856</v>
      </c>
      <c r="BI8" s="10" t="s">
        <v>37</v>
      </c>
      <c r="BJ8" s="49">
        <v>900752.93000000017</v>
      </c>
      <c r="BK8" s="49">
        <v>1022379.96</v>
      </c>
      <c r="BL8" s="49">
        <v>622624.37999999966</v>
      </c>
      <c r="BM8" s="49">
        <v>501946.5149999999</v>
      </c>
      <c r="BN8" s="49">
        <v>3047703.7849999997</v>
      </c>
    </row>
    <row r="9" spans="4:68" x14ac:dyDescent="0.25">
      <c r="D9" s="10" t="s">
        <v>17</v>
      </c>
      <c r="E9" s="49">
        <v>29157</v>
      </c>
      <c r="G9" s="10" t="s">
        <v>19</v>
      </c>
      <c r="H9" s="49">
        <v>17606</v>
      </c>
      <c r="W9" s="10" t="s">
        <v>31</v>
      </c>
      <c r="X9" s="13">
        <v>328347.21071428573</v>
      </c>
      <c r="Z9" s="10" t="s">
        <v>12</v>
      </c>
      <c r="AA9" s="13">
        <v>9766.535574712645</v>
      </c>
      <c r="AP9" s="10" t="s">
        <v>22</v>
      </c>
      <c r="AR9" s="10" t="s">
        <v>24</v>
      </c>
      <c r="AU9" s="30">
        <v>15</v>
      </c>
      <c r="BF9" s="10" t="s">
        <v>12</v>
      </c>
      <c r="BG9" s="13">
        <v>21.528735632183906</v>
      </c>
    </row>
    <row r="10" spans="4:68" x14ac:dyDescent="0.25">
      <c r="D10" s="10" t="s">
        <v>10</v>
      </c>
      <c r="E10" s="13">
        <v>51984</v>
      </c>
      <c r="G10" s="10" t="s">
        <v>32</v>
      </c>
      <c r="H10" s="49">
        <v>23344</v>
      </c>
      <c r="W10" s="10" t="s">
        <v>10</v>
      </c>
      <c r="X10" s="13">
        <v>544814.27857142885</v>
      </c>
      <c r="Z10" s="10" t="s">
        <v>18</v>
      </c>
      <c r="AA10" s="13">
        <v>10443.512999999999</v>
      </c>
      <c r="AP10" s="10" t="s">
        <v>29</v>
      </c>
      <c r="AR10" s="10" t="s">
        <v>15</v>
      </c>
      <c r="AU10" s="30">
        <v>16</v>
      </c>
      <c r="BF10" s="10" t="s">
        <v>15</v>
      </c>
      <c r="BG10" s="13">
        <v>21</v>
      </c>
    </row>
    <row r="11" spans="4:68" x14ac:dyDescent="0.25">
      <c r="D11" s="10" t="s">
        <v>37</v>
      </c>
      <c r="E11" s="13">
        <v>178198</v>
      </c>
      <c r="G11" s="10" t="s">
        <v>18</v>
      </c>
      <c r="H11" s="49">
        <v>38980</v>
      </c>
      <c r="W11" s="10" t="s">
        <v>37</v>
      </c>
      <c r="X11" s="49">
        <v>244743.75281065112</v>
      </c>
      <c r="Z11" s="10" t="s">
        <v>15</v>
      </c>
      <c r="AA11" s="13">
        <v>10649.891874999998</v>
      </c>
      <c r="AP11" s="10" t="s">
        <v>37</v>
      </c>
      <c r="AR11" s="10" t="s">
        <v>18</v>
      </c>
      <c r="AU11" s="30">
        <v>17</v>
      </c>
      <c r="BF11" s="10" t="s">
        <v>24</v>
      </c>
      <c r="BG11" s="13">
        <v>19.235294117647058</v>
      </c>
    </row>
    <row r="12" spans="4:68" x14ac:dyDescent="0.25">
      <c r="G12" s="10" t="s">
        <v>12</v>
      </c>
      <c r="H12" s="49">
        <v>44379</v>
      </c>
      <c r="Z12" s="10" t="s">
        <v>21</v>
      </c>
      <c r="AA12" s="13">
        <v>10749.553888888884</v>
      </c>
      <c r="AR12" s="10" t="s">
        <v>42</v>
      </c>
      <c r="AU12" s="30">
        <v>18</v>
      </c>
      <c r="BF12" s="10" t="s">
        <v>28</v>
      </c>
      <c r="BG12" s="13">
        <v>18.533333333333335</v>
      </c>
    </row>
    <row r="13" spans="4:68" x14ac:dyDescent="0.25">
      <c r="G13" s="10" t="s">
        <v>37</v>
      </c>
      <c r="H13" s="13">
        <v>178198</v>
      </c>
      <c r="Z13" s="10" t="s">
        <v>37</v>
      </c>
      <c r="AA13" s="49">
        <v>9016.8751035502974</v>
      </c>
      <c r="AR13" s="10" t="s">
        <v>37</v>
      </c>
      <c r="AU13" s="30">
        <v>19</v>
      </c>
      <c r="BF13" s="10" t="s">
        <v>37</v>
      </c>
      <c r="BG13" s="13">
        <v>21.967455621301774</v>
      </c>
    </row>
    <row r="14" spans="4:68" x14ac:dyDescent="0.25">
      <c r="AU14" s="30">
        <v>20</v>
      </c>
    </row>
    <row r="15" spans="4:68" x14ac:dyDescent="0.25">
      <c r="G15" s="15"/>
      <c r="AU15" s="30">
        <v>21</v>
      </c>
    </row>
    <row r="16" spans="4:68" x14ac:dyDescent="0.25">
      <c r="AU16" s="30">
        <v>22</v>
      </c>
    </row>
    <row r="17" spans="4:47" x14ac:dyDescent="0.25">
      <c r="AU17" s="30">
        <v>23</v>
      </c>
    </row>
    <row r="18" spans="4:47" x14ac:dyDescent="0.25">
      <c r="D18" s="15"/>
      <c r="AU18" s="30">
        <v>24</v>
      </c>
    </row>
    <row r="19" spans="4:47" x14ac:dyDescent="0.25">
      <c r="AU19" s="30">
        <v>25</v>
      </c>
    </row>
    <row r="20" spans="4:47" x14ac:dyDescent="0.25">
      <c r="AU20" s="30">
        <v>26</v>
      </c>
    </row>
    <row r="21" spans="4:47" x14ac:dyDescent="0.25">
      <c r="E21" s="11"/>
      <c r="AU21" s="30">
        <v>27</v>
      </c>
    </row>
    <row r="22" spans="4:47" x14ac:dyDescent="0.25">
      <c r="AU22" s="30">
        <v>28</v>
      </c>
    </row>
    <row r="23" spans="4:47" x14ac:dyDescent="0.25">
      <c r="AU23" s="30">
        <v>29</v>
      </c>
    </row>
    <row r="24" spans="4:47" x14ac:dyDescent="0.25">
      <c r="AU24" s="30">
        <v>30</v>
      </c>
    </row>
    <row r="25" spans="4:47" x14ac:dyDescent="0.25">
      <c r="AU25" s="30">
        <v>31</v>
      </c>
    </row>
    <row r="26" spans="4:47" x14ac:dyDescent="0.25">
      <c r="AU26" s="30">
        <v>32</v>
      </c>
    </row>
    <row r="27" spans="4:47" x14ac:dyDescent="0.25">
      <c r="AU27" s="30">
        <v>33</v>
      </c>
    </row>
    <row r="28" spans="4:47" x14ac:dyDescent="0.25">
      <c r="AU28" s="30">
        <v>34</v>
      </c>
    </row>
    <row r="29" spans="4:47" x14ac:dyDescent="0.25">
      <c r="AU29" s="30">
        <v>35</v>
      </c>
    </row>
    <row r="30" spans="4:47" x14ac:dyDescent="0.25">
      <c r="AU30" s="30" t="s">
        <v>37</v>
      </c>
    </row>
  </sheetData>
  <pageMargins left="0.7" right="0.7" top="0.75" bottom="0.75" header="0.3" footer="0.3"/>
  <pageSetup orientation="portrait" r:id="rId22"/>
  <drawing r:id="rId23"/>
  <extLst>
    <ext xmlns:x14="http://schemas.microsoft.com/office/spreadsheetml/2009/9/main" uri="{A8765BA9-456A-4dab-B4F3-ACF838C121DE}">
      <x14:slicerList>
        <x14:slicer r:id="rId2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2FDD7-2A62-4A96-868D-243A575A219E}">
  <sheetPr>
    <tabColor rgb="FFFFFF99"/>
  </sheetPr>
  <dimension ref="W21:Z25"/>
  <sheetViews>
    <sheetView showGridLines="0" tabSelected="1" zoomScale="81" zoomScaleNormal="81" workbookViewId="0">
      <selection activeCell="O42" sqref="O42"/>
    </sheetView>
  </sheetViews>
  <sheetFormatPr defaultRowHeight="15" x14ac:dyDescent="0.25"/>
  <cols>
    <col min="1" max="16384" width="9.140625" style="34"/>
  </cols>
  <sheetData>
    <row r="21" spans="23:26" x14ac:dyDescent="0.25">
      <c r="W21" s="33"/>
      <c r="X21" s="33"/>
    </row>
    <row r="22" spans="23:26" x14ac:dyDescent="0.25">
      <c r="W22" s="33"/>
    </row>
    <row r="23" spans="23:26" x14ac:dyDescent="0.25">
      <c r="W23" s="33"/>
    </row>
    <row r="25" spans="23:26" x14ac:dyDescent="0.25">
      <c r="W25" s="33"/>
      <c r="X25" s="33"/>
      <c r="Y25" s="33"/>
      <c r="Z25" s="3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Data-source</vt:lpstr>
      <vt:lpstr>Smart Q</vt:lpstr>
      <vt:lpstr>Data Analysis by Pivot</vt:lpstr>
      <vt:lpstr>Dash 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israayassin64@gmail.com</cp:lastModifiedBy>
  <dcterms:created xsi:type="dcterms:W3CDTF">2024-02-15T23:45:07Z</dcterms:created>
  <dcterms:modified xsi:type="dcterms:W3CDTF">2024-02-21T18:01:56Z</dcterms:modified>
</cp:coreProperties>
</file>