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netorgft9260373-my.sharepoint.com/personal/h_alasfoor_action-labs_co/Documents/Desktop/gfh/"/>
    </mc:Choice>
  </mc:AlternateContent>
  <xr:revisionPtr revIDLastSave="145" documentId="11_067C1889EC83D1AFC22762F81C15796D57301833" xr6:coauthVersionLast="47" xr6:coauthVersionMax="47" xr10:uidLastSave="{8D237FE8-8FD3-4C68-B15D-A18617D52892}"/>
  <bookViews>
    <workbookView xWindow="-110" yWindow="-110" windowWidth="19420" windowHeight="10300" activeTab="2" xr2:uid="{00000000-000D-0000-FFFF-FFFF00000000}"/>
  </bookViews>
  <sheets>
    <sheet name="Summary" sheetId="1" r:id="rId1"/>
    <sheet name="WK1 - 4May" sheetId="2" r:id="rId2"/>
    <sheet name="All Weeks" sheetId="13" r:id="rId3"/>
    <sheet name="WK2 - 11May" sheetId="3" r:id="rId4"/>
    <sheet name="WK3 - 18May" sheetId="4" r:id="rId5"/>
    <sheet name="WK4 - 25May" sheetId="5" r:id="rId6"/>
    <sheet name="WK5 - 1Jun" sheetId="6" r:id="rId7"/>
    <sheet name="WK6 - 8Jun" sheetId="7" r:id="rId8"/>
    <sheet name="WK7 - 15Jun" sheetId="8" r:id="rId9"/>
    <sheet name="WK8 - 22Jun" sheetId="9" r:id="rId10"/>
    <sheet name="WK9 - 29Jun" sheetId="10" r:id="rId11"/>
    <sheet name="WK10 - 6Jul" sheetId="11" r:id="rId12"/>
    <sheet name="WK11 - 13Jul" sheetId="12" r:id="rId13"/>
  </sheets>
  <definedNames>
    <definedName name="_xlnm._FilterDatabase" localSheetId="2" hidden="1">'All Weeks'!$A$1:$AA$298</definedName>
    <definedName name="_xlnm._FilterDatabase" localSheetId="1" hidden="1">'WK1 - 4May'!$A$1:$Z$28</definedName>
    <definedName name="_xlnm._FilterDatabase" localSheetId="8" hidden="1">'WK7 - 15Jun'!$A$1:$Z$28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6" roundtripDataChecksum="zUaIewGr3Spwh5wbLRHHM34emCISNQWS1nT9hgWplz4="/>
    </ext>
  </extLst>
</workbook>
</file>

<file path=xl/calcChain.xml><?xml version="1.0" encoding="utf-8"?>
<calcChain xmlns="http://schemas.openxmlformats.org/spreadsheetml/2006/main">
  <c r="O300" i="13" l="1"/>
  <c r="J300" i="13"/>
  <c r="S300" i="13" s="1"/>
  <c r="L300" i="13"/>
  <c r="M253" i="13"/>
  <c r="M226" i="13"/>
  <c r="M199" i="13"/>
  <c r="M172" i="13"/>
  <c r="M145" i="13"/>
  <c r="M118" i="13"/>
  <c r="M91" i="13"/>
  <c r="M64" i="13"/>
  <c r="M37" i="13"/>
  <c r="M10" i="13"/>
  <c r="M300" i="13" l="1"/>
  <c r="Q300" i="13"/>
  <c r="M301" i="13"/>
  <c r="X28" i="12"/>
  <c r="V28" i="12"/>
  <c r="V30" i="12" s="1"/>
  <c r="O43" i="1" s="1"/>
  <c r="U28" i="12"/>
  <c r="P28" i="12"/>
  <c r="P30" i="12" s="1"/>
  <c r="O28" i="12"/>
  <c r="O30" i="12" s="1"/>
  <c r="N28" i="12"/>
  <c r="N30" i="12" s="1"/>
  <c r="J43" i="1" s="1"/>
  <c r="M28" i="12"/>
  <c r="M30" i="12" s="1"/>
  <c r="L28" i="12"/>
  <c r="K28" i="12"/>
  <c r="J28" i="12"/>
  <c r="T28" i="12" s="1"/>
  <c r="I28" i="12"/>
  <c r="Z27" i="12"/>
  <c r="Y27" i="12"/>
  <c r="X27" i="12"/>
  <c r="W27" i="12"/>
  <c r="T27" i="12"/>
  <c r="S27" i="12"/>
  <c r="R27" i="12"/>
  <c r="B27" i="12"/>
  <c r="A27" i="12"/>
  <c r="Z26" i="12"/>
  <c r="Y26" i="12"/>
  <c r="X26" i="12"/>
  <c r="W26" i="12"/>
  <c r="T26" i="12"/>
  <c r="S26" i="12"/>
  <c r="R26" i="12"/>
  <c r="B26" i="12"/>
  <c r="A26" i="12"/>
  <c r="Z25" i="12"/>
  <c r="Y25" i="12"/>
  <c r="X25" i="12"/>
  <c r="W25" i="12"/>
  <c r="T25" i="12"/>
  <c r="S25" i="12"/>
  <c r="R25" i="12"/>
  <c r="B25" i="12"/>
  <c r="A25" i="12"/>
  <c r="Z24" i="12"/>
  <c r="Y24" i="12"/>
  <c r="X24" i="12"/>
  <c r="W24" i="12"/>
  <c r="T24" i="12"/>
  <c r="S24" i="12"/>
  <c r="R24" i="12"/>
  <c r="B24" i="12"/>
  <c r="A24" i="12"/>
  <c r="V23" i="12"/>
  <c r="U23" i="12"/>
  <c r="P23" i="12"/>
  <c r="O23" i="12"/>
  <c r="N23" i="12"/>
  <c r="M23" i="12"/>
  <c r="L23" i="12"/>
  <c r="K23" i="12"/>
  <c r="J23" i="12"/>
  <c r="I23" i="12"/>
  <c r="Z22" i="12"/>
  <c r="Y22" i="12"/>
  <c r="X22" i="12"/>
  <c r="W22" i="12"/>
  <c r="T22" i="12"/>
  <c r="R22" i="12"/>
  <c r="B22" i="12"/>
  <c r="A22" i="12"/>
  <c r="Z21" i="12"/>
  <c r="Y21" i="12"/>
  <c r="X21" i="12"/>
  <c r="W21" i="12"/>
  <c r="T21" i="12"/>
  <c r="R21" i="12"/>
  <c r="B21" i="12"/>
  <c r="A21" i="12"/>
  <c r="Z20" i="12"/>
  <c r="Y20" i="12"/>
  <c r="X20" i="12"/>
  <c r="W20" i="12"/>
  <c r="T20" i="12"/>
  <c r="R20" i="12"/>
  <c r="B20" i="12"/>
  <c r="A20" i="12"/>
  <c r="Z19" i="12"/>
  <c r="Y19" i="12"/>
  <c r="X19" i="12"/>
  <c r="W19" i="12"/>
  <c r="T19" i="12"/>
  <c r="R19" i="12"/>
  <c r="B19" i="12"/>
  <c r="A19" i="12"/>
  <c r="Z18" i="12"/>
  <c r="Y18" i="12"/>
  <c r="X18" i="12"/>
  <c r="W18" i="12"/>
  <c r="T18" i="12"/>
  <c r="R18" i="12"/>
  <c r="B18" i="12"/>
  <c r="A18" i="12"/>
  <c r="Z17" i="12"/>
  <c r="Y17" i="12"/>
  <c r="X17" i="12"/>
  <c r="W17" i="12"/>
  <c r="T17" i="12"/>
  <c r="R17" i="12"/>
  <c r="B17" i="12"/>
  <c r="A17" i="12"/>
  <c r="V16" i="12"/>
  <c r="X16" i="12" s="1"/>
  <c r="U16" i="12"/>
  <c r="P16" i="12"/>
  <c r="T16" i="12" s="1"/>
  <c r="O16" i="12"/>
  <c r="N16" i="12"/>
  <c r="R16" i="12" s="1"/>
  <c r="M16" i="12"/>
  <c r="L16" i="12"/>
  <c r="K16" i="12"/>
  <c r="J16" i="12"/>
  <c r="I16" i="12"/>
  <c r="Z15" i="12"/>
  <c r="Y15" i="12"/>
  <c r="X15" i="12"/>
  <c r="T15" i="12"/>
  <c r="R15" i="12"/>
  <c r="Q15" i="12"/>
  <c r="B15" i="12"/>
  <c r="A15" i="12"/>
  <c r="Z14" i="12"/>
  <c r="Y14" i="12"/>
  <c r="X14" i="12"/>
  <c r="T14" i="12"/>
  <c r="R14" i="12"/>
  <c r="Q14" i="12"/>
  <c r="B14" i="12"/>
  <c r="A14" i="12"/>
  <c r="Z13" i="12"/>
  <c r="Y13" i="12"/>
  <c r="X13" i="12"/>
  <c r="T13" i="12"/>
  <c r="R13" i="12"/>
  <c r="Q13" i="12"/>
  <c r="B13" i="12"/>
  <c r="A13" i="12"/>
  <c r="X12" i="12"/>
  <c r="V12" i="12"/>
  <c r="U12" i="12"/>
  <c r="P12" i="12"/>
  <c r="T12" i="12" s="1"/>
  <c r="O12" i="12"/>
  <c r="N12" i="12"/>
  <c r="R12" i="12" s="1"/>
  <c r="M12" i="12"/>
  <c r="L12" i="12"/>
  <c r="K12" i="12"/>
  <c r="J12" i="12"/>
  <c r="I12" i="12"/>
  <c r="Z11" i="12"/>
  <c r="Y11" i="12"/>
  <c r="X11" i="12"/>
  <c r="W11" i="12"/>
  <c r="T11" i="12"/>
  <c r="R11" i="12"/>
  <c r="Q11" i="12"/>
  <c r="B11" i="12"/>
  <c r="A11" i="12"/>
  <c r="Z10" i="12"/>
  <c r="Y10" i="12"/>
  <c r="X10" i="12"/>
  <c r="W10" i="12"/>
  <c r="T10" i="12"/>
  <c r="R10" i="12"/>
  <c r="Q10" i="12"/>
  <c r="B10" i="12"/>
  <c r="A10" i="12"/>
  <c r="Z9" i="12"/>
  <c r="Y9" i="12"/>
  <c r="X9" i="12"/>
  <c r="W9" i="12"/>
  <c r="T9" i="12"/>
  <c r="R9" i="12"/>
  <c r="Q9" i="12"/>
  <c r="B9" i="12"/>
  <c r="A9" i="12"/>
  <c r="Z8" i="12"/>
  <c r="Y8" i="12"/>
  <c r="X8" i="12"/>
  <c r="W8" i="12"/>
  <c r="T8" i="12"/>
  <c r="R8" i="12"/>
  <c r="Q8" i="12"/>
  <c r="B8" i="12"/>
  <c r="A8" i="12"/>
  <c r="Z7" i="12"/>
  <c r="Y7" i="12"/>
  <c r="X7" i="12"/>
  <c r="W7" i="12"/>
  <c r="T7" i="12"/>
  <c r="R7" i="12"/>
  <c r="Q7" i="12"/>
  <c r="B7" i="12"/>
  <c r="A7" i="12"/>
  <c r="Z6" i="12"/>
  <c r="Y6" i="12"/>
  <c r="X6" i="12"/>
  <c r="W6" i="12"/>
  <c r="T6" i="12"/>
  <c r="R6" i="12"/>
  <c r="Q6" i="12"/>
  <c r="B6" i="12"/>
  <c r="A6" i="12"/>
  <c r="V5" i="12"/>
  <c r="X5" i="12" s="1"/>
  <c r="U5" i="12"/>
  <c r="P5" i="12"/>
  <c r="O5" i="12"/>
  <c r="N5" i="12"/>
  <c r="M5" i="12"/>
  <c r="L5" i="12"/>
  <c r="K5" i="12"/>
  <c r="J5" i="12"/>
  <c r="T5" i="12" s="1"/>
  <c r="I5" i="12"/>
  <c r="Z4" i="12"/>
  <c r="Y4" i="12"/>
  <c r="X4" i="12"/>
  <c r="T4" i="12"/>
  <c r="R4" i="12"/>
  <c r="Q4" i="12"/>
  <c r="B4" i="12"/>
  <c r="A4" i="12"/>
  <c r="Z3" i="12"/>
  <c r="Y3" i="12"/>
  <c r="X3" i="12"/>
  <c r="T3" i="12"/>
  <c r="R3" i="12"/>
  <c r="Q3" i="12"/>
  <c r="B3" i="12"/>
  <c r="A3" i="12"/>
  <c r="Z2" i="12"/>
  <c r="Y2" i="12"/>
  <c r="X2" i="12"/>
  <c r="T2" i="12"/>
  <c r="R2" i="12"/>
  <c r="Q2" i="12"/>
  <c r="B2" i="12"/>
  <c r="A2" i="12"/>
  <c r="N30" i="11"/>
  <c r="J42" i="1" s="1"/>
  <c r="L30" i="11"/>
  <c r="V28" i="11"/>
  <c r="U28" i="11"/>
  <c r="U30" i="11" s="1"/>
  <c r="P28" i="11"/>
  <c r="T28" i="11" s="1"/>
  <c r="O28" i="11"/>
  <c r="O30" i="11" s="1"/>
  <c r="N28" i="11"/>
  <c r="R28" i="11" s="1"/>
  <c r="M28" i="11"/>
  <c r="L28" i="11"/>
  <c r="K28" i="11"/>
  <c r="J28" i="11"/>
  <c r="I28" i="11"/>
  <c r="Z27" i="11"/>
  <c r="Y27" i="11"/>
  <c r="X27" i="11"/>
  <c r="W27" i="11"/>
  <c r="T27" i="11"/>
  <c r="S27" i="11"/>
  <c r="R27" i="11"/>
  <c r="B27" i="11"/>
  <c r="A27" i="11"/>
  <c r="Z26" i="11"/>
  <c r="Y26" i="11"/>
  <c r="X26" i="11"/>
  <c r="W26" i="11"/>
  <c r="T26" i="11"/>
  <c r="S26" i="11"/>
  <c r="R26" i="11"/>
  <c r="B26" i="11"/>
  <c r="A26" i="11"/>
  <c r="Z25" i="11"/>
  <c r="Y25" i="11"/>
  <c r="X25" i="11"/>
  <c r="W25" i="11"/>
  <c r="T25" i="11"/>
  <c r="S25" i="11"/>
  <c r="R25" i="11"/>
  <c r="B25" i="11"/>
  <c r="A25" i="11"/>
  <c r="Z24" i="11"/>
  <c r="Y24" i="11"/>
  <c r="X24" i="11"/>
  <c r="W24" i="11"/>
  <c r="T24" i="11"/>
  <c r="S24" i="11"/>
  <c r="R24" i="11"/>
  <c r="B24" i="11"/>
  <c r="A24" i="11"/>
  <c r="V23" i="11"/>
  <c r="U23" i="11"/>
  <c r="P23" i="11"/>
  <c r="T23" i="11" s="1"/>
  <c r="O23" i="11"/>
  <c r="N23" i="11"/>
  <c r="R23" i="11" s="1"/>
  <c r="M23" i="11"/>
  <c r="M30" i="11" s="1"/>
  <c r="Y30" i="11" s="1"/>
  <c r="L23" i="11"/>
  <c r="K23" i="11"/>
  <c r="J23" i="11"/>
  <c r="X23" i="11" s="1"/>
  <c r="I23" i="11"/>
  <c r="Z22" i="11"/>
  <c r="Y22" i="11"/>
  <c r="X22" i="11"/>
  <c r="W22" i="11"/>
  <c r="T22" i="11"/>
  <c r="R22" i="11"/>
  <c r="B22" i="11"/>
  <c r="A22" i="11"/>
  <c r="Z21" i="11"/>
  <c r="Y21" i="11"/>
  <c r="X21" i="11"/>
  <c r="W21" i="11"/>
  <c r="T21" i="11"/>
  <c r="R21" i="11"/>
  <c r="B21" i="11"/>
  <c r="A21" i="11"/>
  <c r="Z20" i="11"/>
  <c r="Y20" i="11"/>
  <c r="X20" i="11"/>
  <c r="W20" i="11"/>
  <c r="T20" i="11"/>
  <c r="R20" i="11"/>
  <c r="B20" i="11"/>
  <c r="A20" i="11"/>
  <c r="Z19" i="11"/>
  <c r="Y19" i="11"/>
  <c r="X19" i="11"/>
  <c r="W19" i="11"/>
  <c r="T19" i="11"/>
  <c r="R19" i="11"/>
  <c r="B19" i="11"/>
  <c r="A19" i="11"/>
  <c r="Z18" i="11"/>
  <c r="Y18" i="11"/>
  <c r="X18" i="11"/>
  <c r="W18" i="11"/>
  <c r="T18" i="11"/>
  <c r="R18" i="11"/>
  <c r="B18" i="11"/>
  <c r="A18" i="11"/>
  <c r="Z17" i="11"/>
  <c r="Y17" i="11"/>
  <c r="X17" i="11"/>
  <c r="W17" i="11"/>
  <c r="T17" i="11"/>
  <c r="R17" i="11"/>
  <c r="B17" i="11"/>
  <c r="A17" i="11"/>
  <c r="V16" i="11"/>
  <c r="V30" i="11" s="1"/>
  <c r="O42" i="1" s="1"/>
  <c r="U16" i="11"/>
  <c r="P16" i="11"/>
  <c r="T16" i="11" s="1"/>
  <c r="O16" i="11"/>
  <c r="N16" i="11"/>
  <c r="R16" i="11" s="1"/>
  <c r="M16" i="11"/>
  <c r="L16" i="11"/>
  <c r="K16" i="11"/>
  <c r="J16" i="11"/>
  <c r="I16" i="11"/>
  <c r="Z15" i="11"/>
  <c r="Y15" i="11"/>
  <c r="X15" i="11"/>
  <c r="T15" i="11"/>
  <c r="R15" i="11"/>
  <c r="Q15" i="11"/>
  <c r="B15" i="11"/>
  <c r="A15" i="11"/>
  <c r="Z14" i="11"/>
  <c r="Y14" i="11"/>
  <c r="X14" i="11"/>
  <c r="T14" i="11"/>
  <c r="R14" i="11"/>
  <c r="Q14" i="11"/>
  <c r="B14" i="11"/>
  <c r="A14" i="11"/>
  <c r="Z13" i="11"/>
  <c r="Y13" i="11"/>
  <c r="X13" i="11"/>
  <c r="T13" i="11"/>
  <c r="R13" i="11"/>
  <c r="Q13" i="11"/>
  <c r="B13" i="11"/>
  <c r="A13" i="11"/>
  <c r="V12" i="11"/>
  <c r="X12" i="11" s="1"/>
  <c r="U12" i="11"/>
  <c r="T12" i="11"/>
  <c r="R12" i="11"/>
  <c r="P12" i="11"/>
  <c r="O12" i="11"/>
  <c r="N12" i="11"/>
  <c r="M12" i="11"/>
  <c r="L12" i="11"/>
  <c r="K12" i="11"/>
  <c r="J12" i="11"/>
  <c r="I12" i="11"/>
  <c r="I30" i="11" s="1"/>
  <c r="Z11" i="11"/>
  <c r="Y11" i="11"/>
  <c r="X11" i="11"/>
  <c r="W11" i="11"/>
  <c r="T11" i="11"/>
  <c r="R11" i="11"/>
  <c r="Q11" i="11"/>
  <c r="B11" i="11"/>
  <c r="A11" i="11"/>
  <c r="Z10" i="11"/>
  <c r="Y10" i="11"/>
  <c r="X10" i="11"/>
  <c r="W10" i="11"/>
  <c r="T10" i="11"/>
  <c r="R10" i="11"/>
  <c r="Q10" i="11"/>
  <c r="B10" i="11"/>
  <c r="A10" i="11"/>
  <c r="Z9" i="11"/>
  <c r="Y9" i="11"/>
  <c r="X9" i="11"/>
  <c r="W9" i="11"/>
  <c r="T9" i="11"/>
  <c r="R9" i="11"/>
  <c r="Q9" i="11"/>
  <c r="B9" i="11"/>
  <c r="A9" i="11"/>
  <c r="Z8" i="11"/>
  <c r="Y8" i="11"/>
  <c r="X8" i="11"/>
  <c r="W8" i="11"/>
  <c r="T8" i="11"/>
  <c r="R8" i="11"/>
  <c r="Q8" i="11"/>
  <c r="B8" i="11"/>
  <c r="A8" i="11"/>
  <c r="Z7" i="11"/>
  <c r="Y7" i="11"/>
  <c r="X7" i="11"/>
  <c r="W7" i="11"/>
  <c r="T7" i="11"/>
  <c r="R7" i="11"/>
  <c r="Q7" i="11"/>
  <c r="B7" i="11"/>
  <c r="A7" i="11"/>
  <c r="Z6" i="11"/>
  <c r="Y6" i="11"/>
  <c r="X6" i="11"/>
  <c r="W6" i="11"/>
  <c r="T6" i="11"/>
  <c r="R6" i="11"/>
  <c r="Q6" i="11"/>
  <c r="B6" i="11"/>
  <c r="A6" i="11"/>
  <c r="V5" i="11"/>
  <c r="U5" i="11"/>
  <c r="P5" i="11"/>
  <c r="O5" i="11"/>
  <c r="N5" i="11"/>
  <c r="M5" i="11"/>
  <c r="L5" i="11"/>
  <c r="K5" i="11"/>
  <c r="J5" i="11"/>
  <c r="I5" i="11"/>
  <c r="Z4" i="11"/>
  <c r="Y4" i="11"/>
  <c r="X4" i="11"/>
  <c r="T4" i="11"/>
  <c r="R4" i="11"/>
  <c r="Q4" i="11"/>
  <c r="B4" i="11"/>
  <c r="A4" i="11"/>
  <c r="Z3" i="11"/>
  <c r="Y3" i="11"/>
  <c r="X3" i="11"/>
  <c r="T3" i="11"/>
  <c r="R3" i="11"/>
  <c r="Q3" i="11"/>
  <c r="B3" i="11"/>
  <c r="A3" i="11"/>
  <c r="Z2" i="11"/>
  <c r="Y2" i="11"/>
  <c r="X2" i="11"/>
  <c r="T2" i="11"/>
  <c r="R2" i="11"/>
  <c r="Q2" i="11"/>
  <c r="B2" i="11"/>
  <c r="A2" i="11"/>
  <c r="O30" i="10"/>
  <c r="V28" i="10"/>
  <c r="U28" i="10"/>
  <c r="R28" i="10"/>
  <c r="P28" i="10"/>
  <c r="P30" i="10" s="1"/>
  <c r="O28" i="10"/>
  <c r="N28" i="10"/>
  <c r="N30" i="10" s="1"/>
  <c r="J41" i="1" s="1"/>
  <c r="M28" i="10"/>
  <c r="L28" i="10"/>
  <c r="L30" i="10" s="1"/>
  <c r="K28" i="10"/>
  <c r="J28" i="10"/>
  <c r="I28" i="10"/>
  <c r="Z27" i="10"/>
  <c r="Y27" i="10"/>
  <c r="X27" i="10"/>
  <c r="W27" i="10"/>
  <c r="T27" i="10"/>
  <c r="S27" i="10"/>
  <c r="R27" i="10"/>
  <c r="B27" i="10"/>
  <c r="A27" i="10"/>
  <c r="Z26" i="10"/>
  <c r="Y26" i="10"/>
  <c r="X26" i="10"/>
  <c r="W26" i="10"/>
  <c r="T26" i="10"/>
  <c r="S26" i="10"/>
  <c r="R26" i="10"/>
  <c r="B26" i="10"/>
  <c r="A26" i="10"/>
  <c r="Z25" i="10"/>
  <c r="Y25" i="10"/>
  <c r="X25" i="10"/>
  <c r="W25" i="10"/>
  <c r="T25" i="10"/>
  <c r="S25" i="10"/>
  <c r="R25" i="10"/>
  <c r="B25" i="10"/>
  <c r="A25" i="10"/>
  <c r="Z24" i="10"/>
  <c r="Y24" i="10"/>
  <c r="X24" i="10"/>
  <c r="W24" i="10"/>
  <c r="T24" i="10"/>
  <c r="S24" i="10"/>
  <c r="R24" i="10"/>
  <c r="B24" i="10"/>
  <c r="A24" i="10"/>
  <c r="V23" i="10"/>
  <c r="X23" i="10" s="1"/>
  <c r="U23" i="10"/>
  <c r="T23" i="10"/>
  <c r="R23" i="10"/>
  <c r="P23" i="10"/>
  <c r="O23" i="10"/>
  <c r="N23" i="10"/>
  <c r="M23" i="10"/>
  <c r="L23" i="10"/>
  <c r="K23" i="10"/>
  <c r="J23" i="10"/>
  <c r="I23" i="10"/>
  <c r="Z22" i="10"/>
  <c r="Y22" i="10"/>
  <c r="X22" i="10"/>
  <c r="W22" i="10"/>
  <c r="T22" i="10"/>
  <c r="R22" i="10"/>
  <c r="B22" i="10"/>
  <c r="A22" i="10"/>
  <c r="Z21" i="10"/>
  <c r="Y21" i="10"/>
  <c r="X21" i="10"/>
  <c r="W21" i="10"/>
  <c r="T21" i="10"/>
  <c r="R21" i="10"/>
  <c r="B21" i="10"/>
  <c r="A21" i="10"/>
  <c r="Z20" i="10"/>
  <c r="Y20" i="10"/>
  <c r="X20" i="10"/>
  <c r="W20" i="10"/>
  <c r="T20" i="10"/>
  <c r="R20" i="10"/>
  <c r="B20" i="10"/>
  <c r="A20" i="10"/>
  <c r="Z19" i="10"/>
  <c r="Y19" i="10"/>
  <c r="X19" i="10"/>
  <c r="W19" i="10"/>
  <c r="T19" i="10"/>
  <c r="R19" i="10"/>
  <c r="B19" i="10"/>
  <c r="A19" i="10"/>
  <c r="Z18" i="10"/>
  <c r="Y18" i="10"/>
  <c r="X18" i="10"/>
  <c r="W18" i="10"/>
  <c r="T18" i="10"/>
  <c r="R18" i="10"/>
  <c r="B18" i="10"/>
  <c r="A18" i="10"/>
  <c r="Z17" i="10"/>
  <c r="Y17" i="10"/>
  <c r="X17" i="10"/>
  <c r="W17" i="10"/>
  <c r="T17" i="10"/>
  <c r="R17" i="10"/>
  <c r="B17" i="10"/>
  <c r="A17" i="10"/>
  <c r="X16" i="10"/>
  <c r="V16" i="10"/>
  <c r="U16" i="10"/>
  <c r="P16" i="10"/>
  <c r="O16" i="10"/>
  <c r="N16" i="10"/>
  <c r="M16" i="10"/>
  <c r="L16" i="10"/>
  <c r="K16" i="10"/>
  <c r="J16" i="10"/>
  <c r="R16" i="10" s="1"/>
  <c r="I16" i="10"/>
  <c r="Z15" i="10"/>
  <c r="Y15" i="10"/>
  <c r="X15" i="10"/>
  <c r="T15" i="10"/>
  <c r="R15" i="10"/>
  <c r="Q15" i="10"/>
  <c r="B15" i="10"/>
  <c r="A15" i="10"/>
  <c r="Z14" i="10"/>
  <c r="Y14" i="10"/>
  <c r="X14" i="10"/>
  <c r="T14" i="10"/>
  <c r="R14" i="10"/>
  <c r="Q14" i="10"/>
  <c r="B14" i="10"/>
  <c r="A14" i="10"/>
  <c r="Z13" i="10"/>
  <c r="Y13" i="10"/>
  <c r="X13" i="10"/>
  <c r="T13" i="10"/>
  <c r="R13" i="10"/>
  <c r="Q13" i="10"/>
  <c r="B13" i="10"/>
  <c r="A13" i="10"/>
  <c r="X12" i="10"/>
  <c r="V12" i="10"/>
  <c r="U12" i="10"/>
  <c r="P12" i="10"/>
  <c r="O12" i="10"/>
  <c r="N12" i="10"/>
  <c r="M12" i="10"/>
  <c r="M30" i="10" s="1"/>
  <c r="L12" i="10"/>
  <c r="K12" i="10"/>
  <c r="J12" i="10"/>
  <c r="I12" i="10"/>
  <c r="Z11" i="10"/>
  <c r="Y11" i="10"/>
  <c r="X11" i="10"/>
  <c r="W11" i="10"/>
  <c r="T11" i="10"/>
  <c r="R11" i="10"/>
  <c r="Q11" i="10"/>
  <c r="B11" i="10"/>
  <c r="A11" i="10"/>
  <c r="Z10" i="10"/>
  <c r="Y10" i="10"/>
  <c r="X10" i="10"/>
  <c r="W10" i="10"/>
  <c r="T10" i="10"/>
  <c r="R10" i="10"/>
  <c r="Q10" i="10"/>
  <c r="B10" i="10"/>
  <c r="A10" i="10"/>
  <c r="Z9" i="10"/>
  <c r="Y9" i="10"/>
  <c r="X9" i="10"/>
  <c r="W9" i="10"/>
  <c r="T9" i="10"/>
  <c r="R9" i="10"/>
  <c r="Q9" i="10"/>
  <c r="B9" i="10"/>
  <c r="A9" i="10"/>
  <c r="Z8" i="10"/>
  <c r="Y8" i="10"/>
  <c r="X8" i="10"/>
  <c r="W8" i="10"/>
  <c r="T8" i="10"/>
  <c r="R8" i="10"/>
  <c r="Q8" i="10"/>
  <c r="B8" i="10"/>
  <c r="A8" i="10"/>
  <c r="Z7" i="10"/>
  <c r="Y7" i="10"/>
  <c r="X7" i="10"/>
  <c r="W7" i="10"/>
  <c r="T7" i="10"/>
  <c r="R7" i="10"/>
  <c r="Q7" i="10"/>
  <c r="B7" i="10"/>
  <c r="A7" i="10"/>
  <c r="Z6" i="10"/>
  <c r="Y6" i="10"/>
  <c r="X6" i="10"/>
  <c r="W6" i="10"/>
  <c r="T6" i="10"/>
  <c r="R6" i="10"/>
  <c r="Q6" i="10"/>
  <c r="B6" i="10"/>
  <c r="A6" i="10"/>
  <c r="V5" i="10"/>
  <c r="X5" i="10" s="1"/>
  <c r="U5" i="10"/>
  <c r="R5" i="10"/>
  <c r="P5" i="10"/>
  <c r="T5" i="10" s="1"/>
  <c r="O5" i="10"/>
  <c r="N5" i="10"/>
  <c r="M5" i="10"/>
  <c r="L5" i="10"/>
  <c r="K5" i="10"/>
  <c r="J5" i="10"/>
  <c r="I5" i="10"/>
  <c r="Z4" i="10"/>
  <c r="Y4" i="10"/>
  <c r="X4" i="10"/>
  <c r="T4" i="10"/>
  <c r="R4" i="10"/>
  <c r="Q4" i="10"/>
  <c r="B4" i="10"/>
  <c r="A4" i="10"/>
  <c r="Z3" i="10"/>
  <c r="Y3" i="10"/>
  <c r="X3" i="10"/>
  <c r="T3" i="10"/>
  <c r="R3" i="10"/>
  <c r="Q3" i="10"/>
  <c r="B3" i="10"/>
  <c r="A3" i="10"/>
  <c r="Z2" i="10"/>
  <c r="Y2" i="10"/>
  <c r="X2" i="10"/>
  <c r="T2" i="10"/>
  <c r="R2" i="10"/>
  <c r="Q2" i="10"/>
  <c r="B2" i="10"/>
  <c r="A2" i="10"/>
  <c r="U30" i="9"/>
  <c r="J30" i="9"/>
  <c r="V28" i="9"/>
  <c r="V30" i="9" s="1"/>
  <c r="O40" i="1" s="1"/>
  <c r="U28" i="9"/>
  <c r="P28" i="9"/>
  <c r="P30" i="9" s="1"/>
  <c r="O28" i="9"/>
  <c r="O30" i="9" s="1"/>
  <c r="N28" i="9"/>
  <c r="N30" i="9" s="1"/>
  <c r="J40" i="1" s="1"/>
  <c r="M28" i="9"/>
  <c r="L28" i="9"/>
  <c r="L30" i="9" s="1"/>
  <c r="K28" i="9"/>
  <c r="K30" i="9" s="1"/>
  <c r="J28" i="9"/>
  <c r="X28" i="9" s="1"/>
  <c r="I28" i="9"/>
  <c r="I30" i="9" s="1"/>
  <c r="Z27" i="9"/>
  <c r="Y27" i="9"/>
  <c r="X27" i="9"/>
  <c r="W27" i="9"/>
  <c r="T27" i="9"/>
  <c r="S27" i="9"/>
  <c r="R27" i="9"/>
  <c r="B27" i="9"/>
  <c r="A27" i="9"/>
  <c r="Z26" i="9"/>
  <c r="Y26" i="9"/>
  <c r="X26" i="9"/>
  <c r="W26" i="9"/>
  <c r="T26" i="9"/>
  <c r="S26" i="9"/>
  <c r="R26" i="9"/>
  <c r="B26" i="9"/>
  <c r="A26" i="9"/>
  <c r="Z25" i="9"/>
  <c r="Y25" i="9"/>
  <c r="X25" i="9"/>
  <c r="W25" i="9"/>
  <c r="T25" i="9"/>
  <c r="S25" i="9"/>
  <c r="R25" i="9"/>
  <c r="B25" i="9"/>
  <c r="A25" i="9"/>
  <c r="Z24" i="9"/>
  <c r="Y24" i="9"/>
  <c r="X24" i="9"/>
  <c r="W24" i="9"/>
  <c r="T24" i="9"/>
  <c r="S24" i="9"/>
  <c r="R24" i="9"/>
  <c r="B24" i="9"/>
  <c r="A24" i="9"/>
  <c r="X23" i="9"/>
  <c r="V23" i="9"/>
  <c r="U23" i="9"/>
  <c r="P23" i="9"/>
  <c r="O23" i="9"/>
  <c r="N23" i="9"/>
  <c r="M23" i="9"/>
  <c r="L23" i="9"/>
  <c r="K23" i="9"/>
  <c r="J23" i="9"/>
  <c r="I23" i="9"/>
  <c r="Z22" i="9"/>
  <c r="Y22" i="9"/>
  <c r="X22" i="9"/>
  <c r="W22" i="9"/>
  <c r="T22" i="9"/>
  <c r="R22" i="9"/>
  <c r="B22" i="9"/>
  <c r="A22" i="9"/>
  <c r="Z21" i="9"/>
  <c r="Y21" i="9"/>
  <c r="X21" i="9"/>
  <c r="W21" i="9"/>
  <c r="T21" i="9"/>
  <c r="R21" i="9"/>
  <c r="B21" i="9"/>
  <c r="A21" i="9"/>
  <c r="Z20" i="9"/>
  <c r="Y20" i="9"/>
  <c r="X20" i="9"/>
  <c r="W20" i="9"/>
  <c r="T20" i="9"/>
  <c r="R20" i="9"/>
  <c r="B20" i="9"/>
  <c r="A20" i="9"/>
  <c r="Z19" i="9"/>
  <c r="Y19" i="9"/>
  <c r="X19" i="9"/>
  <c r="W19" i="9"/>
  <c r="T19" i="9"/>
  <c r="R19" i="9"/>
  <c r="B19" i="9"/>
  <c r="A19" i="9"/>
  <c r="Z18" i="9"/>
  <c r="Y18" i="9"/>
  <c r="X18" i="9"/>
  <c r="W18" i="9"/>
  <c r="T18" i="9"/>
  <c r="R18" i="9"/>
  <c r="B18" i="9"/>
  <c r="A18" i="9"/>
  <c r="Z17" i="9"/>
  <c r="Y17" i="9"/>
  <c r="X17" i="9"/>
  <c r="W17" i="9"/>
  <c r="T17" i="9"/>
  <c r="R17" i="9"/>
  <c r="B17" i="9"/>
  <c r="A17" i="9"/>
  <c r="V16" i="9"/>
  <c r="U16" i="9"/>
  <c r="P16" i="9"/>
  <c r="O16" i="9"/>
  <c r="N16" i="9"/>
  <c r="M16" i="9"/>
  <c r="L16" i="9"/>
  <c r="K16" i="9"/>
  <c r="J16" i="9"/>
  <c r="I16" i="9"/>
  <c r="Z15" i="9"/>
  <c r="Y15" i="9"/>
  <c r="X15" i="9"/>
  <c r="T15" i="9"/>
  <c r="R15" i="9"/>
  <c r="Q15" i="9"/>
  <c r="B15" i="9"/>
  <c r="A15" i="9"/>
  <c r="Z14" i="9"/>
  <c r="Y14" i="9"/>
  <c r="X14" i="9"/>
  <c r="T14" i="9"/>
  <c r="R14" i="9"/>
  <c r="Q14" i="9"/>
  <c r="B14" i="9"/>
  <c r="A14" i="9"/>
  <c r="Z13" i="9"/>
  <c r="Y13" i="9"/>
  <c r="X13" i="9"/>
  <c r="T13" i="9"/>
  <c r="R13" i="9"/>
  <c r="Q13" i="9"/>
  <c r="B13" i="9"/>
  <c r="A13" i="9"/>
  <c r="X12" i="9"/>
  <c r="V12" i="9"/>
  <c r="U12" i="9"/>
  <c r="P12" i="9"/>
  <c r="T12" i="9" s="1"/>
  <c r="O12" i="9"/>
  <c r="N12" i="9"/>
  <c r="R12" i="9" s="1"/>
  <c r="M12" i="9"/>
  <c r="L12" i="9"/>
  <c r="K12" i="9"/>
  <c r="J12" i="9"/>
  <c r="I12" i="9"/>
  <c r="Z11" i="9"/>
  <c r="Y11" i="9"/>
  <c r="X11" i="9"/>
  <c r="W11" i="9"/>
  <c r="T11" i="9"/>
  <c r="R11" i="9"/>
  <c r="Q11" i="9"/>
  <c r="B11" i="9"/>
  <c r="A11" i="9"/>
  <c r="Z10" i="9"/>
  <c r="Y10" i="9"/>
  <c r="X10" i="9"/>
  <c r="W10" i="9"/>
  <c r="T10" i="9"/>
  <c r="R10" i="9"/>
  <c r="Q10" i="9"/>
  <c r="B10" i="9"/>
  <c r="A10" i="9"/>
  <c r="Z9" i="9"/>
  <c r="Y9" i="9"/>
  <c r="X9" i="9"/>
  <c r="W9" i="9"/>
  <c r="T9" i="9"/>
  <c r="R9" i="9"/>
  <c r="Q9" i="9"/>
  <c r="B9" i="9"/>
  <c r="A9" i="9"/>
  <c r="Z8" i="9"/>
  <c r="Y8" i="9"/>
  <c r="X8" i="9"/>
  <c r="W8" i="9"/>
  <c r="T8" i="9"/>
  <c r="R8" i="9"/>
  <c r="Q8" i="9"/>
  <c r="B8" i="9"/>
  <c r="A8" i="9"/>
  <c r="Z7" i="9"/>
  <c r="Y7" i="9"/>
  <c r="X7" i="9"/>
  <c r="W7" i="9"/>
  <c r="T7" i="9"/>
  <c r="R7" i="9"/>
  <c r="Q7" i="9"/>
  <c r="B7" i="9"/>
  <c r="A7" i="9"/>
  <c r="Z6" i="9"/>
  <c r="Y6" i="9"/>
  <c r="X6" i="9"/>
  <c r="W6" i="9"/>
  <c r="T6" i="9"/>
  <c r="R6" i="9"/>
  <c r="Q6" i="9"/>
  <c r="B6" i="9"/>
  <c r="A6" i="9"/>
  <c r="V5" i="9"/>
  <c r="U5" i="9"/>
  <c r="T5" i="9"/>
  <c r="P5" i="9"/>
  <c r="O5" i="9"/>
  <c r="N5" i="9"/>
  <c r="M5" i="9"/>
  <c r="L5" i="9"/>
  <c r="K5" i="9"/>
  <c r="J5" i="9"/>
  <c r="R5" i="9" s="1"/>
  <c r="I5" i="9"/>
  <c r="Z4" i="9"/>
  <c r="Y4" i="9"/>
  <c r="X4" i="9"/>
  <c r="T4" i="9"/>
  <c r="R4" i="9"/>
  <c r="Q4" i="9"/>
  <c r="B4" i="9"/>
  <c r="A4" i="9"/>
  <c r="Z3" i="9"/>
  <c r="Y3" i="9"/>
  <c r="X3" i="9"/>
  <c r="T3" i="9"/>
  <c r="R3" i="9"/>
  <c r="Q3" i="9"/>
  <c r="B3" i="9"/>
  <c r="A3" i="9"/>
  <c r="Z2" i="9"/>
  <c r="Y2" i="9"/>
  <c r="X2" i="9"/>
  <c r="T2" i="9"/>
  <c r="R2" i="9"/>
  <c r="Q2" i="9"/>
  <c r="B2" i="9"/>
  <c r="A2" i="9"/>
  <c r="V28" i="8"/>
  <c r="U28" i="8"/>
  <c r="P28" i="8"/>
  <c r="O28" i="8"/>
  <c r="N28" i="8"/>
  <c r="M28" i="8"/>
  <c r="L28" i="8"/>
  <c r="L30" i="8" s="1"/>
  <c r="K28" i="8"/>
  <c r="J28" i="8"/>
  <c r="I28" i="8"/>
  <c r="Z27" i="8"/>
  <c r="Y27" i="8"/>
  <c r="X27" i="8"/>
  <c r="W27" i="8"/>
  <c r="T27" i="8"/>
  <c r="S27" i="8"/>
  <c r="R27" i="8"/>
  <c r="B27" i="8"/>
  <c r="A27" i="8"/>
  <c r="Z26" i="8"/>
  <c r="Y26" i="8"/>
  <c r="X26" i="8"/>
  <c r="W26" i="8"/>
  <c r="T26" i="8"/>
  <c r="S26" i="8"/>
  <c r="R26" i="8"/>
  <c r="B26" i="8"/>
  <c r="A26" i="8"/>
  <c r="Z25" i="8"/>
  <c r="Y25" i="8"/>
  <c r="X25" i="8"/>
  <c r="W25" i="8"/>
  <c r="T25" i="8"/>
  <c r="S25" i="8"/>
  <c r="R25" i="8"/>
  <c r="B25" i="8"/>
  <c r="A25" i="8"/>
  <c r="Z24" i="8"/>
  <c r="Y24" i="8"/>
  <c r="X24" i="8"/>
  <c r="W24" i="8"/>
  <c r="T24" i="8"/>
  <c r="S24" i="8"/>
  <c r="R24" i="8"/>
  <c r="B24" i="8"/>
  <c r="A24" i="8"/>
  <c r="V23" i="8"/>
  <c r="U23" i="8"/>
  <c r="P23" i="8"/>
  <c r="O23" i="8"/>
  <c r="N23" i="8"/>
  <c r="M23" i="8"/>
  <c r="L23" i="8"/>
  <c r="K23" i="8"/>
  <c r="J23" i="8"/>
  <c r="X23" i="8" s="1"/>
  <c r="I23" i="8"/>
  <c r="Z22" i="8"/>
  <c r="Y22" i="8"/>
  <c r="X22" i="8"/>
  <c r="W22" i="8"/>
  <c r="T22" i="8"/>
  <c r="R22" i="8"/>
  <c r="B22" i="8"/>
  <c r="A22" i="8"/>
  <c r="Z21" i="8"/>
  <c r="Y21" i="8"/>
  <c r="X21" i="8"/>
  <c r="W21" i="8"/>
  <c r="T21" i="8"/>
  <c r="R21" i="8"/>
  <c r="B21" i="8"/>
  <c r="A21" i="8"/>
  <c r="Z20" i="8"/>
  <c r="Y20" i="8"/>
  <c r="X20" i="8"/>
  <c r="W20" i="8"/>
  <c r="T20" i="8"/>
  <c r="R20" i="8"/>
  <c r="B20" i="8"/>
  <c r="A20" i="8"/>
  <c r="Z19" i="8"/>
  <c r="Y19" i="8"/>
  <c r="X19" i="8"/>
  <c r="W19" i="8"/>
  <c r="T19" i="8"/>
  <c r="R19" i="8"/>
  <c r="B19" i="8"/>
  <c r="A19" i="8"/>
  <c r="Z18" i="8"/>
  <c r="Y18" i="8"/>
  <c r="X18" i="8"/>
  <c r="W18" i="8"/>
  <c r="T18" i="8"/>
  <c r="R18" i="8"/>
  <c r="B18" i="8"/>
  <c r="A18" i="8"/>
  <c r="Z17" i="8"/>
  <c r="Y17" i="8"/>
  <c r="X17" i="8"/>
  <c r="W17" i="8"/>
  <c r="T17" i="8"/>
  <c r="R17" i="8"/>
  <c r="B17" i="8"/>
  <c r="A17" i="8"/>
  <c r="V16" i="8"/>
  <c r="U16" i="8"/>
  <c r="P16" i="8"/>
  <c r="O16" i="8"/>
  <c r="N16" i="8"/>
  <c r="M16" i="8"/>
  <c r="L16" i="8"/>
  <c r="K16" i="8"/>
  <c r="J16" i="8"/>
  <c r="I16" i="8"/>
  <c r="Z15" i="8"/>
  <c r="Y15" i="8"/>
  <c r="X15" i="8"/>
  <c r="T15" i="8"/>
  <c r="R15" i="8"/>
  <c r="Q15" i="8"/>
  <c r="B15" i="8"/>
  <c r="A15" i="8"/>
  <c r="Z14" i="8"/>
  <c r="Y14" i="8"/>
  <c r="X14" i="8"/>
  <c r="T14" i="8"/>
  <c r="R14" i="8"/>
  <c r="Q14" i="8"/>
  <c r="B14" i="8"/>
  <c r="A14" i="8"/>
  <c r="Z13" i="8"/>
  <c r="Y13" i="8"/>
  <c r="X13" i="8"/>
  <c r="T13" i="8"/>
  <c r="R13" i="8"/>
  <c r="Q13" i="8"/>
  <c r="B13" i="8"/>
  <c r="A13" i="8"/>
  <c r="V12" i="8"/>
  <c r="X12" i="8" s="1"/>
  <c r="U12" i="8"/>
  <c r="P12" i="8"/>
  <c r="O12" i="8"/>
  <c r="N12" i="8"/>
  <c r="M12" i="8"/>
  <c r="L12" i="8"/>
  <c r="K12" i="8"/>
  <c r="J12" i="8"/>
  <c r="I12" i="8"/>
  <c r="Z11" i="8"/>
  <c r="Y11" i="8"/>
  <c r="X11" i="8"/>
  <c r="W11" i="8"/>
  <c r="T11" i="8"/>
  <c r="R11" i="8"/>
  <c r="Q11" i="8"/>
  <c r="B11" i="8"/>
  <c r="A11" i="8"/>
  <c r="Z10" i="8"/>
  <c r="Y10" i="8"/>
  <c r="X10" i="8"/>
  <c r="W10" i="8"/>
  <c r="T10" i="8"/>
  <c r="R10" i="8"/>
  <c r="Q10" i="8"/>
  <c r="B10" i="8"/>
  <c r="A10" i="8"/>
  <c r="Z9" i="8"/>
  <c r="Y9" i="8"/>
  <c r="X9" i="8"/>
  <c r="W9" i="8"/>
  <c r="T9" i="8"/>
  <c r="R9" i="8"/>
  <c r="Q9" i="8"/>
  <c r="B9" i="8"/>
  <c r="A9" i="8"/>
  <c r="Z8" i="8"/>
  <c r="Y8" i="8"/>
  <c r="X8" i="8"/>
  <c r="W8" i="8"/>
  <c r="T8" i="8"/>
  <c r="R8" i="8"/>
  <c r="Q8" i="8"/>
  <c r="B8" i="8"/>
  <c r="A8" i="8"/>
  <c r="Z7" i="8"/>
  <c r="Y7" i="8"/>
  <c r="X7" i="8"/>
  <c r="W7" i="8"/>
  <c r="T7" i="8"/>
  <c r="R7" i="8"/>
  <c r="Q7" i="8"/>
  <c r="B7" i="8"/>
  <c r="A7" i="8"/>
  <c r="Z6" i="8"/>
  <c r="Y6" i="8"/>
  <c r="X6" i="8"/>
  <c r="W6" i="8"/>
  <c r="T6" i="8"/>
  <c r="R6" i="8"/>
  <c r="Q6" i="8"/>
  <c r="B6" i="8"/>
  <c r="A6" i="8"/>
  <c r="V5" i="8"/>
  <c r="U5" i="8"/>
  <c r="P5" i="8"/>
  <c r="O5" i="8"/>
  <c r="N5" i="8"/>
  <c r="M5" i="8"/>
  <c r="L5" i="8"/>
  <c r="K5" i="8"/>
  <c r="J5" i="8"/>
  <c r="I5" i="8"/>
  <c r="Z4" i="8"/>
  <c r="Y4" i="8"/>
  <c r="X4" i="8"/>
  <c r="T4" i="8"/>
  <c r="R4" i="8"/>
  <c r="Q4" i="8"/>
  <c r="B4" i="8"/>
  <c r="A4" i="8"/>
  <c r="Z3" i="8"/>
  <c r="Y3" i="8"/>
  <c r="X3" i="8"/>
  <c r="T3" i="8"/>
  <c r="R3" i="8"/>
  <c r="Q3" i="8"/>
  <c r="B3" i="8"/>
  <c r="A3" i="8"/>
  <c r="Z2" i="8"/>
  <c r="Y2" i="8"/>
  <c r="X2" i="8"/>
  <c r="T2" i="8"/>
  <c r="R2" i="8"/>
  <c r="Q2" i="8"/>
  <c r="B2" i="8"/>
  <c r="A2" i="8"/>
  <c r="V28" i="7"/>
  <c r="U28" i="7"/>
  <c r="P28" i="7"/>
  <c r="P30" i="7" s="1"/>
  <c r="O28" i="7"/>
  <c r="N28" i="7"/>
  <c r="M28" i="7"/>
  <c r="L28" i="7"/>
  <c r="L30" i="7" s="1"/>
  <c r="K28" i="7"/>
  <c r="I28" i="7"/>
  <c r="Z27" i="7"/>
  <c r="Y27" i="7"/>
  <c r="X27" i="7"/>
  <c r="W27" i="7"/>
  <c r="S27" i="7"/>
  <c r="J27" i="7"/>
  <c r="R27" i="7" s="1"/>
  <c r="B27" i="7"/>
  <c r="A27" i="7"/>
  <c r="Z26" i="7"/>
  <c r="Y26" i="7"/>
  <c r="W26" i="7"/>
  <c r="S26" i="7"/>
  <c r="J26" i="7"/>
  <c r="X26" i="7" s="1"/>
  <c r="B26" i="7"/>
  <c r="A26" i="7"/>
  <c r="Z25" i="7"/>
  <c r="Y25" i="7"/>
  <c r="W25" i="7"/>
  <c r="S25" i="7"/>
  <c r="J25" i="7"/>
  <c r="B25" i="7"/>
  <c r="A25" i="7"/>
  <c r="Z24" i="7"/>
  <c r="Y24" i="7"/>
  <c r="W24" i="7"/>
  <c r="S24" i="7"/>
  <c r="J24" i="7"/>
  <c r="X24" i="7" s="1"/>
  <c r="B24" i="7"/>
  <c r="A24" i="7"/>
  <c r="X23" i="7"/>
  <c r="V23" i="7"/>
  <c r="U23" i="7"/>
  <c r="T23" i="7"/>
  <c r="R23" i="7"/>
  <c r="P23" i="7"/>
  <c r="O23" i="7"/>
  <c r="N23" i="7"/>
  <c r="M23" i="7"/>
  <c r="L23" i="7"/>
  <c r="K23" i="7"/>
  <c r="J23" i="7"/>
  <c r="I23" i="7"/>
  <c r="Z22" i="7"/>
  <c r="Y22" i="7"/>
  <c r="X22" i="7"/>
  <c r="W22" i="7"/>
  <c r="T22" i="7"/>
  <c r="R22" i="7"/>
  <c r="B22" i="7"/>
  <c r="A22" i="7"/>
  <c r="Z21" i="7"/>
  <c r="Y21" i="7"/>
  <c r="X21" i="7"/>
  <c r="W21" i="7"/>
  <c r="T21" i="7"/>
  <c r="R21" i="7"/>
  <c r="B21" i="7"/>
  <c r="A21" i="7"/>
  <c r="Z20" i="7"/>
  <c r="Y20" i="7"/>
  <c r="X20" i="7"/>
  <c r="W20" i="7"/>
  <c r="T20" i="7"/>
  <c r="R20" i="7"/>
  <c r="B20" i="7"/>
  <c r="A20" i="7"/>
  <c r="Z19" i="7"/>
  <c r="Y19" i="7"/>
  <c r="X19" i="7"/>
  <c r="W19" i="7"/>
  <c r="T19" i="7"/>
  <c r="R19" i="7"/>
  <c r="B19" i="7"/>
  <c r="A19" i="7"/>
  <c r="Z18" i="7"/>
  <c r="Y18" i="7"/>
  <c r="X18" i="7"/>
  <c r="W18" i="7"/>
  <c r="T18" i="7"/>
  <c r="R18" i="7"/>
  <c r="B18" i="7"/>
  <c r="A18" i="7"/>
  <c r="Z17" i="7"/>
  <c r="Y17" i="7"/>
  <c r="X17" i="7"/>
  <c r="W17" i="7"/>
  <c r="T17" i="7"/>
  <c r="R17" i="7"/>
  <c r="B17" i="7"/>
  <c r="A17" i="7"/>
  <c r="V16" i="7"/>
  <c r="U16" i="7"/>
  <c r="P16" i="7"/>
  <c r="O16" i="7"/>
  <c r="N16" i="7"/>
  <c r="M16" i="7"/>
  <c r="L16" i="7"/>
  <c r="K16" i="7"/>
  <c r="J16" i="7"/>
  <c r="R16" i="7" s="1"/>
  <c r="I16" i="7"/>
  <c r="Z15" i="7"/>
  <c r="Y15" i="7"/>
  <c r="X15" i="7"/>
  <c r="T15" i="7"/>
  <c r="R15" i="7"/>
  <c r="Q15" i="7"/>
  <c r="B15" i="7"/>
  <c r="A15" i="7"/>
  <c r="Z14" i="7"/>
  <c r="Y14" i="7"/>
  <c r="X14" i="7"/>
  <c r="T14" i="7"/>
  <c r="R14" i="7"/>
  <c r="Q14" i="7"/>
  <c r="B14" i="7"/>
  <c r="A14" i="7"/>
  <c r="Z13" i="7"/>
  <c r="Y13" i="7"/>
  <c r="X13" i="7"/>
  <c r="T13" i="7"/>
  <c r="R13" i="7"/>
  <c r="Q13" i="7"/>
  <c r="B13" i="7"/>
  <c r="A13" i="7"/>
  <c r="V12" i="7"/>
  <c r="X12" i="7" s="1"/>
  <c r="U12" i="7"/>
  <c r="P12" i="7"/>
  <c r="O12" i="7"/>
  <c r="N12" i="7"/>
  <c r="M12" i="7"/>
  <c r="M30" i="7" s="1"/>
  <c r="L12" i="7"/>
  <c r="K12" i="7"/>
  <c r="J12" i="7"/>
  <c r="I12" i="7"/>
  <c r="Z11" i="7"/>
  <c r="Y11" i="7"/>
  <c r="X11" i="7"/>
  <c r="W11" i="7"/>
  <c r="T11" i="7"/>
  <c r="R11" i="7"/>
  <c r="Q11" i="7"/>
  <c r="B11" i="7"/>
  <c r="A11" i="7"/>
  <c r="Z10" i="7"/>
  <c r="Y10" i="7"/>
  <c r="X10" i="7"/>
  <c r="W10" i="7"/>
  <c r="T10" i="7"/>
  <c r="R10" i="7"/>
  <c r="Q10" i="7"/>
  <c r="B10" i="7"/>
  <c r="A10" i="7"/>
  <c r="Z9" i="7"/>
  <c r="Y9" i="7"/>
  <c r="X9" i="7"/>
  <c r="W9" i="7"/>
  <c r="T9" i="7"/>
  <c r="R9" i="7"/>
  <c r="Q9" i="7"/>
  <c r="B9" i="7"/>
  <c r="A9" i="7"/>
  <c r="Z8" i="7"/>
  <c r="Y8" i="7"/>
  <c r="X8" i="7"/>
  <c r="W8" i="7"/>
  <c r="T8" i="7"/>
  <c r="R8" i="7"/>
  <c r="Q8" i="7"/>
  <c r="B8" i="7"/>
  <c r="A8" i="7"/>
  <c r="Z7" i="7"/>
  <c r="Y7" i="7"/>
  <c r="X7" i="7"/>
  <c r="W7" i="7"/>
  <c r="T7" i="7"/>
  <c r="R7" i="7"/>
  <c r="Q7" i="7"/>
  <c r="B7" i="7"/>
  <c r="A7" i="7"/>
  <c r="Z6" i="7"/>
  <c r="Y6" i="7"/>
  <c r="X6" i="7"/>
  <c r="W6" i="7"/>
  <c r="T6" i="7"/>
  <c r="R6" i="7"/>
  <c r="Q6" i="7"/>
  <c r="B6" i="7"/>
  <c r="A6" i="7"/>
  <c r="V5" i="7"/>
  <c r="X5" i="7" s="1"/>
  <c r="U5" i="7"/>
  <c r="T5" i="7"/>
  <c r="R5" i="7"/>
  <c r="P5" i="7"/>
  <c r="O5" i="7"/>
  <c r="O30" i="7" s="1"/>
  <c r="Y30" i="7" s="1"/>
  <c r="N5" i="7"/>
  <c r="M5" i="7"/>
  <c r="L5" i="7"/>
  <c r="K5" i="7"/>
  <c r="J5" i="7"/>
  <c r="I5" i="7"/>
  <c r="Z4" i="7"/>
  <c r="Y4" i="7"/>
  <c r="X4" i="7"/>
  <c r="T4" i="7"/>
  <c r="R4" i="7"/>
  <c r="Q4" i="7"/>
  <c r="B4" i="7"/>
  <c r="A4" i="7"/>
  <c r="Z3" i="7"/>
  <c r="Y3" i="7"/>
  <c r="X3" i="7"/>
  <c r="T3" i="7"/>
  <c r="R3" i="7"/>
  <c r="Q3" i="7"/>
  <c r="B3" i="7"/>
  <c r="A3" i="7"/>
  <c r="Z2" i="7"/>
  <c r="Y2" i="7"/>
  <c r="X2" i="7"/>
  <c r="T2" i="7"/>
  <c r="R2" i="7"/>
  <c r="Q2" i="7"/>
  <c r="B2" i="7"/>
  <c r="A2" i="7"/>
  <c r="V30" i="6"/>
  <c r="O37" i="1" s="1"/>
  <c r="U30" i="6"/>
  <c r="K30" i="6"/>
  <c r="V28" i="6"/>
  <c r="U28" i="6"/>
  <c r="P28" i="6"/>
  <c r="P30" i="6" s="1"/>
  <c r="O28" i="6"/>
  <c r="N28" i="6"/>
  <c r="N30" i="6" s="1"/>
  <c r="J37" i="1" s="1"/>
  <c r="M28" i="6"/>
  <c r="L28" i="6"/>
  <c r="L30" i="6" s="1"/>
  <c r="K28" i="6"/>
  <c r="I28" i="6"/>
  <c r="I30" i="6" s="1"/>
  <c r="Z27" i="6"/>
  <c r="Y27" i="6"/>
  <c r="W27" i="6"/>
  <c r="S27" i="6"/>
  <c r="J27" i="6"/>
  <c r="X27" i="6" s="1"/>
  <c r="B27" i="6"/>
  <c r="A27" i="6"/>
  <c r="Z26" i="6"/>
  <c r="Y26" i="6"/>
  <c r="X26" i="6"/>
  <c r="W26" i="6"/>
  <c r="S26" i="6"/>
  <c r="R26" i="6"/>
  <c r="J26" i="6"/>
  <c r="B26" i="6"/>
  <c r="A26" i="6"/>
  <c r="Z25" i="6"/>
  <c r="Y25" i="6"/>
  <c r="W25" i="6"/>
  <c r="S25" i="6"/>
  <c r="J25" i="6"/>
  <c r="X25" i="6" s="1"/>
  <c r="B25" i="6"/>
  <c r="A25" i="6"/>
  <c r="Z24" i="6"/>
  <c r="Y24" i="6"/>
  <c r="W24" i="6"/>
  <c r="S24" i="6"/>
  <c r="J24" i="6"/>
  <c r="X24" i="6" s="1"/>
  <c r="B24" i="6"/>
  <c r="A24" i="6"/>
  <c r="V23" i="6"/>
  <c r="U23" i="6"/>
  <c r="P23" i="6"/>
  <c r="O23" i="6"/>
  <c r="N23" i="6"/>
  <c r="M23" i="6"/>
  <c r="L23" i="6"/>
  <c r="K23" i="6"/>
  <c r="J23" i="6"/>
  <c r="X23" i="6" s="1"/>
  <c r="I23" i="6"/>
  <c r="Z22" i="6"/>
  <c r="Y22" i="6"/>
  <c r="X22" i="6"/>
  <c r="W22" i="6"/>
  <c r="T22" i="6"/>
  <c r="R22" i="6"/>
  <c r="B22" i="6"/>
  <c r="A22" i="6"/>
  <c r="Z21" i="6"/>
  <c r="Y21" i="6"/>
  <c r="X21" i="6"/>
  <c r="W21" i="6"/>
  <c r="T21" i="6"/>
  <c r="R21" i="6"/>
  <c r="B21" i="6"/>
  <c r="A21" i="6"/>
  <c r="Z20" i="6"/>
  <c r="Y20" i="6"/>
  <c r="X20" i="6"/>
  <c r="W20" i="6"/>
  <c r="T20" i="6"/>
  <c r="R20" i="6"/>
  <c r="B20" i="6"/>
  <c r="A20" i="6"/>
  <c r="Z19" i="6"/>
  <c r="Y19" i="6"/>
  <c r="X19" i="6"/>
  <c r="W19" i="6"/>
  <c r="T19" i="6"/>
  <c r="R19" i="6"/>
  <c r="B19" i="6"/>
  <c r="A19" i="6"/>
  <c r="Z18" i="6"/>
  <c r="Y18" i="6"/>
  <c r="X18" i="6"/>
  <c r="W18" i="6"/>
  <c r="T18" i="6"/>
  <c r="R18" i="6"/>
  <c r="B18" i="6"/>
  <c r="A18" i="6"/>
  <c r="Z17" i="6"/>
  <c r="Y17" i="6"/>
  <c r="X17" i="6"/>
  <c r="W17" i="6"/>
  <c r="T17" i="6"/>
  <c r="R17" i="6"/>
  <c r="B17" i="6"/>
  <c r="A17" i="6"/>
  <c r="V16" i="6"/>
  <c r="U16" i="6"/>
  <c r="P16" i="6"/>
  <c r="O16" i="6"/>
  <c r="N16" i="6"/>
  <c r="M16" i="6"/>
  <c r="L16" i="6"/>
  <c r="K16" i="6"/>
  <c r="J16" i="6"/>
  <c r="I16" i="6"/>
  <c r="Z15" i="6"/>
  <c r="Y15" i="6"/>
  <c r="X15" i="6"/>
  <c r="T15" i="6"/>
  <c r="R15" i="6"/>
  <c r="Q15" i="6"/>
  <c r="B15" i="6"/>
  <c r="A15" i="6"/>
  <c r="Z14" i="6"/>
  <c r="Y14" i="6"/>
  <c r="X14" i="6"/>
  <c r="T14" i="6"/>
  <c r="R14" i="6"/>
  <c r="Q14" i="6"/>
  <c r="B14" i="6"/>
  <c r="A14" i="6"/>
  <c r="Z13" i="6"/>
  <c r="Y13" i="6"/>
  <c r="X13" i="6"/>
  <c r="T13" i="6"/>
  <c r="R13" i="6"/>
  <c r="Q13" i="6"/>
  <c r="B13" i="6"/>
  <c r="A13" i="6"/>
  <c r="X12" i="6"/>
  <c r="V12" i="6"/>
  <c r="U12" i="6"/>
  <c r="P12" i="6"/>
  <c r="T12" i="6" s="1"/>
  <c r="O12" i="6"/>
  <c r="N12" i="6"/>
  <c r="R12" i="6" s="1"/>
  <c r="M12" i="6"/>
  <c r="L12" i="6"/>
  <c r="K12" i="6"/>
  <c r="J12" i="6"/>
  <c r="I12" i="6"/>
  <c r="Z11" i="6"/>
  <c r="Y11" i="6"/>
  <c r="X11" i="6"/>
  <c r="W11" i="6"/>
  <c r="T11" i="6"/>
  <c r="R11" i="6"/>
  <c r="Q11" i="6"/>
  <c r="B11" i="6"/>
  <c r="A11" i="6"/>
  <c r="Z10" i="6"/>
  <c r="Y10" i="6"/>
  <c r="X10" i="6"/>
  <c r="W10" i="6"/>
  <c r="T10" i="6"/>
  <c r="R10" i="6"/>
  <c r="Q10" i="6"/>
  <c r="B10" i="6"/>
  <c r="A10" i="6"/>
  <c r="Z9" i="6"/>
  <c r="Y9" i="6"/>
  <c r="X9" i="6"/>
  <c r="W9" i="6"/>
  <c r="T9" i="6"/>
  <c r="R9" i="6"/>
  <c r="Q9" i="6"/>
  <c r="B9" i="6"/>
  <c r="A9" i="6"/>
  <c r="Z8" i="6"/>
  <c r="Y8" i="6"/>
  <c r="X8" i="6"/>
  <c r="W8" i="6"/>
  <c r="T8" i="6"/>
  <c r="R8" i="6"/>
  <c r="Q8" i="6"/>
  <c r="B8" i="6"/>
  <c r="A8" i="6"/>
  <c r="Z7" i="6"/>
  <c r="Y7" i="6"/>
  <c r="X7" i="6"/>
  <c r="W7" i="6"/>
  <c r="T7" i="6"/>
  <c r="R7" i="6"/>
  <c r="Q7" i="6"/>
  <c r="B7" i="6"/>
  <c r="A7" i="6"/>
  <c r="Z6" i="6"/>
  <c r="Y6" i="6"/>
  <c r="X6" i="6"/>
  <c r="W6" i="6"/>
  <c r="T6" i="6"/>
  <c r="R6" i="6"/>
  <c r="Q6" i="6"/>
  <c r="B6" i="6"/>
  <c r="A6" i="6"/>
  <c r="X5" i="6"/>
  <c r="V5" i="6"/>
  <c r="U5" i="6"/>
  <c r="T5" i="6"/>
  <c r="P5" i="6"/>
  <c r="O5" i="6"/>
  <c r="N5" i="6"/>
  <c r="M5" i="6"/>
  <c r="L5" i="6"/>
  <c r="K5" i="6"/>
  <c r="J5" i="6"/>
  <c r="R5" i="6" s="1"/>
  <c r="I5" i="6"/>
  <c r="Z4" i="6"/>
  <c r="Y4" i="6"/>
  <c r="X4" i="6"/>
  <c r="T4" i="6"/>
  <c r="R4" i="6"/>
  <c r="Q4" i="6"/>
  <c r="B4" i="6"/>
  <c r="A4" i="6"/>
  <c r="Z3" i="6"/>
  <c r="Y3" i="6"/>
  <c r="X3" i="6"/>
  <c r="T3" i="6"/>
  <c r="R3" i="6"/>
  <c r="Q3" i="6"/>
  <c r="B3" i="6"/>
  <c r="A3" i="6"/>
  <c r="Z2" i="6"/>
  <c r="Y2" i="6"/>
  <c r="X2" i="6"/>
  <c r="T2" i="6"/>
  <c r="R2" i="6"/>
  <c r="Q2" i="6"/>
  <c r="B2" i="6"/>
  <c r="A2" i="6"/>
  <c r="K30" i="5"/>
  <c r="V28" i="5"/>
  <c r="U28" i="5"/>
  <c r="U30" i="5" s="1"/>
  <c r="P28" i="5"/>
  <c r="O28" i="5"/>
  <c r="O30" i="5" s="1"/>
  <c r="N28" i="5"/>
  <c r="N30" i="5" s="1"/>
  <c r="J36" i="1" s="1"/>
  <c r="M28" i="5"/>
  <c r="M30" i="5" s="1"/>
  <c r="L28" i="5"/>
  <c r="L30" i="5" s="1"/>
  <c r="K28" i="5"/>
  <c r="I28" i="5"/>
  <c r="Z27" i="5"/>
  <c r="Y27" i="5"/>
  <c r="W27" i="5"/>
  <c r="S27" i="5"/>
  <c r="R27" i="5"/>
  <c r="J27" i="5"/>
  <c r="B27" i="5"/>
  <c r="A27" i="5"/>
  <c r="Z26" i="5"/>
  <c r="Y26" i="5"/>
  <c r="W26" i="5"/>
  <c r="S26" i="5"/>
  <c r="J26" i="5"/>
  <c r="R26" i="5" s="1"/>
  <c r="B26" i="5"/>
  <c r="A26" i="5"/>
  <c r="Z25" i="5"/>
  <c r="Y25" i="5"/>
  <c r="X25" i="5"/>
  <c r="W25" i="5"/>
  <c r="S25" i="5"/>
  <c r="J25" i="5"/>
  <c r="R25" i="5" s="1"/>
  <c r="B25" i="5"/>
  <c r="A25" i="5"/>
  <c r="Z24" i="5"/>
  <c r="Y24" i="5"/>
  <c r="X24" i="5"/>
  <c r="W24" i="5"/>
  <c r="S24" i="5"/>
  <c r="R24" i="5"/>
  <c r="J24" i="5"/>
  <c r="B24" i="5"/>
  <c r="A24" i="5"/>
  <c r="V23" i="5"/>
  <c r="X23" i="5" s="1"/>
  <c r="U23" i="5"/>
  <c r="R23" i="5"/>
  <c r="P23" i="5"/>
  <c r="T23" i="5" s="1"/>
  <c r="O23" i="5"/>
  <c r="N23" i="5"/>
  <c r="M23" i="5"/>
  <c r="L23" i="5"/>
  <c r="K23" i="5"/>
  <c r="J23" i="5"/>
  <c r="I23" i="5"/>
  <c r="Z22" i="5"/>
  <c r="Y22" i="5"/>
  <c r="X22" i="5"/>
  <c r="W22" i="5"/>
  <c r="T22" i="5"/>
  <c r="R22" i="5"/>
  <c r="B22" i="5"/>
  <c r="A22" i="5"/>
  <c r="Z21" i="5"/>
  <c r="Y21" i="5"/>
  <c r="X21" i="5"/>
  <c r="W21" i="5"/>
  <c r="T21" i="5"/>
  <c r="R21" i="5"/>
  <c r="B21" i="5"/>
  <c r="A21" i="5"/>
  <c r="Z20" i="5"/>
  <c r="Y20" i="5"/>
  <c r="X20" i="5"/>
  <c r="W20" i="5"/>
  <c r="T20" i="5"/>
  <c r="R20" i="5"/>
  <c r="B20" i="5"/>
  <c r="A20" i="5"/>
  <c r="Z19" i="5"/>
  <c r="Y19" i="5"/>
  <c r="X19" i="5"/>
  <c r="W19" i="5"/>
  <c r="T19" i="5"/>
  <c r="R19" i="5"/>
  <c r="B19" i="5"/>
  <c r="A19" i="5"/>
  <c r="Z18" i="5"/>
  <c r="Y18" i="5"/>
  <c r="X18" i="5"/>
  <c r="W18" i="5"/>
  <c r="T18" i="5"/>
  <c r="R18" i="5"/>
  <c r="B18" i="5"/>
  <c r="A18" i="5"/>
  <c r="Z17" i="5"/>
  <c r="Y17" i="5"/>
  <c r="X17" i="5"/>
  <c r="W17" i="5"/>
  <c r="T17" i="5"/>
  <c r="R17" i="5"/>
  <c r="B17" i="5"/>
  <c r="A17" i="5"/>
  <c r="V16" i="5"/>
  <c r="V30" i="5" s="1"/>
  <c r="O36" i="1" s="1"/>
  <c r="U16" i="5"/>
  <c r="T16" i="5"/>
  <c r="R16" i="5"/>
  <c r="P16" i="5"/>
  <c r="O16" i="5"/>
  <c r="N16" i="5"/>
  <c r="M16" i="5"/>
  <c r="L16" i="5"/>
  <c r="K16" i="5"/>
  <c r="J16" i="5"/>
  <c r="I16" i="5"/>
  <c r="Z15" i="5"/>
  <c r="Y15" i="5"/>
  <c r="X15" i="5"/>
  <c r="T15" i="5"/>
  <c r="R15" i="5"/>
  <c r="Q15" i="5"/>
  <c r="B15" i="5"/>
  <c r="A15" i="5"/>
  <c r="Z14" i="5"/>
  <c r="Y14" i="5"/>
  <c r="X14" i="5"/>
  <c r="T14" i="5"/>
  <c r="R14" i="5"/>
  <c r="Q14" i="5"/>
  <c r="B14" i="5"/>
  <c r="A14" i="5"/>
  <c r="Z13" i="5"/>
  <c r="Y13" i="5"/>
  <c r="X13" i="5"/>
  <c r="T13" i="5"/>
  <c r="R13" i="5"/>
  <c r="Q13" i="5"/>
  <c r="B13" i="5"/>
  <c r="A13" i="5"/>
  <c r="V12" i="5"/>
  <c r="X12" i="5" s="1"/>
  <c r="U12" i="5"/>
  <c r="T12" i="5"/>
  <c r="R12" i="5"/>
  <c r="P12" i="5"/>
  <c r="O12" i="5"/>
  <c r="N12" i="5"/>
  <c r="M12" i="5"/>
  <c r="L12" i="5"/>
  <c r="K12" i="5"/>
  <c r="J12" i="5"/>
  <c r="I12" i="5"/>
  <c r="I30" i="5" s="1"/>
  <c r="Z11" i="5"/>
  <c r="Y11" i="5"/>
  <c r="X11" i="5"/>
  <c r="W11" i="5"/>
  <c r="T11" i="5"/>
  <c r="R11" i="5"/>
  <c r="Q11" i="5"/>
  <c r="B11" i="5"/>
  <c r="A11" i="5"/>
  <c r="Z10" i="5"/>
  <c r="Y10" i="5"/>
  <c r="X10" i="5"/>
  <c r="W10" i="5"/>
  <c r="T10" i="5"/>
  <c r="R10" i="5"/>
  <c r="Q10" i="5"/>
  <c r="B10" i="5"/>
  <c r="A10" i="5"/>
  <c r="Z9" i="5"/>
  <c r="Y9" i="5"/>
  <c r="X9" i="5"/>
  <c r="W9" i="5"/>
  <c r="T9" i="5"/>
  <c r="R9" i="5"/>
  <c r="Q9" i="5"/>
  <c r="B9" i="5"/>
  <c r="A9" i="5"/>
  <c r="Z8" i="5"/>
  <c r="Y8" i="5"/>
  <c r="X8" i="5"/>
  <c r="W8" i="5"/>
  <c r="T8" i="5"/>
  <c r="R8" i="5"/>
  <c r="Q8" i="5"/>
  <c r="B8" i="5"/>
  <c r="A8" i="5"/>
  <c r="Z7" i="5"/>
  <c r="Y7" i="5"/>
  <c r="X7" i="5"/>
  <c r="W7" i="5"/>
  <c r="T7" i="5"/>
  <c r="R7" i="5"/>
  <c r="Q7" i="5"/>
  <c r="B7" i="5"/>
  <c r="A7" i="5"/>
  <c r="Z6" i="5"/>
  <c r="Y6" i="5"/>
  <c r="X6" i="5"/>
  <c r="W6" i="5"/>
  <c r="T6" i="5"/>
  <c r="R6" i="5"/>
  <c r="Q6" i="5"/>
  <c r="B6" i="5"/>
  <c r="A6" i="5"/>
  <c r="V5" i="5"/>
  <c r="U5" i="5"/>
  <c r="P5" i="5"/>
  <c r="O5" i="5"/>
  <c r="N5" i="5"/>
  <c r="M5" i="5"/>
  <c r="L5" i="5"/>
  <c r="K5" i="5"/>
  <c r="J5" i="5"/>
  <c r="I5" i="5"/>
  <c r="Z4" i="5"/>
  <c r="Y4" i="5"/>
  <c r="X4" i="5"/>
  <c r="T4" i="5"/>
  <c r="R4" i="5"/>
  <c r="Q4" i="5"/>
  <c r="B4" i="5"/>
  <c r="A4" i="5"/>
  <c r="Z3" i="5"/>
  <c r="Y3" i="5"/>
  <c r="X3" i="5"/>
  <c r="T3" i="5"/>
  <c r="R3" i="5"/>
  <c r="Q3" i="5"/>
  <c r="B3" i="5"/>
  <c r="A3" i="5"/>
  <c r="Z2" i="5"/>
  <c r="Y2" i="5"/>
  <c r="X2" i="5"/>
  <c r="T2" i="5"/>
  <c r="R2" i="5"/>
  <c r="Q2" i="5"/>
  <c r="B2" i="5"/>
  <c r="A2" i="5"/>
  <c r="P30" i="4"/>
  <c r="O30" i="4"/>
  <c r="V28" i="4"/>
  <c r="V30" i="4" s="1"/>
  <c r="O35" i="1" s="1"/>
  <c r="U28" i="4"/>
  <c r="P28" i="4"/>
  <c r="O28" i="4"/>
  <c r="N28" i="4"/>
  <c r="M28" i="4"/>
  <c r="L28" i="4"/>
  <c r="L30" i="4" s="1"/>
  <c r="K28" i="4"/>
  <c r="I28" i="4"/>
  <c r="Z27" i="4"/>
  <c r="Y27" i="4"/>
  <c r="X27" i="4"/>
  <c r="W27" i="4"/>
  <c r="S27" i="4"/>
  <c r="J27" i="4"/>
  <c r="R27" i="4" s="1"/>
  <c r="B27" i="4"/>
  <c r="A27" i="4"/>
  <c r="Z26" i="4"/>
  <c r="Y26" i="4"/>
  <c r="W26" i="4"/>
  <c r="S26" i="4"/>
  <c r="J26" i="4"/>
  <c r="B26" i="4"/>
  <c r="A26" i="4"/>
  <c r="Z25" i="4"/>
  <c r="Y25" i="4"/>
  <c r="W25" i="4"/>
  <c r="S25" i="4"/>
  <c r="J25" i="4"/>
  <c r="B25" i="4"/>
  <c r="A25" i="4"/>
  <c r="Z24" i="4"/>
  <c r="Y24" i="4"/>
  <c r="W24" i="4"/>
  <c r="S24" i="4"/>
  <c r="J24" i="4"/>
  <c r="X24" i="4" s="1"/>
  <c r="B24" i="4"/>
  <c r="A24" i="4"/>
  <c r="X23" i="4"/>
  <c r="V23" i="4"/>
  <c r="U23" i="4"/>
  <c r="T23" i="4"/>
  <c r="R23" i="4"/>
  <c r="P23" i="4"/>
  <c r="O23" i="4"/>
  <c r="N23" i="4"/>
  <c r="M23" i="4"/>
  <c r="L23" i="4"/>
  <c r="K23" i="4"/>
  <c r="J23" i="4"/>
  <c r="I23" i="4"/>
  <c r="Z22" i="4"/>
  <c r="Y22" i="4"/>
  <c r="X22" i="4"/>
  <c r="W22" i="4"/>
  <c r="T22" i="4"/>
  <c r="R22" i="4"/>
  <c r="B22" i="4"/>
  <c r="A22" i="4"/>
  <c r="Z21" i="4"/>
  <c r="Y21" i="4"/>
  <c r="X21" i="4"/>
  <c r="W21" i="4"/>
  <c r="T21" i="4"/>
  <c r="R21" i="4"/>
  <c r="B21" i="4"/>
  <c r="A21" i="4"/>
  <c r="Z20" i="4"/>
  <c r="Y20" i="4"/>
  <c r="X20" i="4"/>
  <c r="W20" i="4"/>
  <c r="T20" i="4"/>
  <c r="R20" i="4"/>
  <c r="B20" i="4"/>
  <c r="A20" i="4"/>
  <c r="Z19" i="4"/>
  <c r="Y19" i="4"/>
  <c r="X19" i="4"/>
  <c r="W19" i="4"/>
  <c r="T19" i="4"/>
  <c r="R19" i="4"/>
  <c r="B19" i="4"/>
  <c r="A19" i="4"/>
  <c r="Z18" i="4"/>
  <c r="Y18" i="4"/>
  <c r="X18" i="4"/>
  <c r="W18" i="4"/>
  <c r="T18" i="4"/>
  <c r="R18" i="4"/>
  <c r="B18" i="4"/>
  <c r="A18" i="4"/>
  <c r="Z17" i="4"/>
  <c r="Y17" i="4"/>
  <c r="X17" i="4"/>
  <c r="W17" i="4"/>
  <c r="T17" i="4"/>
  <c r="R17" i="4"/>
  <c r="B17" i="4"/>
  <c r="A17" i="4"/>
  <c r="X16" i="4"/>
  <c r="V16" i="4"/>
  <c r="U16" i="4"/>
  <c r="P16" i="4"/>
  <c r="O16" i="4"/>
  <c r="N16" i="4"/>
  <c r="M16" i="4"/>
  <c r="L16" i="4"/>
  <c r="K16" i="4"/>
  <c r="J16" i="4"/>
  <c r="R16" i="4" s="1"/>
  <c r="I16" i="4"/>
  <c r="Z15" i="4"/>
  <c r="Y15" i="4"/>
  <c r="X15" i="4"/>
  <c r="T15" i="4"/>
  <c r="R15" i="4"/>
  <c r="Q15" i="4"/>
  <c r="B15" i="4"/>
  <c r="A15" i="4"/>
  <c r="Z14" i="4"/>
  <c r="Y14" i="4"/>
  <c r="X14" i="4"/>
  <c r="T14" i="4"/>
  <c r="R14" i="4"/>
  <c r="Q14" i="4"/>
  <c r="B14" i="4"/>
  <c r="A14" i="4"/>
  <c r="Z13" i="4"/>
  <c r="Y13" i="4"/>
  <c r="X13" i="4"/>
  <c r="T13" i="4"/>
  <c r="R13" i="4"/>
  <c r="Q13" i="4"/>
  <c r="B13" i="4"/>
  <c r="A13" i="4"/>
  <c r="X12" i="4"/>
  <c r="V12" i="4"/>
  <c r="U12" i="4"/>
  <c r="P12" i="4"/>
  <c r="O12" i="4"/>
  <c r="N12" i="4"/>
  <c r="M12" i="4"/>
  <c r="M30" i="4" s="1"/>
  <c r="L12" i="4"/>
  <c r="K12" i="4"/>
  <c r="J12" i="4"/>
  <c r="I12" i="4"/>
  <c r="Z11" i="4"/>
  <c r="Y11" i="4"/>
  <c r="X11" i="4"/>
  <c r="W11" i="4"/>
  <c r="T11" i="4"/>
  <c r="R11" i="4"/>
  <c r="Q11" i="4"/>
  <c r="B11" i="4"/>
  <c r="A11" i="4"/>
  <c r="Z10" i="4"/>
  <c r="Y10" i="4"/>
  <c r="X10" i="4"/>
  <c r="W10" i="4"/>
  <c r="T10" i="4"/>
  <c r="R10" i="4"/>
  <c r="Q10" i="4"/>
  <c r="B10" i="4"/>
  <c r="A10" i="4"/>
  <c r="Z9" i="4"/>
  <c r="Y9" i="4"/>
  <c r="X9" i="4"/>
  <c r="W9" i="4"/>
  <c r="T9" i="4"/>
  <c r="R9" i="4"/>
  <c r="Q9" i="4"/>
  <c r="B9" i="4"/>
  <c r="A9" i="4"/>
  <c r="Z8" i="4"/>
  <c r="Y8" i="4"/>
  <c r="X8" i="4"/>
  <c r="W8" i="4"/>
  <c r="T8" i="4"/>
  <c r="R8" i="4"/>
  <c r="Q8" i="4"/>
  <c r="B8" i="4"/>
  <c r="A8" i="4"/>
  <c r="Z7" i="4"/>
  <c r="Y7" i="4"/>
  <c r="X7" i="4"/>
  <c r="W7" i="4"/>
  <c r="T7" i="4"/>
  <c r="R7" i="4"/>
  <c r="Q7" i="4"/>
  <c r="B7" i="4"/>
  <c r="A7" i="4"/>
  <c r="Z6" i="4"/>
  <c r="Y6" i="4"/>
  <c r="X6" i="4"/>
  <c r="W6" i="4"/>
  <c r="T6" i="4"/>
  <c r="R6" i="4"/>
  <c r="Q6" i="4"/>
  <c r="B6" i="4"/>
  <c r="A6" i="4"/>
  <c r="V5" i="4"/>
  <c r="X5" i="4" s="1"/>
  <c r="U5" i="4"/>
  <c r="R5" i="4"/>
  <c r="P5" i="4"/>
  <c r="T5" i="4" s="1"/>
  <c r="O5" i="4"/>
  <c r="N5" i="4"/>
  <c r="M5" i="4"/>
  <c r="L5" i="4"/>
  <c r="K5" i="4"/>
  <c r="J5" i="4"/>
  <c r="I5" i="4"/>
  <c r="Z4" i="4"/>
  <c r="Y4" i="4"/>
  <c r="X4" i="4"/>
  <c r="T4" i="4"/>
  <c r="R4" i="4"/>
  <c r="Q4" i="4"/>
  <c r="B4" i="4"/>
  <c r="A4" i="4"/>
  <c r="Z3" i="4"/>
  <c r="Y3" i="4"/>
  <c r="X3" i="4"/>
  <c r="T3" i="4"/>
  <c r="R3" i="4"/>
  <c r="Q3" i="4"/>
  <c r="B3" i="4"/>
  <c r="A3" i="4"/>
  <c r="Z2" i="4"/>
  <c r="Y2" i="4"/>
  <c r="X2" i="4"/>
  <c r="T2" i="4"/>
  <c r="R2" i="4"/>
  <c r="Q2" i="4"/>
  <c r="B2" i="4"/>
  <c r="A2" i="4"/>
  <c r="U30" i="3"/>
  <c r="J30" i="3"/>
  <c r="V28" i="3"/>
  <c r="V30" i="3" s="1"/>
  <c r="O34" i="1" s="1"/>
  <c r="U28" i="3"/>
  <c r="P28" i="3"/>
  <c r="P30" i="3" s="1"/>
  <c r="O28" i="3"/>
  <c r="O30" i="3" s="1"/>
  <c r="N28" i="3"/>
  <c r="N30" i="3" s="1"/>
  <c r="J34" i="1" s="1"/>
  <c r="M28" i="3"/>
  <c r="L28" i="3"/>
  <c r="L30" i="3" s="1"/>
  <c r="K28" i="3"/>
  <c r="K30" i="3" s="1"/>
  <c r="J28" i="3"/>
  <c r="X28" i="3" s="1"/>
  <c r="I28" i="3"/>
  <c r="I30" i="3" s="1"/>
  <c r="Z27" i="3"/>
  <c r="Y27" i="3"/>
  <c r="X27" i="3"/>
  <c r="W27" i="3"/>
  <c r="T27" i="3"/>
  <c r="S27" i="3"/>
  <c r="R27" i="3"/>
  <c r="B27" i="3"/>
  <c r="A27" i="3"/>
  <c r="Z26" i="3"/>
  <c r="Y26" i="3"/>
  <c r="X26" i="3"/>
  <c r="W26" i="3"/>
  <c r="T26" i="3"/>
  <c r="S26" i="3"/>
  <c r="R26" i="3"/>
  <c r="B26" i="3"/>
  <c r="A26" i="3"/>
  <c r="Z25" i="3"/>
  <c r="Y25" i="3"/>
  <c r="X25" i="3"/>
  <c r="W25" i="3"/>
  <c r="T25" i="3"/>
  <c r="S25" i="3"/>
  <c r="R25" i="3"/>
  <c r="B25" i="3"/>
  <c r="A25" i="3"/>
  <c r="Z24" i="3"/>
  <c r="Y24" i="3"/>
  <c r="X24" i="3"/>
  <c r="W24" i="3"/>
  <c r="T24" i="3"/>
  <c r="S24" i="3"/>
  <c r="R24" i="3"/>
  <c r="B24" i="3"/>
  <c r="A24" i="3"/>
  <c r="X23" i="3"/>
  <c r="V23" i="3"/>
  <c r="U23" i="3"/>
  <c r="P23" i="3"/>
  <c r="O23" i="3"/>
  <c r="N23" i="3"/>
  <c r="M23" i="3"/>
  <c r="L23" i="3"/>
  <c r="K23" i="3"/>
  <c r="J23" i="3"/>
  <c r="I23" i="3"/>
  <c r="Z22" i="3"/>
  <c r="Y22" i="3"/>
  <c r="X22" i="3"/>
  <c r="W22" i="3"/>
  <c r="T22" i="3"/>
  <c r="R22" i="3"/>
  <c r="B22" i="3"/>
  <c r="A22" i="3"/>
  <c r="Z21" i="3"/>
  <c r="Y21" i="3"/>
  <c r="X21" i="3"/>
  <c r="W21" i="3"/>
  <c r="T21" i="3"/>
  <c r="R21" i="3"/>
  <c r="B21" i="3"/>
  <c r="A21" i="3"/>
  <c r="Z20" i="3"/>
  <c r="Y20" i="3"/>
  <c r="X20" i="3"/>
  <c r="W20" i="3"/>
  <c r="T20" i="3"/>
  <c r="R20" i="3"/>
  <c r="B20" i="3"/>
  <c r="A20" i="3"/>
  <c r="Z19" i="3"/>
  <c r="Y19" i="3"/>
  <c r="X19" i="3"/>
  <c r="W19" i="3"/>
  <c r="T19" i="3"/>
  <c r="R19" i="3"/>
  <c r="B19" i="3"/>
  <c r="A19" i="3"/>
  <c r="Z18" i="3"/>
  <c r="Y18" i="3"/>
  <c r="X18" i="3"/>
  <c r="W18" i="3"/>
  <c r="T18" i="3"/>
  <c r="R18" i="3"/>
  <c r="B18" i="3"/>
  <c r="A18" i="3"/>
  <c r="Z17" i="3"/>
  <c r="Y17" i="3"/>
  <c r="X17" i="3"/>
  <c r="W17" i="3"/>
  <c r="T17" i="3"/>
  <c r="R17" i="3"/>
  <c r="B17" i="3"/>
  <c r="A17" i="3"/>
  <c r="V16" i="3"/>
  <c r="U16" i="3"/>
  <c r="P16" i="3"/>
  <c r="O16" i="3"/>
  <c r="N16" i="3"/>
  <c r="M16" i="3"/>
  <c r="L16" i="3"/>
  <c r="K16" i="3"/>
  <c r="J16" i="3"/>
  <c r="I16" i="3"/>
  <c r="Z15" i="3"/>
  <c r="Y15" i="3"/>
  <c r="X15" i="3"/>
  <c r="T15" i="3"/>
  <c r="R15" i="3"/>
  <c r="Q15" i="3"/>
  <c r="B15" i="3"/>
  <c r="A15" i="3"/>
  <c r="Z14" i="3"/>
  <c r="Y14" i="3"/>
  <c r="X14" i="3"/>
  <c r="T14" i="3"/>
  <c r="R14" i="3"/>
  <c r="Q14" i="3"/>
  <c r="B14" i="3"/>
  <c r="A14" i="3"/>
  <c r="Z13" i="3"/>
  <c r="Y13" i="3"/>
  <c r="X13" i="3"/>
  <c r="T13" i="3"/>
  <c r="R13" i="3"/>
  <c r="Q13" i="3"/>
  <c r="B13" i="3"/>
  <c r="A13" i="3"/>
  <c r="X12" i="3"/>
  <c r="V12" i="3"/>
  <c r="U12" i="3"/>
  <c r="P12" i="3"/>
  <c r="O12" i="3"/>
  <c r="N12" i="3"/>
  <c r="R12" i="3" s="1"/>
  <c r="M12" i="3"/>
  <c r="L12" i="3"/>
  <c r="K12" i="3"/>
  <c r="J12" i="3"/>
  <c r="T12" i="3" s="1"/>
  <c r="I12" i="3"/>
  <c r="Z11" i="3"/>
  <c r="Y11" i="3"/>
  <c r="X11" i="3"/>
  <c r="W11" i="3"/>
  <c r="T11" i="3"/>
  <c r="R11" i="3"/>
  <c r="Q11" i="3"/>
  <c r="B11" i="3"/>
  <c r="A11" i="3"/>
  <c r="Z10" i="3"/>
  <c r="Y10" i="3"/>
  <c r="X10" i="3"/>
  <c r="W10" i="3"/>
  <c r="T10" i="3"/>
  <c r="R10" i="3"/>
  <c r="Q10" i="3"/>
  <c r="B10" i="3"/>
  <c r="A10" i="3"/>
  <c r="Z9" i="3"/>
  <c r="Y9" i="3"/>
  <c r="X9" i="3"/>
  <c r="W9" i="3"/>
  <c r="T9" i="3"/>
  <c r="R9" i="3"/>
  <c r="Q9" i="3"/>
  <c r="B9" i="3"/>
  <c r="A9" i="3"/>
  <c r="Z8" i="3"/>
  <c r="Y8" i="3"/>
  <c r="X8" i="3"/>
  <c r="W8" i="3"/>
  <c r="T8" i="3"/>
  <c r="R8" i="3"/>
  <c r="Q8" i="3"/>
  <c r="B8" i="3"/>
  <c r="A8" i="3"/>
  <c r="Z7" i="3"/>
  <c r="Y7" i="3"/>
  <c r="X7" i="3"/>
  <c r="W7" i="3"/>
  <c r="T7" i="3"/>
  <c r="R7" i="3"/>
  <c r="Q7" i="3"/>
  <c r="B7" i="3"/>
  <c r="A7" i="3"/>
  <c r="Z6" i="3"/>
  <c r="Y6" i="3"/>
  <c r="X6" i="3"/>
  <c r="W6" i="3"/>
  <c r="T6" i="3"/>
  <c r="R6" i="3"/>
  <c r="Q6" i="3"/>
  <c r="B6" i="3"/>
  <c r="A6" i="3"/>
  <c r="V5" i="3"/>
  <c r="U5" i="3"/>
  <c r="T5" i="3"/>
  <c r="P5" i="3"/>
  <c r="O5" i="3"/>
  <c r="N5" i="3"/>
  <c r="M5" i="3"/>
  <c r="L5" i="3"/>
  <c r="K5" i="3"/>
  <c r="J5" i="3"/>
  <c r="R5" i="3" s="1"/>
  <c r="I5" i="3"/>
  <c r="Z4" i="3"/>
  <c r="Y4" i="3"/>
  <c r="X4" i="3"/>
  <c r="T4" i="3"/>
  <c r="R4" i="3"/>
  <c r="Q4" i="3"/>
  <c r="B4" i="3"/>
  <c r="A4" i="3"/>
  <c r="Z3" i="3"/>
  <c r="Y3" i="3"/>
  <c r="X3" i="3"/>
  <c r="T3" i="3"/>
  <c r="R3" i="3"/>
  <c r="Q3" i="3"/>
  <c r="B3" i="3"/>
  <c r="A3" i="3"/>
  <c r="Z2" i="3"/>
  <c r="Y2" i="3"/>
  <c r="X2" i="3"/>
  <c r="T2" i="3"/>
  <c r="R2" i="3"/>
  <c r="Q2" i="3"/>
  <c r="B2" i="3"/>
  <c r="A2" i="3"/>
  <c r="V28" i="2"/>
  <c r="U28" i="2"/>
  <c r="P28" i="2"/>
  <c r="O28" i="2"/>
  <c r="N28" i="2"/>
  <c r="N30" i="2" s="1"/>
  <c r="J33" i="1" s="1"/>
  <c r="M28" i="2"/>
  <c r="L28" i="2"/>
  <c r="K28" i="2"/>
  <c r="J28" i="2"/>
  <c r="I28" i="2"/>
  <c r="Z27" i="2"/>
  <c r="Y27" i="2"/>
  <c r="X27" i="2"/>
  <c r="W27" i="2"/>
  <c r="T27" i="2"/>
  <c r="S27" i="2"/>
  <c r="R27" i="2"/>
  <c r="B27" i="2"/>
  <c r="A27" i="2"/>
  <c r="Z26" i="2"/>
  <c r="Y26" i="2"/>
  <c r="X26" i="2"/>
  <c r="W26" i="2"/>
  <c r="T26" i="2"/>
  <c r="S26" i="2"/>
  <c r="R26" i="2"/>
  <c r="B26" i="2"/>
  <c r="A26" i="2"/>
  <c r="Z25" i="2"/>
  <c r="Y25" i="2"/>
  <c r="X25" i="2"/>
  <c r="W25" i="2"/>
  <c r="T25" i="2"/>
  <c r="S25" i="2"/>
  <c r="R25" i="2"/>
  <c r="B25" i="2"/>
  <c r="A25" i="2"/>
  <c r="Z24" i="2"/>
  <c r="Y24" i="2"/>
  <c r="X24" i="2"/>
  <c r="W24" i="2"/>
  <c r="T24" i="2"/>
  <c r="S24" i="2"/>
  <c r="R24" i="2"/>
  <c r="B24" i="2"/>
  <c r="A24" i="2"/>
  <c r="V23" i="2"/>
  <c r="U23" i="2"/>
  <c r="P23" i="2"/>
  <c r="O23" i="2"/>
  <c r="N23" i="2"/>
  <c r="R23" i="2" s="1"/>
  <c r="M23" i="2"/>
  <c r="L23" i="2"/>
  <c r="L30" i="2" s="1"/>
  <c r="K23" i="2"/>
  <c r="J23" i="2"/>
  <c r="I23" i="2"/>
  <c r="Z22" i="2"/>
  <c r="Y22" i="2"/>
  <c r="X22" i="2"/>
  <c r="W22" i="2"/>
  <c r="T22" i="2"/>
  <c r="R22" i="2"/>
  <c r="B22" i="2"/>
  <c r="A22" i="2"/>
  <c r="Z21" i="2"/>
  <c r="Y21" i="2"/>
  <c r="X21" i="2"/>
  <c r="W21" i="2"/>
  <c r="T21" i="2"/>
  <c r="R21" i="2"/>
  <c r="B21" i="2"/>
  <c r="A21" i="2"/>
  <c r="Z20" i="2"/>
  <c r="Y20" i="2"/>
  <c r="X20" i="2"/>
  <c r="W20" i="2"/>
  <c r="T20" i="2"/>
  <c r="R20" i="2"/>
  <c r="B20" i="2"/>
  <c r="A20" i="2"/>
  <c r="Z19" i="2"/>
  <c r="Y19" i="2"/>
  <c r="X19" i="2"/>
  <c r="W19" i="2"/>
  <c r="T19" i="2"/>
  <c r="R19" i="2"/>
  <c r="B19" i="2"/>
  <c r="A19" i="2"/>
  <c r="Z18" i="2"/>
  <c r="Y18" i="2"/>
  <c r="X18" i="2"/>
  <c r="W18" i="2"/>
  <c r="T18" i="2"/>
  <c r="R18" i="2"/>
  <c r="B18" i="2"/>
  <c r="A18" i="2"/>
  <c r="Z17" i="2"/>
  <c r="Y17" i="2"/>
  <c r="X17" i="2"/>
  <c r="W17" i="2"/>
  <c r="T17" i="2"/>
  <c r="R17" i="2"/>
  <c r="B17" i="2"/>
  <c r="A17" i="2"/>
  <c r="V16" i="2"/>
  <c r="U16" i="2"/>
  <c r="P16" i="2"/>
  <c r="T16" i="2" s="1"/>
  <c r="O16" i="2"/>
  <c r="N16" i="2"/>
  <c r="R16" i="2" s="1"/>
  <c r="M16" i="2"/>
  <c r="L16" i="2"/>
  <c r="K16" i="2"/>
  <c r="J16" i="2"/>
  <c r="I16" i="2"/>
  <c r="Z15" i="2"/>
  <c r="Y15" i="2"/>
  <c r="X15" i="2"/>
  <c r="T15" i="2"/>
  <c r="R15" i="2"/>
  <c r="Q15" i="2"/>
  <c r="B15" i="2"/>
  <c r="A15" i="2"/>
  <c r="Z14" i="2"/>
  <c r="Y14" i="2"/>
  <c r="X14" i="2"/>
  <c r="T14" i="2"/>
  <c r="R14" i="2"/>
  <c r="Q14" i="2"/>
  <c r="B14" i="2"/>
  <c r="A14" i="2"/>
  <c r="Z13" i="2"/>
  <c r="Y13" i="2"/>
  <c r="X13" i="2"/>
  <c r="T13" i="2"/>
  <c r="R13" i="2"/>
  <c r="Q13" i="2"/>
  <c r="B13" i="2"/>
  <c r="A13" i="2"/>
  <c r="V12" i="2"/>
  <c r="U12" i="2"/>
  <c r="P12" i="2"/>
  <c r="O12" i="2"/>
  <c r="N12" i="2"/>
  <c r="M12" i="2"/>
  <c r="L12" i="2"/>
  <c r="K12" i="2"/>
  <c r="J12" i="2"/>
  <c r="R12" i="2" s="1"/>
  <c r="I12" i="2"/>
  <c r="Z11" i="2"/>
  <c r="Y11" i="2"/>
  <c r="X11" i="2"/>
  <c r="W11" i="2"/>
  <c r="T11" i="2"/>
  <c r="R11" i="2"/>
  <c r="Q11" i="2"/>
  <c r="B11" i="2"/>
  <c r="A11" i="2"/>
  <c r="Z10" i="2"/>
  <c r="Y10" i="2"/>
  <c r="X10" i="2"/>
  <c r="W10" i="2"/>
  <c r="T10" i="2"/>
  <c r="R10" i="2"/>
  <c r="Q10" i="2"/>
  <c r="B10" i="2"/>
  <c r="A10" i="2"/>
  <c r="Z9" i="2"/>
  <c r="Y9" i="2"/>
  <c r="X9" i="2"/>
  <c r="W9" i="2"/>
  <c r="T9" i="2"/>
  <c r="R9" i="2"/>
  <c r="Q9" i="2"/>
  <c r="B9" i="2"/>
  <c r="A9" i="2"/>
  <c r="Z8" i="2"/>
  <c r="Y8" i="2"/>
  <c r="X8" i="2"/>
  <c r="W8" i="2"/>
  <c r="T8" i="2"/>
  <c r="R8" i="2"/>
  <c r="Q8" i="2"/>
  <c r="B8" i="2"/>
  <c r="A8" i="2"/>
  <c r="Z7" i="2"/>
  <c r="Y7" i="2"/>
  <c r="X7" i="2"/>
  <c r="W7" i="2"/>
  <c r="T7" i="2"/>
  <c r="R7" i="2"/>
  <c r="Q7" i="2"/>
  <c r="B7" i="2"/>
  <c r="A7" i="2"/>
  <c r="Z6" i="2"/>
  <c r="Y6" i="2"/>
  <c r="X6" i="2"/>
  <c r="W6" i="2"/>
  <c r="T6" i="2"/>
  <c r="R6" i="2"/>
  <c r="Q6" i="2"/>
  <c r="B6" i="2"/>
  <c r="A6" i="2"/>
  <c r="V5" i="2"/>
  <c r="U5" i="2"/>
  <c r="P5" i="2"/>
  <c r="O5" i="2"/>
  <c r="N5" i="2"/>
  <c r="M5" i="2"/>
  <c r="L5" i="2"/>
  <c r="K5" i="2"/>
  <c r="J5" i="2"/>
  <c r="I5" i="2"/>
  <c r="Z4" i="2"/>
  <c r="Y4" i="2"/>
  <c r="X4" i="2"/>
  <c r="T4" i="2"/>
  <c r="R4" i="2"/>
  <c r="Q4" i="2"/>
  <c r="B4" i="2"/>
  <c r="A4" i="2"/>
  <c r="Z3" i="2"/>
  <c r="Y3" i="2"/>
  <c r="X3" i="2"/>
  <c r="T3" i="2"/>
  <c r="R3" i="2"/>
  <c r="Q3" i="2"/>
  <c r="B3" i="2"/>
  <c r="A3" i="2"/>
  <c r="Z2" i="2"/>
  <c r="Y2" i="2"/>
  <c r="X2" i="2"/>
  <c r="T2" i="2"/>
  <c r="R2" i="2"/>
  <c r="Q2" i="2"/>
  <c r="B2" i="2"/>
  <c r="A2" i="2"/>
  <c r="K37" i="1"/>
  <c r="K35" i="1"/>
  <c r="W30" i="1"/>
  <c r="K30" i="1"/>
  <c r="U28" i="1"/>
  <c r="O28" i="1"/>
  <c r="M28" i="1"/>
  <c r="M30" i="1" s="1"/>
  <c r="L28" i="1"/>
  <c r="L30" i="1" s="1"/>
  <c r="K28" i="1"/>
  <c r="I28" i="1"/>
  <c r="Y27" i="1"/>
  <c r="W27" i="1"/>
  <c r="V27" i="1"/>
  <c r="S27" i="1"/>
  <c r="P27" i="1"/>
  <c r="N27" i="1"/>
  <c r="Y26" i="1"/>
  <c r="W26" i="1"/>
  <c r="V26" i="1"/>
  <c r="S26" i="1"/>
  <c r="P26" i="1"/>
  <c r="N26" i="1"/>
  <c r="Y25" i="1"/>
  <c r="W25" i="1"/>
  <c r="V25" i="1"/>
  <c r="S25" i="1"/>
  <c r="P25" i="1"/>
  <c r="N25" i="1"/>
  <c r="Y24" i="1"/>
  <c r="W24" i="1"/>
  <c r="V24" i="1"/>
  <c r="S24" i="1"/>
  <c r="P24" i="1"/>
  <c r="N24" i="1"/>
  <c r="U23" i="1"/>
  <c r="U30" i="1" s="1"/>
  <c r="O23" i="1"/>
  <c r="M23" i="1"/>
  <c r="L23" i="1"/>
  <c r="K23" i="1"/>
  <c r="I23" i="1"/>
  <c r="I30" i="1" s="1"/>
  <c r="Y22" i="1"/>
  <c r="W22" i="1"/>
  <c r="V22" i="1"/>
  <c r="P22" i="1"/>
  <c r="N22" i="1"/>
  <c r="J22" i="1"/>
  <c r="Y21" i="1"/>
  <c r="W21" i="1"/>
  <c r="V21" i="1"/>
  <c r="P21" i="1"/>
  <c r="N21" i="1"/>
  <c r="J21" i="1"/>
  <c r="Y20" i="1"/>
  <c r="W20" i="1"/>
  <c r="V20" i="1"/>
  <c r="P20" i="1"/>
  <c r="N20" i="1"/>
  <c r="J20" i="1"/>
  <c r="R20" i="1" s="1"/>
  <c r="Y19" i="1"/>
  <c r="W19" i="1"/>
  <c r="V19" i="1"/>
  <c r="P19" i="1"/>
  <c r="N19" i="1"/>
  <c r="J19" i="1"/>
  <c r="R19" i="1" s="1"/>
  <c r="Y18" i="1"/>
  <c r="W18" i="1"/>
  <c r="V18" i="1"/>
  <c r="P18" i="1"/>
  <c r="N18" i="1"/>
  <c r="J18" i="1"/>
  <c r="R18" i="1" s="1"/>
  <c r="Y17" i="1"/>
  <c r="W17" i="1"/>
  <c r="V17" i="1"/>
  <c r="P17" i="1"/>
  <c r="N17" i="1"/>
  <c r="J17" i="1"/>
  <c r="U16" i="1"/>
  <c r="O16" i="1"/>
  <c r="M16" i="1"/>
  <c r="L16" i="1"/>
  <c r="K16" i="1"/>
  <c r="I16" i="1"/>
  <c r="Y15" i="1"/>
  <c r="V15" i="1"/>
  <c r="Q15" i="1"/>
  <c r="P15" i="1"/>
  <c r="N15" i="1"/>
  <c r="J15" i="1"/>
  <c r="Y14" i="1"/>
  <c r="V14" i="1"/>
  <c r="Q14" i="1"/>
  <c r="P14" i="1"/>
  <c r="N14" i="1"/>
  <c r="J14" i="1"/>
  <c r="Y13" i="1"/>
  <c r="V13" i="1"/>
  <c r="Q13" i="1"/>
  <c r="P13" i="1"/>
  <c r="N13" i="1"/>
  <c r="J13" i="1"/>
  <c r="U12" i="1"/>
  <c r="O12" i="1"/>
  <c r="M12" i="1"/>
  <c r="L12" i="1"/>
  <c r="K12" i="1"/>
  <c r="I12" i="1"/>
  <c r="Y11" i="1"/>
  <c r="W11" i="1"/>
  <c r="V11" i="1"/>
  <c r="Q11" i="1"/>
  <c r="P11" i="1"/>
  <c r="N11" i="1"/>
  <c r="J11" i="1"/>
  <c r="Y10" i="1"/>
  <c r="W10" i="1"/>
  <c r="V10" i="1"/>
  <c r="Q10" i="1"/>
  <c r="P10" i="1"/>
  <c r="N10" i="1"/>
  <c r="J10" i="1"/>
  <c r="Y9" i="1"/>
  <c r="W9" i="1"/>
  <c r="V9" i="1"/>
  <c r="Q9" i="1"/>
  <c r="P9" i="1"/>
  <c r="N9" i="1"/>
  <c r="J9" i="1"/>
  <c r="Y8" i="1"/>
  <c r="W8" i="1"/>
  <c r="V8" i="1"/>
  <c r="Q8" i="1"/>
  <c r="P8" i="1"/>
  <c r="N8" i="1"/>
  <c r="J8" i="1"/>
  <c r="Y7" i="1"/>
  <c r="W7" i="1"/>
  <c r="V7" i="1"/>
  <c r="Q7" i="1"/>
  <c r="P7" i="1"/>
  <c r="N7" i="1"/>
  <c r="J7" i="1"/>
  <c r="R7" i="1" s="1"/>
  <c r="Y6" i="1"/>
  <c r="W6" i="1"/>
  <c r="V6" i="1"/>
  <c r="Q6" i="1"/>
  <c r="P6" i="1"/>
  <c r="N6" i="1"/>
  <c r="J6" i="1"/>
  <c r="T6" i="1" s="1"/>
  <c r="U5" i="1"/>
  <c r="O5" i="1"/>
  <c r="O30" i="1" s="1"/>
  <c r="Y30" i="1" s="1"/>
  <c r="M5" i="1"/>
  <c r="L5" i="1"/>
  <c r="K5" i="1"/>
  <c r="I5" i="1"/>
  <c r="Y4" i="1"/>
  <c r="V4" i="1"/>
  <c r="Q4" i="1"/>
  <c r="P4" i="1"/>
  <c r="N4" i="1"/>
  <c r="J4" i="1"/>
  <c r="Y3" i="1"/>
  <c r="V3" i="1"/>
  <c r="Q3" i="1"/>
  <c r="P3" i="1"/>
  <c r="N3" i="1"/>
  <c r="J3" i="1"/>
  <c r="Y2" i="1"/>
  <c r="V2" i="1"/>
  <c r="Q2" i="1"/>
  <c r="P2" i="1"/>
  <c r="N2" i="1"/>
  <c r="J2" i="1"/>
  <c r="O301" i="13" l="1"/>
  <c r="Q301" i="13"/>
  <c r="Q302" i="13" s="1"/>
  <c r="J50" i="1"/>
  <c r="O30" i="8"/>
  <c r="R11" i="1"/>
  <c r="R12" i="8"/>
  <c r="X4" i="1"/>
  <c r="K30" i="8"/>
  <c r="R28" i="8"/>
  <c r="X2" i="1"/>
  <c r="Z13" i="1"/>
  <c r="Z9" i="1"/>
  <c r="Z11" i="1"/>
  <c r="O30" i="2"/>
  <c r="T12" i="2"/>
  <c r="J16" i="1"/>
  <c r="K30" i="2"/>
  <c r="X12" i="2"/>
  <c r="T17" i="1"/>
  <c r="N16" i="1"/>
  <c r="J58" i="1" s="1"/>
  <c r="Z21" i="1"/>
  <c r="V16" i="1"/>
  <c r="O58" i="1" s="1"/>
  <c r="R9" i="1"/>
  <c r="M30" i="2"/>
  <c r="K51" i="1"/>
  <c r="X13" i="1"/>
  <c r="M30" i="8"/>
  <c r="I30" i="8"/>
  <c r="T9" i="1"/>
  <c r="Z10" i="1"/>
  <c r="P16" i="1"/>
  <c r="K58" i="1" s="1"/>
  <c r="T20" i="1"/>
  <c r="R16" i="8"/>
  <c r="T23" i="8"/>
  <c r="X9" i="1"/>
  <c r="X20" i="1"/>
  <c r="R8" i="1"/>
  <c r="R13" i="1"/>
  <c r="T16" i="8"/>
  <c r="N30" i="8"/>
  <c r="J39" i="1" s="1"/>
  <c r="O48" i="1"/>
  <c r="T12" i="8"/>
  <c r="O51" i="1"/>
  <c r="V30" i="8"/>
  <c r="O39" i="1" s="1"/>
  <c r="J30" i="8"/>
  <c r="X30" i="8" s="1"/>
  <c r="R23" i="8"/>
  <c r="N28" i="1"/>
  <c r="J60" i="1" s="1"/>
  <c r="Z2" i="1"/>
  <c r="T8" i="1"/>
  <c r="X8" i="1"/>
  <c r="T10" i="1"/>
  <c r="N23" i="1"/>
  <c r="J59" i="1" s="1"/>
  <c r="Z19" i="1"/>
  <c r="X23" i="2"/>
  <c r="T11" i="1"/>
  <c r="Z20" i="1"/>
  <c r="I30" i="2"/>
  <c r="Q30" i="2" s="1"/>
  <c r="X16" i="2"/>
  <c r="R4" i="1"/>
  <c r="T7" i="1"/>
  <c r="O52" i="1"/>
  <c r="R28" i="2"/>
  <c r="R6" i="1"/>
  <c r="R10" i="1"/>
  <c r="X11" i="1"/>
  <c r="Z18" i="1"/>
  <c r="Z27" i="1"/>
  <c r="Z8" i="1"/>
  <c r="Z7" i="1"/>
  <c r="J30" i="2"/>
  <c r="R30" i="2" s="1"/>
  <c r="T19" i="1"/>
  <c r="V28" i="1"/>
  <c r="O60" i="1" s="1"/>
  <c r="N12" i="1"/>
  <c r="J57" i="1" s="1"/>
  <c r="T4" i="1"/>
  <c r="X7" i="1"/>
  <c r="X19" i="1"/>
  <c r="J51" i="1"/>
  <c r="K50" i="1"/>
  <c r="N50" i="1" s="1"/>
  <c r="T13" i="1"/>
  <c r="J49" i="1"/>
  <c r="R17" i="1"/>
  <c r="V30" i="2"/>
  <c r="O33" i="1" s="1"/>
  <c r="J52" i="1"/>
  <c r="K47" i="1"/>
  <c r="P5" i="1"/>
  <c r="K56" i="1" s="1"/>
  <c r="O47" i="1"/>
  <c r="X17" i="1"/>
  <c r="T23" i="2"/>
  <c r="X30" i="3"/>
  <c r="S30" i="3"/>
  <c r="W30" i="3"/>
  <c r="Y30" i="5"/>
  <c r="W30" i="6"/>
  <c r="K38" i="1"/>
  <c r="X30" i="9"/>
  <c r="K41" i="1"/>
  <c r="N41" i="1" s="1"/>
  <c r="Z30" i="10"/>
  <c r="S30" i="9"/>
  <c r="W30" i="9"/>
  <c r="V12" i="1"/>
  <c r="X26" i="4"/>
  <c r="J26" i="1"/>
  <c r="X5" i="11"/>
  <c r="T5" i="11"/>
  <c r="R5" i="11"/>
  <c r="J47" i="1"/>
  <c r="Z25" i="1"/>
  <c r="R26" i="4"/>
  <c r="U30" i="7"/>
  <c r="X10" i="1"/>
  <c r="Z22" i="1"/>
  <c r="J24" i="1"/>
  <c r="T16" i="4"/>
  <c r="K30" i="4"/>
  <c r="R24" i="6"/>
  <c r="O30" i="6"/>
  <c r="R26" i="7"/>
  <c r="T16" i="10"/>
  <c r="W30" i="11"/>
  <c r="S30" i="11"/>
  <c r="I30" i="12"/>
  <c r="Y30" i="4"/>
  <c r="N5" i="1"/>
  <c r="J56" i="1" s="1"/>
  <c r="Z4" i="1"/>
  <c r="O50" i="1"/>
  <c r="X5" i="3"/>
  <c r="X16" i="6"/>
  <c r="T16" i="6"/>
  <c r="R16" i="6"/>
  <c r="Z30" i="6"/>
  <c r="I30" i="7"/>
  <c r="X5" i="9"/>
  <c r="T28" i="10"/>
  <c r="R30" i="8"/>
  <c r="T22" i="1"/>
  <c r="R22" i="1"/>
  <c r="X22" i="1"/>
  <c r="Z14" i="1"/>
  <c r="X18" i="1"/>
  <c r="Z24" i="1"/>
  <c r="P28" i="1"/>
  <c r="N37" i="1"/>
  <c r="J28" i="4"/>
  <c r="R25" i="4"/>
  <c r="X25" i="4"/>
  <c r="T16" i="7"/>
  <c r="K30" i="7"/>
  <c r="U30" i="10"/>
  <c r="K30" i="12"/>
  <c r="J5" i="1"/>
  <c r="T2" i="1"/>
  <c r="R2" i="1"/>
  <c r="S30" i="8"/>
  <c r="X6" i="1"/>
  <c r="T15" i="1"/>
  <c r="X15" i="1"/>
  <c r="R15" i="1"/>
  <c r="X21" i="1"/>
  <c r="T21" i="1"/>
  <c r="R21" i="1"/>
  <c r="I51" i="1"/>
  <c r="T28" i="2"/>
  <c r="P30" i="2"/>
  <c r="N30" i="4"/>
  <c r="J35" i="1" s="1"/>
  <c r="J44" i="1" s="1"/>
  <c r="T28" i="8"/>
  <c r="P30" i="8"/>
  <c r="V30" i="10"/>
  <c r="O41" i="1" s="1"/>
  <c r="X23" i="12"/>
  <c r="T23" i="12"/>
  <c r="R23" i="12"/>
  <c r="L30" i="12"/>
  <c r="Q30" i="1"/>
  <c r="S30" i="1"/>
  <c r="R30" i="3"/>
  <c r="Y30" i="10"/>
  <c r="X3" i="1"/>
  <c r="R3" i="1"/>
  <c r="T3" i="1"/>
  <c r="O49" i="1"/>
  <c r="P12" i="1"/>
  <c r="K57" i="1" s="1"/>
  <c r="Z6" i="1"/>
  <c r="Z15" i="1"/>
  <c r="J23" i="1"/>
  <c r="Z26" i="1"/>
  <c r="I34" i="1"/>
  <c r="T28" i="3"/>
  <c r="R28" i="3"/>
  <c r="X16" i="7"/>
  <c r="N30" i="7"/>
  <c r="J38" i="1" s="1"/>
  <c r="T28" i="9"/>
  <c r="R28" i="9"/>
  <c r="J30" i="10"/>
  <c r="X5" i="5"/>
  <c r="T5" i="5"/>
  <c r="R5" i="5"/>
  <c r="J28" i="7"/>
  <c r="R25" i="7"/>
  <c r="X25" i="7"/>
  <c r="U30" i="8"/>
  <c r="R30" i="9"/>
  <c r="I40" i="1"/>
  <c r="I30" i="10"/>
  <c r="J48" i="1"/>
  <c r="T18" i="1"/>
  <c r="I49" i="1"/>
  <c r="K52" i="1"/>
  <c r="X5" i="2"/>
  <c r="T5" i="2"/>
  <c r="R5" i="2"/>
  <c r="U30" i="2"/>
  <c r="T23" i="3"/>
  <c r="R23" i="3"/>
  <c r="T30" i="3"/>
  <c r="T12" i="4"/>
  <c r="R12" i="4"/>
  <c r="X5" i="8"/>
  <c r="T5" i="8"/>
  <c r="R5" i="8"/>
  <c r="T23" i="9"/>
  <c r="R23" i="9"/>
  <c r="T30" i="9"/>
  <c r="T12" i="10"/>
  <c r="R12" i="10"/>
  <c r="K30" i="10"/>
  <c r="Y30" i="12"/>
  <c r="Z30" i="12"/>
  <c r="K43" i="1"/>
  <c r="N43" i="1" s="1"/>
  <c r="K48" i="1"/>
  <c r="N48" i="1" s="1"/>
  <c r="Z3" i="1"/>
  <c r="I39" i="1"/>
  <c r="W30" i="5"/>
  <c r="S30" i="5"/>
  <c r="J28" i="6"/>
  <c r="X14" i="1"/>
  <c r="T14" i="1"/>
  <c r="R14" i="1"/>
  <c r="Z17" i="1"/>
  <c r="P23" i="1"/>
  <c r="K59" i="1" s="1"/>
  <c r="N59" i="1" s="1"/>
  <c r="J25" i="1"/>
  <c r="K49" i="1"/>
  <c r="X16" i="3"/>
  <c r="T16" i="3"/>
  <c r="R16" i="3"/>
  <c r="M30" i="3"/>
  <c r="Y30" i="3" s="1"/>
  <c r="U30" i="4"/>
  <c r="X27" i="5"/>
  <c r="J27" i="1"/>
  <c r="P30" i="5"/>
  <c r="R25" i="6"/>
  <c r="T12" i="7"/>
  <c r="R12" i="7"/>
  <c r="X16" i="9"/>
  <c r="T16" i="9"/>
  <c r="R16" i="9"/>
  <c r="M30" i="9"/>
  <c r="U30" i="12"/>
  <c r="M30" i="6"/>
  <c r="Y30" i="9"/>
  <c r="J30" i="11"/>
  <c r="V23" i="1"/>
  <c r="O59" i="1" s="1"/>
  <c r="Z30" i="3"/>
  <c r="K34" i="1"/>
  <c r="N34" i="1" s="1"/>
  <c r="I30" i="4"/>
  <c r="Z30" i="4"/>
  <c r="T23" i="6"/>
  <c r="R23" i="6"/>
  <c r="V30" i="7"/>
  <c r="O38" i="1" s="1"/>
  <c r="Z30" i="9"/>
  <c r="K40" i="1"/>
  <c r="N40" i="1" s="1"/>
  <c r="K30" i="11"/>
  <c r="J30" i="12"/>
  <c r="X16" i="5"/>
  <c r="R27" i="6"/>
  <c r="X16" i="8"/>
  <c r="X16" i="11"/>
  <c r="I50" i="1"/>
  <c r="R24" i="4"/>
  <c r="R24" i="7"/>
  <c r="J12" i="1"/>
  <c r="V5" i="1"/>
  <c r="O56" i="1" s="1"/>
  <c r="X28" i="2"/>
  <c r="X26" i="5"/>
  <c r="X28" i="8"/>
  <c r="X28" i="11"/>
  <c r="R28" i="12"/>
  <c r="J28" i="5"/>
  <c r="R5" i="12"/>
  <c r="X28" i="10"/>
  <c r="P30" i="11"/>
  <c r="W30" i="8" l="1"/>
  <c r="N51" i="1"/>
  <c r="X16" i="1"/>
  <c r="Y30" i="8"/>
  <c r="N58" i="1"/>
  <c r="N49" i="1"/>
  <c r="R16" i="1"/>
  <c r="N52" i="1"/>
  <c r="S30" i="2"/>
  <c r="I58" i="1"/>
  <c r="M58" i="1" s="1"/>
  <c r="Y30" i="2"/>
  <c r="T16" i="1"/>
  <c r="N56" i="1"/>
  <c r="N47" i="1"/>
  <c r="N57" i="1"/>
  <c r="J61" i="1"/>
  <c r="O53" i="1"/>
  <c r="X30" i="2"/>
  <c r="I33" i="1"/>
  <c r="T30" i="2"/>
  <c r="O44" i="1"/>
  <c r="K36" i="1"/>
  <c r="N36" i="1" s="1"/>
  <c r="Z30" i="5"/>
  <c r="T28" i="5"/>
  <c r="R28" i="5"/>
  <c r="J30" i="5"/>
  <c r="X28" i="5"/>
  <c r="W30" i="4"/>
  <c r="S30" i="4"/>
  <c r="T30" i="10"/>
  <c r="X30" i="10"/>
  <c r="R30" i="10"/>
  <c r="I41" i="1"/>
  <c r="P51" i="1"/>
  <c r="M51" i="1"/>
  <c r="L51" i="1"/>
  <c r="T25" i="1"/>
  <c r="X25" i="1"/>
  <c r="R25" i="1"/>
  <c r="O57" i="1"/>
  <c r="O61" i="1" s="1"/>
  <c r="V30" i="1"/>
  <c r="X27" i="1"/>
  <c r="T27" i="1"/>
  <c r="I52" i="1"/>
  <c r="R27" i="1"/>
  <c r="W30" i="10"/>
  <c r="S30" i="10"/>
  <c r="I43" i="1"/>
  <c r="X30" i="12"/>
  <c r="T30" i="12"/>
  <c r="R30" i="12"/>
  <c r="M40" i="1"/>
  <c r="L40" i="1"/>
  <c r="K39" i="1"/>
  <c r="N39" i="1" s="1"/>
  <c r="Z30" i="8"/>
  <c r="Y30" i="6"/>
  <c r="T30" i="8"/>
  <c r="J53" i="1"/>
  <c r="S30" i="6"/>
  <c r="N35" i="1"/>
  <c r="X28" i="4"/>
  <c r="J30" i="4"/>
  <c r="T28" i="4"/>
  <c r="R28" i="4"/>
  <c r="K33" i="1"/>
  <c r="Z30" i="2"/>
  <c r="I57" i="1"/>
  <c r="T12" i="1"/>
  <c r="R12" i="1"/>
  <c r="X12" i="1"/>
  <c r="T28" i="6"/>
  <c r="R28" i="6"/>
  <c r="J30" i="6"/>
  <c r="X28" i="6"/>
  <c r="I48" i="1"/>
  <c r="T24" i="1"/>
  <c r="J28" i="1"/>
  <c r="X24" i="1"/>
  <c r="R24" i="1"/>
  <c r="W30" i="7"/>
  <c r="S30" i="7"/>
  <c r="X26" i="1"/>
  <c r="T26" i="1"/>
  <c r="R26" i="1"/>
  <c r="I47" i="1"/>
  <c r="P30" i="1"/>
  <c r="K60" i="1"/>
  <c r="N60" i="1" s="1"/>
  <c r="L34" i="1"/>
  <c r="M34" i="1"/>
  <c r="L50" i="1"/>
  <c r="P50" i="1"/>
  <c r="M50" i="1"/>
  <c r="L39" i="1"/>
  <c r="T23" i="1"/>
  <c r="R23" i="1"/>
  <c r="X23" i="1"/>
  <c r="I59" i="1"/>
  <c r="W30" i="12"/>
  <c r="S30" i="12"/>
  <c r="K53" i="1"/>
  <c r="L33" i="1"/>
  <c r="N38" i="1"/>
  <c r="N30" i="1"/>
  <c r="D32" i="1" s="1"/>
  <c r="R30" i="11"/>
  <c r="X30" i="11"/>
  <c r="I42" i="1"/>
  <c r="T30" i="11"/>
  <c r="X28" i="7"/>
  <c r="J30" i="7"/>
  <c r="R28" i="7"/>
  <c r="T28" i="7"/>
  <c r="Z30" i="11"/>
  <c r="K42" i="1"/>
  <c r="N42" i="1" s="1"/>
  <c r="P49" i="1"/>
  <c r="M49" i="1"/>
  <c r="L49" i="1"/>
  <c r="T5" i="1"/>
  <c r="R5" i="1"/>
  <c r="X5" i="1"/>
  <c r="I56" i="1"/>
  <c r="Z30" i="7"/>
  <c r="L58" i="1" l="1"/>
  <c r="N53" i="1"/>
  <c r="M42" i="1"/>
  <c r="L42" i="1"/>
  <c r="P48" i="1"/>
  <c r="M48" i="1"/>
  <c r="L48" i="1"/>
  <c r="D34" i="1"/>
  <c r="X30" i="1"/>
  <c r="M57" i="1"/>
  <c r="L57" i="1"/>
  <c r="P52" i="1"/>
  <c r="M52" i="1"/>
  <c r="L52" i="1"/>
  <c r="D33" i="1"/>
  <c r="Z30" i="1"/>
  <c r="K44" i="1"/>
  <c r="N44" i="1" s="1"/>
  <c r="N33" i="1"/>
  <c r="L47" i="1"/>
  <c r="I53" i="1"/>
  <c r="P47" i="1"/>
  <c r="M47" i="1"/>
  <c r="R30" i="6"/>
  <c r="T30" i="6"/>
  <c r="X30" i="6"/>
  <c r="I37" i="1"/>
  <c r="I35" i="1"/>
  <c r="X30" i="4"/>
  <c r="T30" i="4"/>
  <c r="R30" i="4"/>
  <c r="T28" i="1"/>
  <c r="J30" i="1"/>
  <c r="I60" i="1"/>
  <c r="I61" i="1" s="1"/>
  <c r="X28" i="1"/>
  <c r="R28" i="1"/>
  <c r="M59" i="1"/>
  <c r="P59" i="1"/>
  <c r="L59" i="1"/>
  <c r="R30" i="5"/>
  <c r="I36" i="1"/>
  <c r="T30" i="5"/>
  <c r="X30" i="5"/>
  <c r="X30" i="7"/>
  <c r="I38" i="1"/>
  <c r="T30" i="7"/>
  <c r="R30" i="7"/>
  <c r="M56" i="1"/>
  <c r="L56" i="1"/>
  <c r="K61" i="1"/>
  <c r="N61" i="1" s="1"/>
  <c r="M41" i="1"/>
  <c r="L41" i="1"/>
  <c r="M39" i="1"/>
  <c r="M43" i="1"/>
  <c r="L43" i="1"/>
  <c r="M33" i="1"/>
  <c r="M37" i="1" l="1"/>
  <c r="L37" i="1"/>
  <c r="M38" i="1"/>
  <c r="L38" i="1"/>
  <c r="T30" i="1"/>
  <c r="R30" i="1"/>
  <c r="D31" i="1"/>
  <c r="L53" i="1"/>
  <c r="M53" i="1"/>
  <c r="P53" i="1"/>
  <c r="M61" i="1"/>
  <c r="L61" i="1"/>
  <c r="M60" i="1"/>
  <c r="L60" i="1"/>
  <c r="M36" i="1"/>
  <c r="L36" i="1"/>
  <c r="L35" i="1"/>
  <c r="M35" i="1"/>
  <c r="I44" i="1"/>
  <c r="M44" i="1" l="1"/>
  <c r="L44" i="1"/>
</calcChain>
</file>

<file path=xl/sharedStrings.xml><?xml version="1.0" encoding="utf-8"?>
<sst xmlns="http://schemas.openxmlformats.org/spreadsheetml/2006/main" count="2716" uniqueCount="85">
  <si>
    <t>Start Date</t>
  </si>
  <si>
    <t>End date</t>
  </si>
  <si>
    <t>Reporting Start Date</t>
  </si>
  <si>
    <t>Reporting End date</t>
  </si>
  <si>
    <t>Campaign</t>
  </si>
  <si>
    <t>Platform</t>
  </si>
  <si>
    <t>Objective</t>
  </si>
  <si>
    <t>Market</t>
  </si>
  <si>
    <t>Planned Sends $</t>
  </si>
  <si>
    <t>Delivered Spends $</t>
  </si>
  <si>
    <t>Planned Reach</t>
  </si>
  <si>
    <t>Delivered Reach</t>
  </si>
  <si>
    <t>Planned Imp.</t>
  </si>
  <si>
    <t>Delivered Imp.</t>
  </si>
  <si>
    <t>Planned Clicks</t>
  </si>
  <si>
    <t>Delivered Clicks</t>
  </si>
  <si>
    <t>Planned CPM</t>
  </si>
  <si>
    <t>Delivered CPM</t>
  </si>
  <si>
    <t>Planned CPC</t>
  </si>
  <si>
    <t>Delivered CPC</t>
  </si>
  <si>
    <t>Planned App Installs</t>
  </si>
  <si>
    <t>Delivered App Installs</t>
  </si>
  <si>
    <t>Planned CPI</t>
  </si>
  <si>
    <t>Delivered CPI</t>
  </si>
  <si>
    <t>Planned CTR</t>
  </si>
  <si>
    <t>Delivered CTR</t>
  </si>
  <si>
    <t>Mobile Investor app campaign</t>
  </si>
  <si>
    <t>Twitter</t>
  </si>
  <si>
    <t>Awareness</t>
  </si>
  <si>
    <t>KSA | GEO TG</t>
  </si>
  <si>
    <t>UAE | GEO TG</t>
  </si>
  <si>
    <t>KWT</t>
  </si>
  <si>
    <t>Total</t>
  </si>
  <si>
    <t>Meta</t>
  </si>
  <si>
    <t>CTAP</t>
  </si>
  <si>
    <t>QTR | GEO TG</t>
  </si>
  <si>
    <t>OMN</t>
  </si>
  <si>
    <t>BAH</t>
  </si>
  <si>
    <t>LinkedIn</t>
  </si>
  <si>
    <t>Google UAC</t>
  </si>
  <si>
    <t>App Installs</t>
  </si>
  <si>
    <t>N/A</t>
  </si>
  <si>
    <t>In-Mobi</t>
  </si>
  <si>
    <t>Traffic</t>
  </si>
  <si>
    <t>Balance</t>
  </si>
  <si>
    <t>Metrics</t>
  </si>
  <si>
    <t>Budget Pacing</t>
  </si>
  <si>
    <t>Impressions Pacing</t>
  </si>
  <si>
    <t>Week on Week performance</t>
  </si>
  <si>
    <t>Delivered Spends$</t>
  </si>
  <si>
    <t>CPM</t>
  </si>
  <si>
    <t>CPC</t>
  </si>
  <si>
    <t>CTR</t>
  </si>
  <si>
    <t>Delivered Installs</t>
  </si>
  <si>
    <t>CPI</t>
  </si>
  <si>
    <t>Link Clicks Pacing</t>
  </si>
  <si>
    <t>Week 1</t>
  </si>
  <si>
    <t>4May - 10May</t>
  </si>
  <si>
    <t>Installs Pacing</t>
  </si>
  <si>
    <t>Week 2</t>
  </si>
  <si>
    <t>11May - 17May</t>
  </si>
  <si>
    <t>Week 3</t>
  </si>
  <si>
    <t>18May - 24May</t>
  </si>
  <si>
    <t>Week 4</t>
  </si>
  <si>
    <t>25May - 31May</t>
  </si>
  <si>
    <t>Week 5</t>
  </si>
  <si>
    <t>1Jun - 7Jun</t>
  </si>
  <si>
    <t>Week 6</t>
  </si>
  <si>
    <t>8Jun - 14Jun</t>
  </si>
  <si>
    <t>Week 7</t>
  </si>
  <si>
    <t>15Jun - 21Jun</t>
  </si>
  <si>
    <t>Week 8</t>
  </si>
  <si>
    <t>22Jun - 28Jun</t>
  </si>
  <si>
    <t>Week 9</t>
  </si>
  <si>
    <t>29Jun- 5Jul</t>
  </si>
  <si>
    <t>Week 10</t>
  </si>
  <si>
    <t>6Jul - 12Jul</t>
  </si>
  <si>
    <t>Week 11</t>
  </si>
  <si>
    <t>13Jul - 19Jul</t>
  </si>
  <si>
    <t>Market performance</t>
  </si>
  <si>
    <t>KSA</t>
  </si>
  <si>
    <t>UAE</t>
  </si>
  <si>
    <t>QTR</t>
  </si>
  <si>
    <t>Platform Performance</t>
  </si>
  <si>
    <t>cpm = cost / imp 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</si>
</sst>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$&quot;#,##0.00"/>
    <numFmt numFmtId="165" formatCode="&quot;$&quot;#,##0"/>
    <numFmt numFmtId="166" formatCode="d\-mmmm"/>
    <numFmt numFmtId="167" formatCode="0.0%"/>
    <numFmt numFmtId="168" formatCode="_(* #,##0_);_(* \(#,##0\);_(* &quot;-&quot;??_);_(@_)"/>
    <numFmt numFmtId="169" formatCode="#,##0.000000"/>
    <numFmt numFmtId="170" formatCode="&quot;$&quot;#,##0.0000000"/>
  </numFmts>
  <fonts count="8" x14ac:knownFonts="1">
    <font>
      <sz val="10"/>
      <color rgb="FF000000"/>
      <name val="Arial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C00000"/>
        <bgColor rgb="FFC00000"/>
      </patternFill>
    </fill>
    <fill>
      <patternFill patternType="solid">
        <fgColor rgb="FFA61C00"/>
        <bgColor rgb="FFA61C00"/>
      </patternFill>
    </fill>
    <fill>
      <patternFill patternType="solid">
        <fgColor rgb="FF7F7F7F"/>
        <bgColor rgb="FF7F7F7F"/>
      </patternFill>
    </fill>
    <fill>
      <patternFill patternType="solid">
        <fgColor rgb="FF980000"/>
        <bgColor rgb="FF98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6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Font="1" applyBorder="1"/>
    <xf numFmtId="164" fontId="2" fillId="3" borderId="1" xfId="0" applyNumberFormat="1" applyFont="1" applyFill="1" applyBorder="1"/>
    <xf numFmtId="164" fontId="2" fillId="4" borderId="1" xfId="0" applyNumberFormat="1" applyFont="1" applyFill="1" applyBorder="1"/>
    <xf numFmtId="3" fontId="2" fillId="3" borderId="1" xfId="0" applyNumberFormat="1" applyFont="1" applyFill="1" applyBorder="1"/>
    <xf numFmtId="3" fontId="2" fillId="4" borderId="1" xfId="0" applyNumberFormat="1" applyFon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0" fontId="2" fillId="3" borderId="1" xfId="0" applyNumberFormat="1" applyFont="1" applyFill="1" applyBorder="1"/>
    <xf numFmtId="10" fontId="2" fillId="4" borderId="1" xfId="0" applyNumberFormat="1" applyFont="1" applyFill="1" applyBorder="1"/>
    <xf numFmtId="0" fontId="2" fillId="0" borderId="0" xfId="0" applyFont="1"/>
    <xf numFmtId="0" fontId="3" fillId="5" borderId="1" xfId="0" applyFont="1" applyFill="1" applyBorder="1"/>
    <xf numFmtId="164" fontId="3" fillId="5" borderId="1" xfId="0" applyNumberFormat="1" applyFont="1" applyFill="1" applyBorder="1"/>
    <xf numFmtId="3" fontId="3" fillId="5" borderId="1" xfId="0" applyNumberFormat="1" applyFont="1" applyFill="1" applyBorder="1"/>
    <xf numFmtId="165" fontId="3" fillId="5" borderId="1" xfId="0" applyNumberFormat="1" applyFont="1" applyFill="1" applyBorder="1"/>
    <xf numFmtId="0" fontId="2" fillId="6" borderId="2" xfId="0" applyFont="1" applyFill="1" applyBorder="1"/>
    <xf numFmtId="0" fontId="4" fillId="6" borderId="2" xfId="0" applyFont="1" applyFill="1" applyBorder="1" applyAlignment="1">
      <alignment horizontal="center"/>
    </xf>
    <xf numFmtId="164" fontId="2" fillId="0" borderId="0" xfId="0" applyNumberFormat="1" applyFont="1"/>
    <xf numFmtId="164" fontId="2" fillId="4" borderId="2" xfId="0" applyNumberFormat="1" applyFont="1" applyFill="1" applyBorder="1"/>
    <xf numFmtId="3" fontId="2" fillId="0" borderId="0" xfId="0" applyNumberFormat="1" applyFont="1"/>
    <xf numFmtId="3" fontId="2" fillId="4" borderId="2" xfId="0" applyNumberFormat="1" applyFont="1" applyFill="1" applyBorder="1"/>
    <xf numFmtId="0" fontId="2" fillId="4" borderId="2" xfId="0" applyFont="1" applyFill="1" applyBorder="1"/>
    <xf numFmtId="165" fontId="2" fillId="0" borderId="0" xfId="0" applyNumberFormat="1" applyFont="1"/>
    <xf numFmtId="0" fontId="4" fillId="7" borderId="1" xfId="0" applyFont="1" applyFill="1" applyBorder="1" applyAlignment="1">
      <alignment horizontal="center"/>
    </xf>
    <xf numFmtId="9" fontId="2" fillId="6" borderId="2" xfId="0" applyNumberFormat="1" applyFont="1" applyFill="1" applyBorder="1"/>
    <xf numFmtId="0" fontId="1" fillId="2" borderId="2" xfId="0" applyFont="1" applyFill="1" applyBorder="1"/>
    <xf numFmtId="164" fontId="3" fillId="2" borderId="1" xfId="0" applyNumberFormat="1" applyFont="1" applyFill="1" applyBorder="1"/>
    <xf numFmtId="3" fontId="3" fillId="2" borderId="1" xfId="0" applyNumberFormat="1" applyFont="1" applyFill="1" applyBorder="1"/>
    <xf numFmtId="10" fontId="1" fillId="2" borderId="1" xfId="0" applyNumberFormat="1" applyFont="1" applyFill="1" applyBorder="1"/>
    <xf numFmtId="9" fontId="2" fillId="8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2" xfId="0" applyFont="1" applyFill="1" applyBorder="1"/>
    <xf numFmtId="164" fontId="2" fillId="3" borderId="2" xfId="0" applyNumberFormat="1" applyFont="1" applyFill="1" applyBorder="1"/>
    <xf numFmtId="3" fontId="2" fillId="3" borderId="2" xfId="0" applyNumberFormat="1" applyFont="1" applyFill="1" applyBorder="1"/>
    <xf numFmtId="165" fontId="2" fillId="3" borderId="2" xfId="0" applyNumberFormat="1" applyFont="1" applyFill="1" applyBorder="1"/>
    <xf numFmtId="164" fontId="1" fillId="10" borderId="2" xfId="0" applyNumberFormat="1" applyFont="1" applyFill="1" applyBorder="1"/>
    <xf numFmtId="3" fontId="1" fillId="10" borderId="2" xfId="0" applyNumberFormat="1" applyFont="1" applyFill="1" applyBorder="1"/>
    <xf numFmtId="0" fontId="2" fillId="3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168" fontId="6" fillId="11" borderId="1" xfId="0" applyNumberFormat="1" applyFont="1" applyFill="1" applyBorder="1" applyAlignment="1">
      <alignment horizontal="center"/>
    </xf>
    <xf numFmtId="10" fontId="6" fillId="11" borderId="1" xfId="0" applyNumberFormat="1" applyFont="1" applyFill="1" applyBorder="1" applyAlignment="1">
      <alignment horizontal="center"/>
    </xf>
    <xf numFmtId="43" fontId="6" fillId="11" borderId="1" xfId="0" applyNumberFormat="1" applyFont="1" applyFill="1" applyBorder="1" applyAlignment="1">
      <alignment horizontal="center"/>
    </xf>
    <xf numFmtId="3" fontId="6" fillId="11" borderId="1" xfId="0" applyNumberFormat="1" applyFont="1" applyFill="1" applyBorder="1"/>
    <xf numFmtId="164" fontId="2" fillId="3" borderId="6" xfId="0" applyNumberFormat="1" applyFont="1" applyFill="1" applyBorder="1" applyAlignment="1">
      <alignment horizontal="center"/>
    </xf>
    <xf numFmtId="168" fontId="2" fillId="3" borderId="6" xfId="0" applyNumberFormat="1" applyFont="1" applyFill="1" applyBorder="1" applyAlignment="1">
      <alignment horizontal="center"/>
    </xf>
    <xf numFmtId="168" fontId="2" fillId="3" borderId="1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8" fontId="2" fillId="3" borderId="7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wrapText="1"/>
    </xf>
    <xf numFmtId="164" fontId="1" fillId="12" borderId="1" xfId="0" applyNumberFormat="1" applyFont="1" applyFill="1" applyBorder="1" applyAlignment="1">
      <alignment horizontal="center" wrapText="1"/>
    </xf>
    <xf numFmtId="3" fontId="1" fillId="12" borderId="1" xfId="0" applyNumberFormat="1" applyFont="1" applyFill="1" applyBorder="1" applyAlignment="1">
      <alignment horizontal="center" wrapText="1"/>
    </xf>
    <xf numFmtId="165" fontId="1" fillId="12" borderId="1" xfId="0" applyNumberFormat="1" applyFont="1" applyFill="1" applyBorder="1" applyAlignment="1">
      <alignment horizontal="center" wrapText="1"/>
    </xf>
    <xf numFmtId="168" fontId="2" fillId="3" borderId="1" xfId="0" applyNumberFormat="1" applyFont="1" applyFill="1" applyBorder="1"/>
    <xf numFmtId="168" fontId="2" fillId="4" borderId="1" xfId="0" applyNumberFormat="1" applyFont="1" applyFill="1" applyBorder="1"/>
    <xf numFmtId="168" fontId="3" fillId="5" borderId="1" xfId="0" applyNumberFormat="1" applyFont="1" applyFill="1" applyBorder="1"/>
    <xf numFmtId="168" fontId="2" fillId="0" borderId="0" xfId="0" applyNumberFormat="1" applyFont="1"/>
    <xf numFmtId="168" fontId="2" fillId="4" borderId="2" xfId="0" applyNumberFormat="1" applyFont="1" applyFill="1" applyBorder="1"/>
    <xf numFmtId="168" fontId="3" fillId="2" borderId="1" xfId="0" applyNumberFormat="1" applyFont="1" applyFill="1" applyBorder="1"/>
    <xf numFmtId="165" fontId="3" fillId="2" borderId="1" xfId="0" applyNumberFormat="1" applyFont="1" applyFill="1" applyBorder="1"/>
    <xf numFmtId="0" fontId="2" fillId="4" borderId="1" xfId="0" applyFont="1" applyFill="1" applyBorder="1"/>
    <xf numFmtId="14" fontId="2" fillId="0" borderId="1" xfId="0" applyNumberFormat="1" applyFont="1" applyBorder="1"/>
    <xf numFmtId="1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43" fontId="0" fillId="0" borderId="0" xfId="1" applyFont="1"/>
    <xf numFmtId="0" fontId="7" fillId="0" borderId="0" xfId="0" applyFont="1"/>
    <xf numFmtId="169" fontId="2" fillId="4" borderId="1" xfId="0" applyNumberFormat="1" applyFont="1" applyFill="1" applyBorder="1"/>
    <xf numFmtId="170" fontId="0" fillId="0" borderId="0" xfId="0" applyNumberFormat="1"/>
    <xf numFmtId="0" fontId="2" fillId="0" borderId="3" xfId="0" applyFont="1" applyBorder="1" applyAlignment="1">
      <alignment horizontal="center"/>
    </xf>
    <xf numFmtId="0" fontId="5" fillId="0" borderId="4" xfId="0" applyFont="1" applyBorder="1"/>
    <xf numFmtId="0" fontId="4" fillId="9" borderId="3" xfId="0" applyFont="1" applyFill="1" applyBorder="1" applyAlignment="1">
      <alignment horizont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6943725" cy="247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878900" y="3660938"/>
          <a:ext cx="6934200" cy="238125"/>
        </a:xfrm>
        <a:prstGeom prst="rect">
          <a:avLst/>
        </a:prstGeom>
        <a:solidFill>
          <a:schemeClr val="accent3"/>
        </a:solidFill>
        <a:ln w="12700" cap="flat" cmpd="sng">
          <a:solidFill>
            <a:srgbClr val="694F0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C00000"/>
              </a:solidFill>
              <a:latin typeface="Arial"/>
              <a:ea typeface="Arial"/>
              <a:cs typeface="Arial"/>
              <a:sym typeface="Arial"/>
            </a:rPr>
            <a:t>Summary Slide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52450" cy="266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943725" cy="2476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878900" y="3665700"/>
          <a:ext cx="6934200" cy="228600"/>
        </a:xfrm>
        <a:prstGeom prst="rect">
          <a:avLst/>
        </a:prstGeom>
        <a:solidFill>
          <a:schemeClr val="accent3"/>
        </a:solidFill>
        <a:ln w="12700" cap="flat" cmpd="sng">
          <a:solidFill>
            <a:srgbClr val="694F0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C00000"/>
              </a:solidFill>
              <a:latin typeface="Arial"/>
              <a:ea typeface="Arial"/>
              <a:cs typeface="Arial"/>
              <a:sym typeface="Arial"/>
            </a:rPr>
            <a:t>Week 8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52450" cy="266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943725" cy="2476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1878900" y="3665700"/>
          <a:ext cx="6934200" cy="228600"/>
        </a:xfrm>
        <a:prstGeom prst="rect">
          <a:avLst/>
        </a:prstGeom>
        <a:solidFill>
          <a:schemeClr val="accent3"/>
        </a:solidFill>
        <a:ln w="12700" cap="flat" cmpd="sng">
          <a:solidFill>
            <a:srgbClr val="694F0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C00000"/>
              </a:solidFill>
              <a:latin typeface="Arial"/>
              <a:ea typeface="Arial"/>
              <a:cs typeface="Arial"/>
              <a:sym typeface="Arial"/>
            </a:rPr>
            <a:t>Week 9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52450" cy="266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943725" cy="2476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1878900" y="3665700"/>
          <a:ext cx="6934200" cy="228600"/>
        </a:xfrm>
        <a:prstGeom prst="rect">
          <a:avLst/>
        </a:prstGeom>
        <a:solidFill>
          <a:schemeClr val="accent3"/>
        </a:solidFill>
        <a:ln w="12700" cap="flat" cmpd="sng">
          <a:solidFill>
            <a:srgbClr val="694F0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C00000"/>
              </a:solidFill>
              <a:latin typeface="Arial"/>
              <a:ea typeface="Arial"/>
              <a:cs typeface="Arial"/>
              <a:sym typeface="Arial"/>
            </a:rPr>
            <a:t>Week 10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52450" cy="266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943725" cy="2476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1878900" y="3665700"/>
          <a:ext cx="6934200" cy="228600"/>
        </a:xfrm>
        <a:prstGeom prst="rect">
          <a:avLst/>
        </a:prstGeom>
        <a:solidFill>
          <a:schemeClr val="accent3"/>
        </a:solidFill>
        <a:ln w="12700" cap="flat" cmpd="sng">
          <a:solidFill>
            <a:srgbClr val="694F0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C00000"/>
              </a:solidFill>
              <a:latin typeface="Arial"/>
              <a:ea typeface="Arial"/>
              <a:cs typeface="Arial"/>
              <a:sym typeface="Arial"/>
            </a:rPr>
            <a:t>Week 11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52450" cy="266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943725" cy="247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878900" y="3660938"/>
          <a:ext cx="6934200" cy="238125"/>
        </a:xfrm>
        <a:prstGeom prst="rect">
          <a:avLst/>
        </a:prstGeom>
        <a:solidFill>
          <a:schemeClr val="accent3"/>
        </a:solidFill>
        <a:ln w="12700" cap="flat" cmpd="sng">
          <a:solidFill>
            <a:srgbClr val="694F0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C00000"/>
              </a:solidFill>
              <a:latin typeface="Arial"/>
              <a:ea typeface="Arial"/>
              <a:cs typeface="Arial"/>
              <a:sym typeface="Arial"/>
            </a:rPr>
            <a:t>Week 1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52450" cy="266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266700"/>
    <xdr:pic>
      <xdr:nvPicPr>
        <xdr:cNvPr id="7" name="image1.png">
          <a:extLst>
            <a:ext uri="{FF2B5EF4-FFF2-40B4-BE49-F238E27FC236}">
              <a16:creationId xmlns:a16="http://schemas.microsoft.com/office/drawing/2014/main" id="{CD809A64-3B59-41D8-A5DB-817278F505A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52450" cy="2667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943725" cy="2476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878900" y="3660938"/>
          <a:ext cx="6934200" cy="238125"/>
        </a:xfrm>
        <a:prstGeom prst="rect">
          <a:avLst/>
        </a:prstGeom>
        <a:solidFill>
          <a:schemeClr val="accent3"/>
        </a:solidFill>
        <a:ln w="12700" cap="flat" cmpd="sng">
          <a:solidFill>
            <a:srgbClr val="694F0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C00000"/>
              </a:solidFill>
              <a:latin typeface="Arial"/>
              <a:ea typeface="Arial"/>
              <a:cs typeface="Arial"/>
              <a:sym typeface="Arial"/>
            </a:rPr>
            <a:t>Week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52450" cy="266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943725" cy="2476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878900" y="3665700"/>
          <a:ext cx="6934200" cy="228600"/>
        </a:xfrm>
        <a:prstGeom prst="rect">
          <a:avLst/>
        </a:prstGeom>
        <a:solidFill>
          <a:schemeClr val="accent3"/>
        </a:solidFill>
        <a:ln w="12700" cap="flat" cmpd="sng">
          <a:solidFill>
            <a:srgbClr val="694F0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C00000"/>
              </a:solidFill>
              <a:latin typeface="Arial"/>
              <a:ea typeface="Arial"/>
              <a:cs typeface="Arial"/>
              <a:sym typeface="Arial"/>
            </a:rPr>
            <a:t>Week 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52450" cy="266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943725" cy="2476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878900" y="3665700"/>
          <a:ext cx="6934200" cy="228600"/>
        </a:xfrm>
        <a:prstGeom prst="rect">
          <a:avLst/>
        </a:prstGeom>
        <a:solidFill>
          <a:schemeClr val="accent3"/>
        </a:solidFill>
        <a:ln w="12700" cap="flat" cmpd="sng">
          <a:solidFill>
            <a:srgbClr val="694F0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C00000"/>
              </a:solidFill>
              <a:latin typeface="Arial"/>
              <a:ea typeface="Arial"/>
              <a:cs typeface="Arial"/>
              <a:sym typeface="Arial"/>
            </a:rPr>
            <a:t>Week 4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52450" cy="266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943725" cy="2476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878900" y="3665700"/>
          <a:ext cx="6934200" cy="228600"/>
        </a:xfrm>
        <a:prstGeom prst="rect">
          <a:avLst/>
        </a:prstGeom>
        <a:solidFill>
          <a:schemeClr val="accent3"/>
        </a:solidFill>
        <a:ln w="12700" cap="flat" cmpd="sng">
          <a:solidFill>
            <a:srgbClr val="694F0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C00000"/>
              </a:solidFill>
              <a:latin typeface="Arial"/>
              <a:ea typeface="Arial"/>
              <a:cs typeface="Arial"/>
              <a:sym typeface="Arial"/>
            </a:rPr>
            <a:t>Week 5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52450" cy="266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943725" cy="2476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878900" y="3665700"/>
          <a:ext cx="6934200" cy="228600"/>
        </a:xfrm>
        <a:prstGeom prst="rect">
          <a:avLst/>
        </a:prstGeom>
        <a:solidFill>
          <a:schemeClr val="accent3"/>
        </a:solidFill>
        <a:ln w="12700" cap="flat" cmpd="sng">
          <a:solidFill>
            <a:srgbClr val="694F0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C00000"/>
              </a:solidFill>
              <a:latin typeface="Arial"/>
              <a:ea typeface="Arial"/>
              <a:cs typeface="Arial"/>
              <a:sym typeface="Arial"/>
            </a:rPr>
            <a:t>Week 6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52450" cy="266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943725" cy="2476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878900" y="3665700"/>
          <a:ext cx="6934200" cy="228600"/>
        </a:xfrm>
        <a:prstGeom prst="rect">
          <a:avLst/>
        </a:prstGeom>
        <a:solidFill>
          <a:schemeClr val="accent3"/>
        </a:solidFill>
        <a:ln w="12700" cap="flat" cmpd="sng">
          <a:solidFill>
            <a:srgbClr val="694F0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C00000"/>
              </a:solidFill>
              <a:latin typeface="Arial"/>
              <a:ea typeface="Arial"/>
              <a:cs typeface="Arial"/>
              <a:sym typeface="Arial"/>
            </a:rPr>
            <a:t>Week 7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52450" cy="266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</sheetPr>
  <dimension ref="A1:AH1000"/>
  <sheetViews>
    <sheetView workbookViewId="0">
      <pane xSplit="8" ySplit="1" topLeftCell="K19" activePane="bottomRight" state="frozen"/>
      <selection pane="topRight" activeCell="I1" sqref="I1"/>
      <selection pane="bottomLeft" activeCell="A2" sqref="A2"/>
      <selection pane="bottomRight" activeCell="O25" sqref="O25"/>
    </sheetView>
  </sheetViews>
  <sheetFormatPr defaultColWidth="12.6328125" defaultRowHeight="15" customHeight="1" x14ac:dyDescent="0.25"/>
  <cols>
    <col min="1" max="2" width="12.6328125" customWidth="1"/>
    <col min="3" max="4" width="12.7265625" customWidth="1"/>
    <col min="5" max="5" width="24.6328125" customWidth="1"/>
    <col min="6" max="6" width="14.36328125" customWidth="1"/>
    <col min="9" max="9" width="14.08984375" customWidth="1"/>
    <col min="10" max="10" width="15.7265625" customWidth="1"/>
    <col min="11" max="11" width="11.7265625" customWidth="1"/>
    <col min="12" max="12" width="12.6328125" customWidth="1"/>
    <col min="13" max="13" width="11.7265625" customWidth="1"/>
    <col min="14" max="14" width="12.6328125" customWidth="1"/>
    <col min="15" max="15" width="13" customWidth="1"/>
    <col min="16" max="16" width="13.7265625" customWidth="1"/>
    <col min="17" max="17" width="12" customWidth="1"/>
    <col min="18" max="18" width="12.90625" customWidth="1"/>
    <col min="19" max="19" width="11.90625" customWidth="1"/>
    <col min="20" max="20" width="12.6328125" customWidth="1"/>
    <col min="21" max="21" width="12.36328125" customWidth="1"/>
    <col min="22" max="22" width="13.26953125" customWidth="1"/>
    <col min="23" max="23" width="11.7265625" customWidth="1"/>
    <col min="24" max="24" width="12.6328125" customWidth="1"/>
    <col min="25" max="25" width="11.7265625" customWidth="1"/>
    <col min="26" max="26" width="12.6328125" customWidth="1"/>
  </cols>
  <sheetData>
    <row r="1" spans="1:34" ht="53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5"/>
      <c r="AB1" s="5"/>
      <c r="AC1" s="5"/>
      <c r="AD1" s="5"/>
      <c r="AE1" s="5"/>
      <c r="AF1" s="5"/>
      <c r="AG1" s="5"/>
      <c r="AH1" s="5"/>
    </row>
    <row r="2" spans="1:34" ht="15.75" customHeight="1" x14ac:dyDescent="0.25">
      <c r="A2" s="6">
        <v>45789</v>
      </c>
      <c r="B2" s="6">
        <v>45849</v>
      </c>
      <c r="C2" s="7">
        <v>45788</v>
      </c>
      <c r="D2" s="7">
        <v>45843</v>
      </c>
      <c r="E2" s="8" t="s">
        <v>26</v>
      </c>
      <c r="F2" s="8" t="s">
        <v>27</v>
      </c>
      <c r="G2" s="8" t="s">
        <v>28</v>
      </c>
      <c r="H2" s="8" t="s">
        <v>29</v>
      </c>
      <c r="I2" s="9">
        <v>5000</v>
      </c>
      <c r="J2" s="10">
        <f>SUM('WK1 - 4May'!J2,'WK2 - 11May'!J2,'WK3 - 18May'!J2,'WK4 - 25May'!J2,'WK5 - 1Jun'!J2,'WK6 - 8Jun'!J2,'WK7 - 15Jun'!J2,'WK8 - 22Jun'!J2,'WK9 - 29Jun'!J2,'WK10 - 6Jul'!J2,'WK11 - 13Jul'!J2)</f>
        <v>4977.1499999999996</v>
      </c>
      <c r="K2" s="11"/>
      <c r="L2" s="12">
        <v>64540</v>
      </c>
      <c r="M2" s="11">
        <v>1250000</v>
      </c>
      <c r="N2" s="12">
        <f>SUM('WK1 - 4May'!N2,'WK2 - 11May'!N2,'WK3 - 18May'!N2,'WK4 - 25May'!N2,'WK5 - 1Jun'!N2,'WK6 - 8Jun'!N2,'WK7 - 15Jun'!N2,'WK8 - 22Jun'!N2,'WK9 - 29Jun'!N2,'WK10 - 6Jul'!N2,'WK11 - 13Jul'!N2)</f>
        <v>2159928</v>
      </c>
      <c r="O2" s="11"/>
      <c r="P2" s="12">
        <f>SUM('WK1 - 4May'!P2,'WK2 - 11May'!P2,'WK3 - 18May'!P2,'WK4 - 25May'!P2,'WK5 - 1Jun'!P2,'WK6 - 8Jun'!P2,'WK7 - 15Jun'!P2,'WK8 - 22Jun'!P2,'WK9 - 29Jun'!P2,'WK10 - 6Jul'!P2,'WK11 - 13Jul'!P2)</f>
        <v>6088</v>
      </c>
      <c r="Q2" s="9">
        <f t="shared" ref="Q2:R2" si="0">(I2/M2)*1000</f>
        <v>4</v>
      </c>
      <c r="R2" s="10">
        <f t="shared" si="0"/>
        <v>2.304312921541829</v>
      </c>
      <c r="S2" s="9"/>
      <c r="T2" s="10">
        <f t="shared" ref="T2:T23" si="1">(J2/P2)</f>
        <v>0.81753449408672796</v>
      </c>
      <c r="U2" s="13"/>
      <c r="V2" s="12">
        <f>SUM('WK1 - 4May'!V2,'WK2 - 11May'!V2,'WK3 - 18May'!V2,'WK4 - 25May'!V2,'WK5 - 1Jun'!V2,'WK6 - 8Jun'!V2,'WK7 - 15Jun'!V2,'WK8 - 22Jun'!V2,'WK9 - 29Jun'!V2,'WK10 - 6Jul'!V2,'WK11 - 13Jul'!V2)</f>
        <v>0</v>
      </c>
      <c r="W2" s="14"/>
      <c r="X2" s="10" t="e">
        <f t="shared" ref="X2:X5" si="2">J2/V2</f>
        <v>#DIV/0!</v>
      </c>
      <c r="Y2" s="15">
        <f t="shared" ref="Y2:Z2" si="3">O2/M2</f>
        <v>0</v>
      </c>
      <c r="Z2" s="16">
        <f t="shared" si="3"/>
        <v>2.8186124722675942E-3</v>
      </c>
      <c r="AA2" s="17"/>
      <c r="AB2" s="17"/>
      <c r="AC2" s="17"/>
      <c r="AD2" s="17"/>
      <c r="AE2" s="17"/>
      <c r="AF2" s="17"/>
      <c r="AG2" s="17"/>
      <c r="AH2" s="17"/>
    </row>
    <row r="3" spans="1:34" ht="15.75" customHeight="1" x14ac:dyDescent="0.25">
      <c r="A3" s="6">
        <v>45789</v>
      </c>
      <c r="B3" s="6">
        <v>45849</v>
      </c>
      <c r="C3" s="7">
        <v>45788</v>
      </c>
      <c r="D3" s="7">
        <v>45843</v>
      </c>
      <c r="E3" s="8" t="s">
        <v>26</v>
      </c>
      <c r="F3" s="8" t="s">
        <v>27</v>
      </c>
      <c r="G3" s="8" t="s">
        <v>28</v>
      </c>
      <c r="H3" s="8" t="s">
        <v>30</v>
      </c>
      <c r="I3" s="9">
        <v>4000</v>
      </c>
      <c r="J3" s="10">
        <f>SUM('WK1 - 4May'!J3,'WK2 - 11May'!J3,'WK3 - 18May'!J3,'WK4 - 25May'!J3,'WK5 - 1Jun'!J3,'WK6 - 8Jun'!J3,'WK7 - 15Jun'!J3,'WK8 - 22Jun'!J3,'WK9 - 29Jun'!J3,'WK10 - 6Jul'!J3,'WK11 - 13Jul'!J3)</f>
        <v>4001.1599999999994</v>
      </c>
      <c r="K3" s="11"/>
      <c r="L3" s="12">
        <v>24663</v>
      </c>
      <c r="M3" s="11">
        <v>800000</v>
      </c>
      <c r="N3" s="12">
        <f>SUM('WK1 - 4May'!N3,'WK2 - 11May'!N3,'WK3 - 18May'!N3,'WK4 - 25May'!N3,'WK5 - 1Jun'!N3,'WK6 - 8Jun'!N3,'WK7 - 15Jun'!N3,'WK8 - 22Jun'!N3,'WK9 - 29Jun'!N3,'WK10 - 6Jul'!N3,'WK11 - 13Jul'!N3)</f>
        <v>620883</v>
      </c>
      <c r="O3" s="11"/>
      <c r="P3" s="12">
        <f>SUM('WK1 - 4May'!P3,'WK2 - 11May'!P3,'WK3 - 18May'!P3,'WK4 - 25May'!P3,'WK5 - 1Jun'!P3,'WK6 - 8Jun'!P3,'WK7 - 15Jun'!P3,'WK8 - 22Jun'!P3,'WK9 - 29Jun'!P3,'WK10 - 6Jul'!P3,'WK11 - 13Jul'!P3)</f>
        <v>1771</v>
      </c>
      <c r="Q3" s="9">
        <f t="shared" ref="Q3:R3" si="4">(I3/M3)*1000</f>
        <v>5</v>
      </c>
      <c r="R3" s="10">
        <f t="shared" si="4"/>
        <v>6.4443059320355038</v>
      </c>
      <c r="S3" s="9"/>
      <c r="T3" s="10">
        <f t="shared" si="1"/>
        <v>2.2592659514398643</v>
      </c>
      <c r="U3" s="13"/>
      <c r="V3" s="12">
        <f>SUM('WK1 - 4May'!V3,'WK2 - 11May'!V3,'WK3 - 18May'!V3,'WK4 - 25May'!V3,'WK5 - 1Jun'!V3,'WK6 - 8Jun'!V3,'WK7 - 15Jun'!V3,'WK8 - 22Jun'!V3,'WK9 - 29Jun'!V3,'WK10 - 6Jul'!V3,'WK11 - 13Jul'!V3)</f>
        <v>0</v>
      </c>
      <c r="W3" s="14"/>
      <c r="X3" s="10" t="e">
        <f t="shared" si="2"/>
        <v>#DIV/0!</v>
      </c>
      <c r="Y3" s="15">
        <f t="shared" ref="Y3:Z3" si="5">O3/M3</f>
        <v>0</v>
      </c>
      <c r="Z3" s="16">
        <f t="shared" si="5"/>
        <v>2.8523892585237474E-3</v>
      </c>
      <c r="AA3" s="17"/>
      <c r="AB3" s="17"/>
      <c r="AC3" s="17"/>
      <c r="AD3" s="17"/>
      <c r="AE3" s="17"/>
      <c r="AF3" s="17"/>
      <c r="AG3" s="17"/>
      <c r="AH3" s="17"/>
    </row>
    <row r="4" spans="1:34" ht="15.75" customHeight="1" x14ac:dyDescent="0.25">
      <c r="A4" s="6">
        <v>45789</v>
      </c>
      <c r="B4" s="6">
        <v>45849</v>
      </c>
      <c r="C4" s="7">
        <v>45788</v>
      </c>
      <c r="D4" s="7">
        <v>45843</v>
      </c>
      <c r="E4" s="8" t="s">
        <v>26</v>
      </c>
      <c r="F4" s="8" t="s">
        <v>27</v>
      </c>
      <c r="G4" s="8" t="s">
        <v>28</v>
      </c>
      <c r="H4" s="8" t="s">
        <v>31</v>
      </c>
      <c r="I4" s="9">
        <v>3000</v>
      </c>
      <c r="J4" s="10">
        <f>SUM('WK1 - 4May'!J4,'WK2 - 11May'!J4,'WK3 - 18May'!J4,'WK4 - 25May'!J4,'WK5 - 1Jun'!J4,'WK6 - 8Jun'!J4,'WK7 - 15Jun'!J4,'WK8 - 22Jun'!J4,'WK9 - 29Jun'!J4,'WK10 - 6Jul'!J4,'WK11 - 13Jul'!J4)</f>
        <v>2997.45</v>
      </c>
      <c r="K4" s="11"/>
      <c r="L4" s="12">
        <v>13059</v>
      </c>
      <c r="M4" s="11">
        <v>600000</v>
      </c>
      <c r="N4" s="12">
        <f>SUM('WK1 - 4May'!N4,'WK2 - 11May'!N4,'WK3 - 18May'!N4,'WK4 - 25May'!N4,'WK5 - 1Jun'!N4,'WK6 - 8Jun'!N4,'WK7 - 15Jun'!N4,'WK8 - 22Jun'!N4,'WK9 - 29Jun'!N4,'WK10 - 6Jul'!N4,'WK11 - 13Jul'!N4)</f>
        <v>1498479</v>
      </c>
      <c r="O4" s="11"/>
      <c r="P4" s="12">
        <f>SUM('WK1 - 4May'!P4,'WK2 - 11May'!P4,'WK3 - 18May'!P4,'WK4 - 25May'!P4,'WK5 - 1Jun'!P4,'WK6 - 8Jun'!P4,'WK7 - 15Jun'!P4,'WK8 - 22Jun'!P4,'WK9 - 29Jun'!P4,'WK10 - 6Jul'!P4,'WK11 - 13Jul'!P4)</f>
        <v>4259</v>
      </c>
      <c r="Q4" s="9">
        <f t="shared" ref="Q4:R4" si="6">(I4/M4)*1000</f>
        <v>5</v>
      </c>
      <c r="R4" s="10">
        <f t="shared" si="6"/>
        <v>2.0003283329295907</v>
      </c>
      <c r="S4" s="9"/>
      <c r="T4" s="10">
        <f t="shared" si="1"/>
        <v>0.70379196994599669</v>
      </c>
      <c r="U4" s="13"/>
      <c r="V4" s="12">
        <f>SUM('WK1 - 4May'!V4,'WK2 - 11May'!V4,'WK3 - 18May'!V4,'WK4 - 25May'!V4,'WK5 - 1Jun'!V4,'WK6 - 8Jun'!V4,'WK7 - 15Jun'!V4,'WK8 - 22Jun'!V4,'WK9 - 29Jun'!V4,'WK10 - 6Jul'!V4,'WK11 - 13Jul'!V4)</f>
        <v>0</v>
      </c>
      <c r="W4" s="14"/>
      <c r="X4" s="10" t="e">
        <f t="shared" si="2"/>
        <v>#DIV/0!</v>
      </c>
      <c r="Y4" s="15">
        <f t="shared" ref="Y4:Z4" si="7">O4/M4</f>
        <v>0</v>
      </c>
      <c r="Z4" s="16">
        <f t="shared" si="7"/>
        <v>2.8422153396877765E-3</v>
      </c>
      <c r="AA4" s="17"/>
      <c r="AB4" s="17"/>
      <c r="AC4" s="17"/>
      <c r="AD4" s="17"/>
      <c r="AE4" s="17"/>
      <c r="AF4" s="17"/>
      <c r="AG4" s="17"/>
      <c r="AH4" s="17"/>
    </row>
    <row r="5" spans="1:34" ht="15.75" customHeight="1" x14ac:dyDescent="0.3">
      <c r="A5" s="18" t="s">
        <v>32</v>
      </c>
      <c r="B5" s="18"/>
      <c r="C5" s="18"/>
      <c r="D5" s="18"/>
      <c r="E5" s="18"/>
      <c r="F5" s="18"/>
      <c r="G5" s="18"/>
      <c r="H5" s="18"/>
      <c r="I5" s="19">
        <f t="shared" ref="I5:P5" si="8">SUM(I2:I4)</f>
        <v>12000</v>
      </c>
      <c r="J5" s="19">
        <f t="shared" si="8"/>
        <v>11975.759999999998</v>
      </c>
      <c r="K5" s="20">
        <f t="shared" si="8"/>
        <v>0</v>
      </c>
      <c r="L5" s="20">
        <f t="shared" si="8"/>
        <v>102262</v>
      </c>
      <c r="M5" s="20">
        <f t="shared" si="8"/>
        <v>2650000</v>
      </c>
      <c r="N5" s="20">
        <f t="shared" si="8"/>
        <v>4279290</v>
      </c>
      <c r="O5" s="20">
        <f t="shared" si="8"/>
        <v>0</v>
      </c>
      <c r="P5" s="20">
        <f t="shared" si="8"/>
        <v>12118</v>
      </c>
      <c r="Q5" s="19"/>
      <c r="R5" s="19">
        <f>(J5/N5)*1000</f>
        <v>2.7985390099759537</v>
      </c>
      <c r="S5" s="19"/>
      <c r="T5" s="19">
        <f t="shared" si="1"/>
        <v>0.98826208945370508</v>
      </c>
      <c r="U5" s="18">
        <f t="shared" ref="U5:V5" si="9">SUM(U2:U4)</f>
        <v>0</v>
      </c>
      <c r="V5" s="20">
        <f t="shared" si="9"/>
        <v>0</v>
      </c>
      <c r="W5" s="21"/>
      <c r="X5" s="19" t="e">
        <f t="shared" si="2"/>
        <v>#DIV/0!</v>
      </c>
      <c r="Y5" s="18"/>
      <c r="Z5" s="18"/>
      <c r="AA5" s="17"/>
      <c r="AB5" s="17"/>
      <c r="AC5" s="17"/>
      <c r="AD5" s="17"/>
      <c r="AE5" s="17"/>
      <c r="AF5" s="17"/>
      <c r="AG5" s="17"/>
      <c r="AH5" s="17"/>
    </row>
    <row r="6" spans="1:34" ht="15.75" customHeight="1" x14ac:dyDescent="0.25">
      <c r="A6" s="6">
        <v>45783</v>
      </c>
      <c r="B6" s="6">
        <v>45844</v>
      </c>
      <c r="C6" s="7">
        <v>45781</v>
      </c>
      <c r="D6" s="7">
        <v>45845</v>
      </c>
      <c r="E6" s="8" t="s">
        <v>26</v>
      </c>
      <c r="F6" s="8" t="s">
        <v>33</v>
      </c>
      <c r="G6" s="8" t="s">
        <v>34</v>
      </c>
      <c r="H6" s="8" t="s">
        <v>29</v>
      </c>
      <c r="I6" s="9">
        <v>6500</v>
      </c>
      <c r="J6" s="10">
        <f>SUM('WK1 - 4May'!J6,'WK2 - 11May'!J6,'WK3 - 18May'!J6,'WK4 - 25May'!J6,'WK5 - 1Jun'!J6,'WK6 - 8Jun'!J6,'WK7 - 15Jun'!J6,'WK8 - 22Jun'!J6,'WK9 - 29Jun'!J6,'WK10 - 6Jul'!J6,'WK11 - 13Jul'!J6)</f>
        <v>6497.62</v>
      </c>
      <c r="K6" s="11"/>
      <c r="L6" s="12">
        <v>834808</v>
      </c>
      <c r="M6" s="11">
        <v>2600000</v>
      </c>
      <c r="N6" s="12">
        <f>SUM('WK1 - 4May'!N6,'WK2 - 11May'!N6,'WK3 - 18May'!N6,'WK4 - 25May'!N6,'WK5 - 1Jun'!N6,'WK6 - 8Jun'!N6,'WK7 - 15Jun'!N6,'WK8 - 22Jun'!N6,'WK9 - 29Jun'!N6,'WK10 - 6Jul'!N6,'WK11 - 13Jul'!N6)</f>
        <v>3255367</v>
      </c>
      <c r="O6" s="11"/>
      <c r="P6" s="12">
        <f>SUM('WK1 - 4May'!P6,'WK2 - 11May'!P6,'WK3 - 18May'!P6,'WK4 - 25May'!P6,'WK5 - 1Jun'!P6,'WK6 - 8Jun'!P6,'WK7 - 15Jun'!P6,'WK8 - 22Jun'!P6,'WK9 - 29Jun'!P6,'WK10 - 6Jul'!P6,'WK11 - 13Jul'!P6)</f>
        <v>49619</v>
      </c>
      <c r="Q6" s="9">
        <f t="shared" ref="Q6:R6" si="10">(I6/M6)*1000</f>
        <v>2.5</v>
      </c>
      <c r="R6" s="10">
        <f t="shared" si="10"/>
        <v>1.9959715755550753</v>
      </c>
      <c r="S6" s="9"/>
      <c r="T6" s="10">
        <f t="shared" si="1"/>
        <v>0.13095024083516393</v>
      </c>
      <c r="U6" s="13">
        <v>650</v>
      </c>
      <c r="V6" s="12">
        <f>SUM('WK1 - 4May'!V6,'WK2 - 11May'!V6,'WK3 - 18May'!V6,'WK4 - 25May'!V6,'WK5 - 1Jun'!V6,'WK6 - 8Jun'!V6,'WK7 - 15Jun'!V6,'WK8 - 22Jun'!V6,'WK9 - 29Jun'!V6,'WK10 - 6Jul'!V6,'WK11 - 13Jul'!V6)</f>
        <v>0</v>
      </c>
      <c r="W6" s="14">
        <f t="shared" ref="W6:X6" si="11">I6/U6</f>
        <v>10</v>
      </c>
      <c r="X6" s="10" t="e">
        <f t="shared" si="11"/>
        <v>#DIV/0!</v>
      </c>
      <c r="Y6" s="15">
        <f t="shared" ref="Y6:Z6" si="12">O6/M6</f>
        <v>0</v>
      </c>
      <c r="Z6" s="16">
        <f t="shared" si="12"/>
        <v>1.5242213857915252E-2</v>
      </c>
      <c r="AA6" s="17"/>
      <c r="AB6" s="17"/>
      <c r="AC6" s="17"/>
      <c r="AD6" s="17"/>
      <c r="AE6" s="17"/>
      <c r="AF6" s="17"/>
      <c r="AG6" s="17"/>
      <c r="AH6" s="17"/>
    </row>
    <row r="7" spans="1:34" ht="15.75" customHeight="1" x14ac:dyDescent="0.25">
      <c r="A7" s="6">
        <v>45783</v>
      </c>
      <c r="B7" s="6">
        <v>45844</v>
      </c>
      <c r="C7" s="7">
        <v>45781</v>
      </c>
      <c r="D7" s="7">
        <v>45845</v>
      </c>
      <c r="E7" s="8" t="s">
        <v>26</v>
      </c>
      <c r="F7" s="8" t="s">
        <v>33</v>
      </c>
      <c r="G7" s="8" t="s">
        <v>34</v>
      </c>
      <c r="H7" s="8" t="s">
        <v>30</v>
      </c>
      <c r="I7" s="9">
        <v>4500</v>
      </c>
      <c r="J7" s="10">
        <f>SUM('WK1 - 4May'!J7,'WK2 - 11May'!J7,'WK3 - 18May'!J7,'WK4 - 25May'!J7,'WK5 - 1Jun'!J7,'WK6 - 8Jun'!J7,'WK7 - 15Jun'!J7,'WK8 - 22Jun'!J7,'WK9 - 29Jun'!J7,'WK10 - 6Jul'!J7,'WK11 - 13Jul'!J7)</f>
        <v>4498.95</v>
      </c>
      <c r="K7" s="11"/>
      <c r="L7" s="12">
        <v>333797</v>
      </c>
      <c r="M7" s="11">
        <v>1125000</v>
      </c>
      <c r="N7" s="12">
        <f>SUM('WK1 - 4May'!N7,'WK2 - 11May'!N7,'WK3 - 18May'!N7,'WK4 - 25May'!N7,'WK5 - 1Jun'!N7,'WK6 - 8Jun'!N7,'WK7 - 15Jun'!N7,'WK8 - 22Jun'!N7,'WK9 - 29Jun'!N7,'WK10 - 6Jul'!N7,'WK11 - 13Jul'!N7)</f>
        <v>1614538</v>
      </c>
      <c r="O7" s="11"/>
      <c r="P7" s="12">
        <f>SUM('WK1 - 4May'!P7,'WK2 - 11May'!P7,'WK3 - 18May'!P7,'WK4 - 25May'!P7,'WK5 - 1Jun'!P7,'WK6 - 8Jun'!P7,'WK7 - 15Jun'!P7,'WK8 - 22Jun'!P7,'WK9 - 29Jun'!P7,'WK10 - 6Jul'!P7,'WK11 - 13Jul'!P7)</f>
        <v>38560</v>
      </c>
      <c r="Q7" s="9">
        <f t="shared" ref="Q7:R7" si="13">(I7/M7)*1000</f>
        <v>4</v>
      </c>
      <c r="R7" s="10">
        <f t="shared" si="13"/>
        <v>2.7865246900351677</v>
      </c>
      <c r="S7" s="9"/>
      <c r="T7" s="10">
        <f t="shared" si="1"/>
        <v>0.11667401452282157</v>
      </c>
      <c r="U7" s="13">
        <v>375</v>
      </c>
      <c r="V7" s="12">
        <f>SUM('WK1 - 4May'!V7,'WK2 - 11May'!V7,'WK3 - 18May'!V7,'WK4 - 25May'!V7,'WK5 - 1Jun'!V7,'WK6 - 8Jun'!V7,'WK7 - 15Jun'!V7,'WK8 - 22Jun'!V7,'WK9 - 29Jun'!V7,'WK10 - 6Jul'!V7,'WK11 - 13Jul'!V7)</f>
        <v>0</v>
      </c>
      <c r="W7" s="14">
        <f t="shared" ref="W7:X7" si="14">I7/U7</f>
        <v>12</v>
      </c>
      <c r="X7" s="10" t="e">
        <f t="shared" si="14"/>
        <v>#DIV/0!</v>
      </c>
      <c r="Y7" s="15">
        <f t="shared" ref="Y7:Z7" si="15">O7/M7</f>
        <v>0</v>
      </c>
      <c r="Z7" s="16">
        <f t="shared" si="15"/>
        <v>2.3882993153459379E-2</v>
      </c>
      <c r="AA7" s="17"/>
      <c r="AB7" s="17"/>
      <c r="AC7" s="17"/>
      <c r="AD7" s="17"/>
      <c r="AE7" s="17"/>
      <c r="AF7" s="17"/>
      <c r="AG7" s="17"/>
      <c r="AH7" s="17"/>
    </row>
    <row r="8" spans="1:34" ht="15.75" customHeight="1" x14ac:dyDescent="0.25">
      <c r="A8" s="6">
        <v>45783</v>
      </c>
      <c r="B8" s="6">
        <v>45844</v>
      </c>
      <c r="C8" s="7">
        <v>45781</v>
      </c>
      <c r="D8" s="7">
        <v>45845</v>
      </c>
      <c r="E8" s="8" t="s">
        <v>26</v>
      </c>
      <c r="F8" s="8" t="s">
        <v>33</v>
      </c>
      <c r="G8" s="8" t="s">
        <v>34</v>
      </c>
      <c r="H8" s="8" t="s">
        <v>31</v>
      </c>
      <c r="I8" s="9">
        <v>3000</v>
      </c>
      <c r="J8" s="10">
        <f>SUM('WK1 - 4May'!J8,'WK2 - 11May'!J8,'WK3 - 18May'!J8,'WK4 - 25May'!J8,'WK5 - 1Jun'!J8,'WK6 - 8Jun'!J8,'WK7 - 15Jun'!J8,'WK8 - 22Jun'!J8,'WK9 - 29Jun'!J8,'WK10 - 6Jul'!J8,'WK11 - 13Jul'!J8)</f>
        <v>2998.1300000000006</v>
      </c>
      <c r="K8" s="11"/>
      <c r="L8" s="12">
        <v>623411</v>
      </c>
      <c r="M8" s="11">
        <v>600000</v>
      </c>
      <c r="N8" s="12">
        <f>SUM('WK1 - 4May'!N8,'WK2 - 11May'!N8,'WK3 - 18May'!N8,'WK4 - 25May'!N8,'WK5 - 1Jun'!N8,'WK6 - 8Jun'!N8,'WK7 - 15Jun'!N8,'WK8 - 22Jun'!N8,'WK9 - 29Jun'!N8,'WK10 - 6Jul'!N8,'WK11 - 13Jul'!N8)</f>
        <v>623398</v>
      </c>
      <c r="O8" s="11"/>
      <c r="P8" s="12">
        <f>SUM('WK1 - 4May'!P8,'WK2 - 11May'!P8,'WK3 - 18May'!P8,'WK4 - 25May'!P8,'WK5 - 1Jun'!P8,'WK6 - 8Jun'!P8,'WK7 - 15Jun'!P8,'WK8 - 22Jun'!P8,'WK9 - 29Jun'!P8,'WK10 - 6Jul'!P8,'WK11 - 13Jul'!P8)</f>
        <v>13636</v>
      </c>
      <c r="Q8" s="9">
        <f t="shared" ref="Q8:R8" si="16">(I8/M8)*1000</f>
        <v>5</v>
      </c>
      <c r="R8" s="10">
        <f t="shared" si="16"/>
        <v>4.8093352882107423</v>
      </c>
      <c r="S8" s="9"/>
      <c r="T8" s="10">
        <f t="shared" si="1"/>
        <v>0.2198687298327956</v>
      </c>
      <c r="U8" s="13">
        <v>200</v>
      </c>
      <c r="V8" s="12">
        <f>SUM('WK1 - 4May'!V8,'WK2 - 11May'!V8,'WK3 - 18May'!V8,'WK4 - 25May'!V8,'WK5 - 1Jun'!V8,'WK6 - 8Jun'!V8,'WK7 - 15Jun'!V8,'WK8 - 22Jun'!V8,'WK9 - 29Jun'!V8,'WK10 - 6Jul'!V8,'WK11 - 13Jul'!V8)</f>
        <v>0</v>
      </c>
      <c r="W8" s="14">
        <f t="shared" ref="W8:X8" si="17">I8/U8</f>
        <v>15</v>
      </c>
      <c r="X8" s="10" t="e">
        <f t="shared" si="17"/>
        <v>#DIV/0!</v>
      </c>
      <c r="Y8" s="15">
        <f t="shared" ref="Y8:Z8" si="18">O8/M8</f>
        <v>0</v>
      </c>
      <c r="Z8" s="16">
        <f t="shared" si="18"/>
        <v>2.1873666582183454E-2</v>
      </c>
      <c r="AA8" s="17"/>
      <c r="AB8" s="17"/>
      <c r="AC8" s="17"/>
      <c r="AD8" s="17"/>
      <c r="AE8" s="17"/>
      <c r="AF8" s="17"/>
      <c r="AG8" s="17"/>
      <c r="AH8" s="17"/>
    </row>
    <row r="9" spans="1:34" ht="15.75" customHeight="1" x14ac:dyDescent="0.25">
      <c r="A9" s="6">
        <v>45783</v>
      </c>
      <c r="B9" s="6">
        <v>45844</v>
      </c>
      <c r="C9" s="7">
        <v>45781</v>
      </c>
      <c r="D9" s="7">
        <v>45845</v>
      </c>
      <c r="E9" s="8" t="s">
        <v>26</v>
      </c>
      <c r="F9" s="8" t="s">
        <v>33</v>
      </c>
      <c r="G9" s="8" t="s">
        <v>34</v>
      </c>
      <c r="H9" s="8" t="s">
        <v>35</v>
      </c>
      <c r="I9" s="9">
        <v>2000</v>
      </c>
      <c r="J9" s="10">
        <f>SUM('WK1 - 4May'!J9,'WK2 - 11May'!J9,'WK3 - 18May'!J9,'WK4 - 25May'!J9,'WK5 - 1Jun'!J9,'WK6 - 8Jun'!J9,'WK7 - 15Jun'!J9,'WK8 - 22Jun'!J9,'WK9 - 29Jun'!J9,'WK10 - 6Jul'!J9,'WK11 - 13Jul'!J9)</f>
        <v>2000.3400000000001</v>
      </c>
      <c r="K9" s="11"/>
      <c r="L9" s="12">
        <v>688553</v>
      </c>
      <c r="M9" s="11">
        <v>571429</v>
      </c>
      <c r="N9" s="12">
        <f>SUM('WK1 - 4May'!N9,'WK2 - 11May'!N9,'WK3 - 18May'!N9,'WK4 - 25May'!N9,'WK5 - 1Jun'!N9,'WK6 - 8Jun'!N9,'WK7 - 15Jun'!N9,'WK8 - 22Jun'!N9,'WK9 - 29Jun'!N9,'WK10 - 6Jul'!N9,'WK11 - 13Jul'!N9)</f>
        <v>793542</v>
      </c>
      <c r="O9" s="11"/>
      <c r="P9" s="12">
        <f>SUM('WK1 - 4May'!P9,'WK2 - 11May'!P9,'WK3 - 18May'!P9,'WK4 - 25May'!P9,'WK5 - 1Jun'!P9,'WK6 - 8Jun'!P9,'WK7 - 15Jun'!P9,'WK8 - 22Jun'!P9,'WK9 - 29Jun'!P9,'WK10 - 6Jul'!P9,'WK11 - 13Jul'!P9)</f>
        <v>12128</v>
      </c>
      <c r="Q9" s="9">
        <f t="shared" ref="Q9:R9" si="19">(I9/M9)*1000</f>
        <v>3.4999973750019686</v>
      </c>
      <c r="R9" s="10">
        <f t="shared" si="19"/>
        <v>2.5207739476927498</v>
      </c>
      <c r="S9" s="9"/>
      <c r="T9" s="10">
        <f t="shared" si="1"/>
        <v>0.16493568601583114</v>
      </c>
      <c r="U9" s="13">
        <v>133</v>
      </c>
      <c r="V9" s="12">
        <f>SUM('WK1 - 4May'!V9,'WK2 - 11May'!V9,'WK3 - 18May'!V9,'WK4 - 25May'!V9,'WK5 - 1Jun'!V9,'WK6 - 8Jun'!V9,'WK7 - 15Jun'!V9,'WK8 - 22Jun'!V9,'WK9 - 29Jun'!V9,'WK10 - 6Jul'!V9,'WK11 - 13Jul'!V9)</f>
        <v>0</v>
      </c>
      <c r="W9" s="14">
        <f t="shared" ref="W9:X9" si="20">I9/U9</f>
        <v>15.037593984962406</v>
      </c>
      <c r="X9" s="10" t="e">
        <f t="shared" si="20"/>
        <v>#DIV/0!</v>
      </c>
      <c r="Y9" s="15">
        <f t="shared" ref="Y9:Z9" si="21">O9/M9</f>
        <v>0</v>
      </c>
      <c r="Z9" s="16">
        <f t="shared" si="21"/>
        <v>1.5283375045051176E-2</v>
      </c>
      <c r="AA9" s="17"/>
      <c r="AB9" s="17"/>
      <c r="AC9" s="17"/>
      <c r="AD9" s="17"/>
      <c r="AE9" s="17"/>
      <c r="AF9" s="17"/>
      <c r="AG9" s="17"/>
      <c r="AH9" s="17"/>
    </row>
    <row r="10" spans="1:34" ht="15.75" customHeight="1" x14ac:dyDescent="0.25">
      <c r="A10" s="6">
        <v>45783</v>
      </c>
      <c r="B10" s="6">
        <v>45844</v>
      </c>
      <c r="C10" s="7">
        <v>45781</v>
      </c>
      <c r="D10" s="7">
        <v>45845</v>
      </c>
      <c r="E10" s="8" t="s">
        <v>26</v>
      </c>
      <c r="F10" s="8" t="s">
        <v>33</v>
      </c>
      <c r="G10" s="8" t="s">
        <v>34</v>
      </c>
      <c r="H10" s="8" t="s">
        <v>36</v>
      </c>
      <c r="I10" s="9">
        <v>2000</v>
      </c>
      <c r="J10" s="10">
        <f>SUM('WK1 - 4May'!J10,'WK2 - 11May'!J10,'WK3 - 18May'!J10,'WK4 - 25May'!J10,'WK5 - 1Jun'!J10,'WK6 - 8Jun'!J10,'WK7 - 15Jun'!J10,'WK8 - 22Jun'!J10,'WK9 - 29Jun'!J10,'WK10 - 6Jul'!J10,'WK11 - 13Jul'!J10)</f>
        <v>1997.6699999999998</v>
      </c>
      <c r="K10" s="11"/>
      <c r="L10" s="12">
        <v>1314075</v>
      </c>
      <c r="M10" s="11">
        <v>571429</v>
      </c>
      <c r="N10" s="12">
        <f>SUM('WK1 - 4May'!N10,'WK2 - 11May'!N10,'WK3 - 18May'!N10,'WK4 - 25May'!N10,'WK5 - 1Jun'!N10,'WK6 - 8Jun'!N10,'WK7 - 15Jun'!N10,'WK8 - 22Jun'!N10,'WK9 - 29Jun'!N10,'WK10 - 6Jul'!N10,'WK11 - 13Jul'!N10)</f>
        <v>1209030</v>
      </c>
      <c r="O10" s="11"/>
      <c r="P10" s="12">
        <f>SUM('WK1 - 4May'!P10,'WK2 - 11May'!P10,'WK3 - 18May'!P10,'WK4 - 25May'!P10,'WK5 - 1Jun'!P10,'WK6 - 8Jun'!P10,'WK7 - 15Jun'!P10,'WK8 - 22Jun'!P10,'WK9 - 29Jun'!P10,'WK10 - 6Jul'!P10,'WK11 - 13Jul'!P10)</f>
        <v>25571</v>
      </c>
      <c r="Q10" s="9">
        <f t="shared" ref="Q10:R10" si="22">(I10/M10)*1000</f>
        <v>3.4999973750019686</v>
      </c>
      <c r="R10" s="10">
        <f t="shared" si="22"/>
        <v>1.6522915064142327</v>
      </c>
      <c r="S10" s="9"/>
      <c r="T10" s="10">
        <f t="shared" si="1"/>
        <v>7.81224824997067E-2</v>
      </c>
      <c r="U10" s="13">
        <v>133</v>
      </c>
      <c r="V10" s="12">
        <f>SUM('WK1 - 4May'!V10,'WK2 - 11May'!V10,'WK3 - 18May'!V10,'WK4 - 25May'!V10,'WK5 - 1Jun'!V10,'WK6 - 8Jun'!V10,'WK7 - 15Jun'!V10,'WK8 - 22Jun'!V10,'WK9 - 29Jun'!V10,'WK10 - 6Jul'!V10,'WK11 - 13Jul'!V10)</f>
        <v>0</v>
      </c>
      <c r="W10" s="14">
        <f t="shared" ref="W10:X10" si="23">I10/U10</f>
        <v>15.037593984962406</v>
      </c>
      <c r="X10" s="10" t="e">
        <f t="shared" si="23"/>
        <v>#DIV/0!</v>
      </c>
      <c r="Y10" s="15">
        <f t="shared" ref="Y10:Z10" si="24">O10/M10</f>
        <v>0</v>
      </c>
      <c r="Z10" s="16">
        <f t="shared" si="24"/>
        <v>2.1150012820194703E-2</v>
      </c>
      <c r="AA10" s="17"/>
      <c r="AB10" s="17"/>
      <c r="AC10" s="17"/>
      <c r="AD10" s="17"/>
      <c r="AE10" s="17"/>
      <c r="AF10" s="17"/>
      <c r="AG10" s="17"/>
      <c r="AH10" s="17"/>
    </row>
    <row r="11" spans="1:34" ht="15.75" customHeight="1" x14ac:dyDescent="0.25">
      <c r="A11" s="6">
        <v>45783</v>
      </c>
      <c r="B11" s="6">
        <v>45844</v>
      </c>
      <c r="C11" s="7">
        <v>45781</v>
      </c>
      <c r="D11" s="7">
        <v>45845</v>
      </c>
      <c r="E11" s="8" t="s">
        <v>26</v>
      </c>
      <c r="F11" s="8" t="s">
        <v>33</v>
      </c>
      <c r="G11" s="8" t="s">
        <v>34</v>
      </c>
      <c r="H11" s="8" t="s">
        <v>37</v>
      </c>
      <c r="I11" s="9">
        <v>3000</v>
      </c>
      <c r="J11" s="10">
        <f>SUM('WK1 - 4May'!J11,'WK2 - 11May'!J11,'WK3 - 18May'!J11,'WK4 - 25May'!J11,'WK5 - 1Jun'!J11,'WK6 - 8Jun'!J11,'WK7 - 15Jun'!J11,'WK8 - 22Jun'!J11,'WK9 - 29Jun'!J11,'WK10 - 6Jul'!J11,'WK11 - 13Jul'!J11)</f>
        <v>2999.2599999999998</v>
      </c>
      <c r="K11" s="11"/>
      <c r="L11" s="12">
        <v>285820</v>
      </c>
      <c r="M11" s="11">
        <v>857143</v>
      </c>
      <c r="N11" s="12">
        <f>SUM('WK1 - 4May'!N11,'WK2 - 11May'!N11,'WK3 - 18May'!N11,'WK4 - 25May'!N11,'WK5 - 1Jun'!N11,'WK6 - 8Jun'!N11,'WK7 - 15Jun'!N11,'WK8 - 22Jun'!N11,'WK9 - 29Jun'!N11,'WK10 - 6Jul'!N11,'WK11 - 13Jul'!N11)</f>
        <v>1244329</v>
      </c>
      <c r="O11" s="11"/>
      <c r="P11" s="12">
        <f>SUM('WK1 - 4May'!P11,'WK2 - 11May'!P11,'WK3 - 18May'!P11,'WK4 - 25May'!P11,'WK5 - 1Jun'!P11,'WK6 - 8Jun'!P11,'WK7 - 15Jun'!P11,'WK8 - 22Jun'!P11,'WK9 - 29Jun'!P11,'WK10 - 6Jul'!P11,'WK11 - 13Jul'!P11)</f>
        <v>26172</v>
      </c>
      <c r="Q11" s="9">
        <f t="shared" ref="Q11:R11" si="25">(I11/M11)*1000</f>
        <v>3.4999994166667636</v>
      </c>
      <c r="R11" s="10">
        <f t="shared" si="25"/>
        <v>2.4103432452349818</v>
      </c>
      <c r="S11" s="9"/>
      <c r="T11" s="10">
        <f t="shared" si="1"/>
        <v>0.114598043710836</v>
      </c>
      <c r="U11" s="13">
        <v>200</v>
      </c>
      <c r="V11" s="12">
        <f>SUM('WK1 - 4May'!V11,'WK2 - 11May'!V11,'WK3 - 18May'!V11,'WK4 - 25May'!V11,'WK5 - 1Jun'!V11,'WK6 - 8Jun'!V11,'WK7 - 15Jun'!V11,'WK8 - 22Jun'!V11,'WK9 - 29Jun'!V11,'WK10 - 6Jul'!V11,'WK11 - 13Jul'!V11)</f>
        <v>0</v>
      </c>
      <c r="W11" s="14">
        <f t="shared" ref="W11:X11" si="26">I11/U11</f>
        <v>15</v>
      </c>
      <c r="X11" s="10" t="e">
        <f t="shared" si="26"/>
        <v>#DIV/0!</v>
      </c>
      <c r="Y11" s="15">
        <f t="shared" ref="Y11:Z11" si="27">O11/M11</f>
        <v>0</v>
      </c>
      <c r="Z11" s="16">
        <f t="shared" si="27"/>
        <v>2.1033022617008845E-2</v>
      </c>
      <c r="AA11" s="17"/>
      <c r="AB11" s="17"/>
      <c r="AC11" s="17"/>
      <c r="AD11" s="17"/>
      <c r="AE11" s="17"/>
      <c r="AF11" s="17"/>
      <c r="AG11" s="17"/>
      <c r="AH11" s="17"/>
    </row>
    <row r="12" spans="1:34" ht="15.75" customHeight="1" x14ac:dyDescent="0.3">
      <c r="A12" s="18" t="s">
        <v>32</v>
      </c>
      <c r="B12" s="18"/>
      <c r="C12" s="18"/>
      <c r="D12" s="18"/>
      <c r="E12" s="18"/>
      <c r="F12" s="18"/>
      <c r="G12" s="18"/>
      <c r="H12" s="18"/>
      <c r="I12" s="19">
        <f t="shared" ref="I12:P12" si="28">SUM(I6:I11)</f>
        <v>21000</v>
      </c>
      <c r="J12" s="19">
        <f t="shared" si="28"/>
        <v>20991.969999999998</v>
      </c>
      <c r="K12" s="20">
        <f t="shared" si="28"/>
        <v>0</v>
      </c>
      <c r="L12" s="20">
        <f t="shared" si="28"/>
        <v>4080464</v>
      </c>
      <c r="M12" s="20">
        <f t="shared" si="28"/>
        <v>6325001</v>
      </c>
      <c r="N12" s="20">
        <f t="shared" si="28"/>
        <v>8740204</v>
      </c>
      <c r="O12" s="20">
        <f t="shared" si="28"/>
        <v>0</v>
      </c>
      <c r="P12" s="20">
        <f t="shared" si="28"/>
        <v>165686</v>
      </c>
      <c r="Q12" s="19"/>
      <c r="R12" s="19">
        <f>(J12/N12)*1000</f>
        <v>2.4017711714738006</v>
      </c>
      <c r="S12" s="19"/>
      <c r="T12" s="19">
        <f t="shared" si="1"/>
        <v>0.12669730695411802</v>
      </c>
      <c r="U12" s="18">
        <f t="shared" ref="U12:V12" si="29">SUM(U6:U11)</f>
        <v>1691</v>
      </c>
      <c r="V12" s="20">
        <f t="shared" si="29"/>
        <v>0</v>
      </c>
      <c r="W12" s="21"/>
      <c r="X12" s="19" t="e">
        <f t="shared" ref="X12:X16" si="30">J12/V12</f>
        <v>#DIV/0!</v>
      </c>
      <c r="Y12" s="18"/>
      <c r="Z12" s="18"/>
      <c r="AA12" s="17"/>
      <c r="AB12" s="17"/>
      <c r="AC12" s="17"/>
      <c r="AD12" s="17"/>
      <c r="AE12" s="17"/>
      <c r="AF12" s="17"/>
      <c r="AG12" s="17"/>
      <c r="AH12" s="17"/>
    </row>
    <row r="13" spans="1:34" ht="15.75" customHeight="1" x14ac:dyDescent="0.25">
      <c r="A13" s="6">
        <v>45785</v>
      </c>
      <c r="B13" s="6">
        <v>45844</v>
      </c>
      <c r="C13" s="7">
        <v>45781</v>
      </c>
      <c r="D13" s="7">
        <v>45845</v>
      </c>
      <c r="E13" s="8" t="s">
        <v>26</v>
      </c>
      <c r="F13" s="8" t="s">
        <v>38</v>
      </c>
      <c r="G13" s="8" t="s">
        <v>28</v>
      </c>
      <c r="H13" s="8" t="s">
        <v>29</v>
      </c>
      <c r="I13" s="9">
        <v>5000</v>
      </c>
      <c r="J13" s="10">
        <f>SUM('WK1 - 4May'!J13,'WK2 - 11May'!J13,'WK3 - 18May'!J13,'WK4 - 25May'!J13,'WK5 - 1Jun'!J13,'WK6 - 8Jun'!J13,'WK7 - 15Jun'!J13,'WK8 - 22Jun'!J13,'WK9 - 29Jun'!J13,'WK10 - 6Jul'!J13,'WK11 - 13Jul'!J13)</f>
        <v>4995.63</v>
      </c>
      <c r="K13" s="11"/>
      <c r="L13" s="12">
        <v>610079</v>
      </c>
      <c r="M13" s="11">
        <v>277778</v>
      </c>
      <c r="N13" s="12">
        <f>SUM('WK1 - 4May'!N13,'WK2 - 11May'!N13,'WK3 - 18May'!N13,'WK4 - 25May'!N13,'WK5 - 1Jun'!N13,'WK6 - 8Jun'!N13,'WK7 - 15Jun'!N13,'WK8 - 22Jun'!N13,'WK9 - 29Jun'!N13,'WK10 - 6Jul'!N13,'WK11 - 13Jul'!N13)</f>
        <v>3870318</v>
      </c>
      <c r="O13" s="11"/>
      <c r="P13" s="12">
        <f>SUM('WK1 - 4May'!P13,'WK2 - 11May'!P13,'WK3 - 18May'!P13,'WK4 - 25May'!P13,'WK5 - 1Jun'!P13,'WK6 - 8Jun'!P13,'WK7 - 15Jun'!P13,'WK8 - 22Jun'!P13,'WK9 - 29Jun'!P13,'WK10 - 6Jul'!P13,'WK11 - 13Jul'!P13)</f>
        <v>5027</v>
      </c>
      <c r="Q13" s="9">
        <f t="shared" ref="Q13:R13" si="31">(I13/M13)*1000</f>
        <v>17.99998560001152</v>
      </c>
      <c r="R13" s="10">
        <f t="shared" si="31"/>
        <v>1.2907544031265648</v>
      </c>
      <c r="S13" s="9"/>
      <c r="T13" s="10">
        <f t="shared" si="1"/>
        <v>0.99375969763278305</v>
      </c>
      <c r="U13" s="13"/>
      <c r="V13" s="12">
        <f>SUM('WK1 - 4May'!V13,'WK2 - 11May'!V13,'WK3 - 18May'!V13,'WK4 - 25May'!V13,'WK5 - 1Jun'!V13,'WK6 - 8Jun'!V13,'WK7 - 15Jun'!V13,'WK8 - 22Jun'!V13,'WK9 - 29Jun'!V13,'WK10 - 6Jul'!V13,'WK11 - 13Jul'!V13)</f>
        <v>0</v>
      </c>
      <c r="W13" s="14"/>
      <c r="X13" s="10" t="e">
        <f t="shared" si="30"/>
        <v>#DIV/0!</v>
      </c>
      <c r="Y13" s="15">
        <f t="shared" ref="Y13:Z13" si="32">O13/M13</f>
        <v>0</v>
      </c>
      <c r="Z13" s="16">
        <f t="shared" si="32"/>
        <v>1.2988596802639991E-3</v>
      </c>
      <c r="AA13" s="17"/>
      <c r="AB13" s="17"/>
      <c r="AC13" s="17"/>
      <c r="AD13" s="17"/>
      <c r="AE13" s="17"/>
      <c r="AF13" s="17"/>
      <c r="AG13" s="17"/>
      <c r="AH13" s="17"/>
    </row>
    <row r="14" spans="1:34" ht="15.75" customHeight="1" x14ac:dyDescent="0.25">
      <c r="A14" s="6">
        <v>45785</v>
      </c>
      <c r="B14" s="6">
        <v>45844</v>
      </c>
      <c r="C14" s="7">
        <v>45781</v>
      </c>
      <c r="D14" s="7">
        <v>45845</v>
      </c>
      <c r="E14" s="8" t="s">
        <v>26</v>
      </c>
      <c r="F14" s="8" t="s">
        <v>38</v>
      </c>
      <c r="G14" s="8" t="s">
        <v>28</v>
      </c>
      <c r="H14" s="8" t="s">
        <v>30</v>
      </c>
      <c r="I14" s="9">
        <v>4000</v>
      </c>
      <c r="J14" s="10">
        <f>SUM('WK1 - 4May'!J14,'WK2 - 11May'!J14,'WK3 - 18May'!J14,'WK4 - 25May'!J14,'WK5 - 1Jun'!J14,'WK6 - 8Jun'!J14,'WK7 - 15Jun'!J14,'WK8 - 22Jun'!J14,'WK9 - 29Jun'!J14,'WK10 - 6Jul'!J14,'WK11 - 13Jul'!J14)</f>
        <v>3996.27</v>
      </c>
      <c r="K14" s="11"/>
      <c r="L14" s="12">
        <v>721007</v>
      </c>
      <c r="M14" s="11">
        <v>160000</v>
      </c>
      <c r="N14" s="12">
        <f>SUM('WK1 - 4May'!N14,'WK2 - 11May'!N14,'WK3 - 18May'!N14,'WK4 - 25May'!N14,'WK5 - 1Jun'!N14,'WK6 - 8Jun'!N14,'WK7 - 15Jun'!N14,'WK8 - 22Jun'!N14,'WK9 - 29Jun'!N14,'WK10 - 6Jul'!N14,'WK11 - 13Jul'!N14)</f>
        <v>3100021</v>
      </c>
      <c r="O14" s="11"/>
      <c r="P14" s="12">
        <f>SUM('WK1 - 4May'!P14,'WK2 - 11May'!P14,'WK3 - 18May'!P14,'WK4 - 25May'!P14,'WK5 - 1Jun'!P14,'WK6 - 8Jun'!P14,'WK7 - 15Jun'!P14,'WK8 - 22Jun'!P14,'WK9 - 29Jun'!P14,'WK10 - 6Jul'!P14,'WK11 - 13Jul'!P14)</f>
        <v>3513</v>
      </c>
      <c r="Q14" s="9">
        <f t="shared" ref="Q14:R14" si="33">(I14/M14)*1000</f>
        <v>25</v>
      </c>
      <c r="R14" s="10">
        <f t="shared" si="33"/>
        <v>1.28911062215385</v>
      </c>
      <c r="S14" s="9"/>
      <c r="T14" s="10">
        <f t="shared" si="1"/>
        <v>1.1375661827497865</v>
      </c>
      <c r="U14" s="13"/>
      <c r="V14" s="12">
        <f>SUM('WK1 - 4May'!V14,'WK2 - 11May'!V14,'WK3 - 18May'!V14,'WK4 - 25May'!V14,'WK5 - 1Jun'!V14,'WK6 - 8Jun'!V14,'WK7 - 15Jun'!V14,'WK8 - 22Jun'!V14,'WK9 - 29Jun'!V14,'WK10 - 6Jul'!V14,'WK11 - 13Jul'!V14)</f>
        <v>0</v>
      </c>
      <c r="W14" s="14"/>
      <c r="X14" s="10" t="e">
        <f t="shared" si="30"/>
        <v>#DIV/0!</v>
      </c>
      <c r="Y14" s="15">
        <f t="shared" ref="Y14:Z14" si="34">O14/M14</f>
        <v>0</v>
      </c>
      <c r="Z14" s="16">
        <f t="shared" si="34"/>
        <v>1.1332181298126689E-3</v>
      </c>
      <c r="AA14" s="17"/>
      <c r="AB14" s="17"/>
      <c r="AC14" s="17"/>
      <c r="AD14" s="17"/>
      <c r="AE14" s="17"/>
      <c r="AF14" s="17"/>
      <c r="AG14" s="17"/>
      <c r="AH14" s="17"/>
    </row>
    <row r="15" spans="1:34" ht="15.75" customHeight="1" x14ac:dyDescent="0.25">
      <c r="A15" s="6">
        <v>45785</v>
      </c>
      <c r="B15" s="6">
        <v>45844</v>
      </c>
      <c r="C15" s="7">
        <v>45781</v>
      </c>
      <c r="D15" s="7">
        <v>45845</v>
      </c>
      <c r="E15" s="8" t="s">
        <v>26</v>
      </c>
      <c r="F15" s="8" t="s">
        <v>38</v>
      </c>
      <c r="G15" s="8" t="s">
        <v>28</v>
      </c>
      <c r="H15" s="8" t="s">
        <v>31</v>
      </c>
      <c r="I15" s="9">
        <v>2000</v>
      </c>
      <c r="J15" s="10">
        <f>SUM('WK1 - 4May'!J15,'WK2 - 11May'!J15,'WK3 - 18May'!J15,'WK4 - 25May'!J15,'WK5 - 1Jun'!J15,'WK6 - 8Jun'!J15,'WK7 - 15Jun'!J15,'WK8 - 22Jun'!J15,'WK9 - 29Jun'!J15,'WK10 - 6Jul'!J15,'WK11 - 13Jul'!J15)</f>
        <v>1999.25</v>
      </c>
      <c r="K15" s="11"/>
      <c r="L15" s="12">
        <v>90353</v>
      </c>
      <c r="M15" s="11">
        <v>100000</v>
      </c>
      <c r="N15" s="12">
        <f>SUM('WK1 - 4May'!N15,'WK2 - 11May'!N15,'WK3 - 18May'!N15,'WK4 - 25May'!N15,'WK5 - 1Jun'!N15,'WK6 - 8Jun'!N15,'WK7 - 15Jun'!N15,'WK8 - 22Jun'!N15,'WK9 - 29Jun'!N15,'WK10 - 6Jul'!N15,'WK11 - 13Jul'!N15)</f>
        <v>656864</v>
      </c>
      <c r="O15" s="11"/>
      <c r="P15" s="12">
        <f>SUM('WK1 - 4May'!P15,'WK2 - 11May'!P15,'WK3 - 18May'!P15,'WK4 - 25May'!P15,'WK5 - 1Jun'!P15,'WK6 - 8Jun'!P15,'WK7 - 15Jun'!P15,'WK8 - 22Jun'!P15,'WK9 - 29Jun'!P15,'WK10 - 6Jul'!P15,'WK11 - 13Jul'!P15)</f>
        <v>1356</v>
      </c>
      <c r="Q15" s="9">
        <f t="shared" ref="Q15:R15" si="35">(I15/M15)*1000</f>
        <v>20</v>
      </c>
      <c r="R15" s="10">
        <f t="shared" si="35"/>
        <v>3.0436285136649293</v>
      </c>
      <c r="S15" s="9"/>
      <c r="T15" s="10">
        <f t="shared" si="1"/>
        <v>1.4743731563421829</v>
      </c>
      <c r="U15" s="13"/>
      <c r="V15" s="12">
        <f>SUM('WK1 - 4May'!V15,'WK2 - 11May'!V15,'WK3 - 18May'!V15,'WK4 - 25May'!V15,'WK5 - 1Jun'!V15,'WK6 - 8Jun'!V15,'WK7 - 15Jun'!V15,'WK8 - 22Jun'!V15,'WK9 - 29Jun'!V15,'WK10 - 6Jul'!V15,'WK11 - 13Jul'!V15)</f>
        <v>0</v>
      </c>
      <c r="W15" s="14"/>
      <c r="X15" s="10" t="e">
        <f t="shared" si="30"/>
        <v>#DIV/0!</v>
      </c>
      <c r="Y15" s="15">
        <f t="shared" ref="Y15:Z15" si="36">O15/M15</f>
        <v>0</v>
      </c>
      <c r="Z15" s="16">
        <f t="shared" si="36"/>
        <v>2.0643542651142396E-3</v>
      </c>
      <c r="AA15" s="17"/>
      <c r="AB15" s="17"/>
      <c r="AC15" s="17"/>
      <c r="AD15" s="17"/>
      <c r="AE15" s="17"/>
      <c r="AF15" s="17"/>
      <c r="AG15" s="17"/>
      <c r="AH15" s="17"/>
    </row>
    <row r="16" spans="1:34" ht="15.75" customHeight="1" x14ac:dyDescent="0.3">
      <c r="A16" s="18" t="s">
        <v>32</v>
      </c>
      <c r="B16" s="18"/>
      <c r="C16" s="18"/>
      <c r="D16" s="18"/>
      <c r="E16" s="18"/>
      <c r="F16" s="18"/>
      <c r="G16" s="18"/>
      <c r="H16" s="18"/>
      <c r="I16" s="19">
        <f t="shared" ref="I16:P16" si="37">SUM(I13:I15)</f>
        <v>11000</v>
      </c>
      <c r="J16" s="19">
        <f t="shared" si="37"/>
        <v>10991.15</v>
      </c>
      <c r="K16" s="20">
        <f t="shared" si="37"/>
        <v>0</v>
      </c>
      <c r="L16" s="20">
        <f t="shared" si="37"/>
        <v>1421439</v>
      </c>
      <c r="M16" s="20">
        <f t="shared" si="37"/>
        <v>537778</v>
      </c>
      <c r="N16" s="20">
        <f t="shared" si="37"/>
        <v>7627203</v>
      </c>
      <c r="O16" s="20">
        <f t="shared" si="37"/>
        <v>0</v>
      </c>
      <c r="P16" s="20">
        <f t="shared" si="37"/>
        <v>9896</v>
      </c>
      <c r="Q16" s="19"/>
      <c r="R16" s="19">
        <f t="shared" ref="R16:R28" si="38">(J16/N16)*1000</f>
        <v>1.4410459509206717</v>
      </c>
      <c r="S16" s="19"/>
      <c r="T16" s="19">
        <f t="shared" si="1"/>
        <v>1.1106659256265157</v>
      </c>
      <c r="U16" s="18">
        <f t="shared" ref="U16:V16" si="39">SUM(U13:U15)</f>
        <v>0</v>
      </c>
      <c r="V16" s="20">
        <f t="shared" si="39"/>
        <v>0</v>
      </c>
      <c r="W16" s="21"/>
      <c r="X16" s="19" t="e">
        <f t="shared" si="30"/>
        <v>#DIV/0!</v>
      </c>
      <c r="Y16" s="18"/>
      <c r="Z16" s="18"/>
      <c r="AA16" s="17"/>
      <c r="AB16" s="17"/>
      <c r="AC16" s="17"/>
      <c r="AD16" s="17"/>
      <c r="AE16" s="17"/>
      <c r="AF16" s="17"/>
      <c r="AG16" s="17"/>
      <c r="AH16" s="17"/>
    </row>
    <row r="17" spans="1:34" ht="15.75" customHeight="1" x14ac:dyDescent="0.25">
      <c r="A17" s="6">
        <v>45792</v>
      </c>
      <c r="B17" s="6">
        <v>45851</v>
      </c>
      <c r="C17" s="7">
        <v>45788</v>
      </c>
      <c r="D17" s="7">
        <v>45843</v>
      </c>
      <c r="E17" s="8" t="s">
        <v>26</v>
      </c>
      <c r="F17" s="8" t="s">
        <v>39</v>
      </c>
      <c r="G17" s="8" t="s">
        <v>40</v>
      </c>
      <c r="H17" s="8" t="s">
        <v>29</v>
      </c>
      <c r="I17" s="9">
        <v>6000</v>
      </c>
      <c r="J17" s="10">
        <f>SUM('WK1 - 4May'!J17,'WK2 - 11May'!J17,'WK3 - 18May'!J17,'WK4 - 25May'!J17,'WK5 - 1Jun'!J17,'WK6 - 8Jun'!J17,'WK7 - 15Jun'!J17,'WK8 - 22Jun'!J17,'WK9 - 29Jun'!J17,'WK10 - 6Jul'!J17,'WK11 - 13Jul'!J17)</f>
        <v>4429.7299999999996</v>
      </c>
      <c r="K17" s="9"/>
      <c r="L17" s="12" t="s">
        <v>41</v>
      </c>
      <c r="M17" s="11"/>
      <c r="N17" s="12">
        <f>SUM('WK1 - 4May'!N17,'WK2 - 11May'!N17,'WK3 - 18May'!N17,'WK4 - 25May'!N17,'WK5 - 1Jun'!N17,'WK6 - 8Jun'!N17,'WK7 - 15Jun'!N17,'WK8 - 22Jun'!N17,'WK9 - 29Jun'!N17,'WK10 - 6Jul'!N17,'WK11 - 13Jul'!N17)</f>
        <v>663702</v>
      </c>
      <c r="O17" s="11"/>
      <c r="P17" s="12">
        <f>SUM('WK1 - 4May'!P17,'WK2 - 11May'!P17,'WK3 - 18May'!P17,'WK4 - 25May'!P17,'WK5 - 1Jun'!P17,'WK6 - 8Jun'!P17,'WK7 - 15Jun'!P17,'WK8 - 22Jun'!P17,'WK9 - 29Jun'!P17,'WK10 - 6Jul'!P17,'WK11 - 13Jul'!P17)</f>
        <v>36210</v>
      </c>
      <c r="Q17" s="9"/>
      <c r="R17" s="10">
        <f t="shared" si="38"/>
        <v>6.6742755031625629</v>
      </c>
      <c r="S17" s="9"/>
      <c r="T17" s="10">
        <f t="shared" si="1"/>
        <v>0.12233443800055233</v>
      </c>
      <c r="U17" s="11">
        <v>1200</v>
      </c>
      <c r="V17" s="12">
        <f>SUM('WK1 - 4May'!V17,'WK2 - 11May'!V17,'WK3 - 18May'!V17,'WK4 - 25May'!V17,'WK5 - 1Jun'!V17,'WK6 - 8Jun'!V17,'WK7 - 15Jun'!V17,'WK8 - 22Jun'!V17,'WK9 - 29Jun'!V17,'WK10 - 6Jul'!V17,'WK11 - 13Jul'!V17)</f>
        <v>4362</v>
      </c>
      <c r="W17" s="14">
        <f t="shared" ref="W17:X17" si="40">I17/U17</f>
        <v>5</v>
      </c>
      <c r="X17" s="10">
        <f t="shared" si="40"/>
        <v>1.0155272810637321</v>
      </c>
      <c r="Y17" s="15" t="e">
        <f t="shared" ref="Y17:Z17" si="41">O17/M17</f>
        <v>#DIV/0!</v>
      </c>
      <c r="Z17" s="16">
        <f t="shared" si="41"/>
        <v>5.4557617726027643E-2</v>
      </c>
      <c r="AA17" s="17"/>
      <c r="AB17" s="17"/>
      <c r="AC17" s="17"/>
      <c r="AD17" s="17"/>
      <c r="AE17" s="17"/>
      <c r="AF17" s="17"/>
      <c r="AG17" s="17"/>
      <c r="AH17" s="17"/>
    </row>
    <row r="18" spans="1:34" ht="15.75" customHeight="1" x14ac:dyDescent="0.25">
      <c r="A18" s="6">
        <v>45792</v>
      </c>
      <c r="B18" s="6">
        <v>45851</v>
      </c>
      <c r="C18" s="7">
        <v>45788</v>
      </c>
      <c r="D18" s="7">
        <v>45843</v>
      </c>
      <c r="E18" s="8" t="s">
        <v>26</v>
      </c>
      <c r="F18" s="8" t="s">
        <v>39</v>
      </c>
      <c r="G18" s="8" t="s">
        <v>40</v>
      </c>
      <c r="H18" s="8" t="s">
        <v>30</v>
      </c>
      <c r="I18" s="9">
        <v>5000</v>
      </c>
      <c r="J18" s="10">
        <f>SUM('WK1 - 4May'!J18,'WK2 - 11May'!J18,'WK3 - 18May'!J18,'WK4 - 25May'!J18,'WK5 - 1Jun'!J18,'WK6 - 8Jun'!J18,'WK7 - 15Jun'!J18,'WK8 - 22Jun'!J18,'WK9 - 29Jun'!J18,'WK10 - 6Jul'!J18,'WK11 - 13Jul'!J18)</f>
        <v>3626.1700000000005</v>
      </c>
      <c r="K18" s="9"/>
      <c r="L18" s="12" t="s">
        <v>41</v>
      </c>
      <c r="M18" s="11"/>
      <c r="N18" s="12">
        <f>SUM('WK1 - 4May'!N18,'WK2 - 11May'!N18,'WK3 - 18May'!N18,'WK4 - 25May'!N18,'WK5 - 1Jun'!N18,'WK6 - 8Jun'!N18,'WK7 - 15Jun'!N18,'WK8 - 22Jun'!N18,'WK9 - 29Jun'!N18,'WK10 - 6Jul'!N18,'WK11 - 13Jul'!N18)</f>
        <v>518324</v>
      </c>
      <c r="O18" s="11"/>
      <c r="P18" s="12">
        <f>SUM('WK1 - 4May'!P18,'WK2 - 11May'!P18,'WK3 - 18May'!P18,'WK4 - 25May'!P18,'WK5 - 1Jun'!P18,'WK6 - 8Jun'!P18,'WK7 - 15Jun'!P18,'WK8 - 22Jun'!P18,'WK9 - 29Jun'!P18,'WK10 - 6Jul'!P18,'WK11 - 13Jul'!P18)</f>
        <v>33703</v>
      </c>
      <c r="Q18" s="9"/>
      <c r="R18" s="10">
        <f t="shared" si="38"/>
        <v>6.9959523386916302</v>
      </c>
      <c r="S18" s="9"/>
      <c r="T18" s="10">
        <f t="shared" si="1"/>
        <v>0.10759190576506544</v>
      </c>
      <c r="U18" s="11">
        <v>1000</v>
      </c>
      <c r="V18" s="12">
        <f>SUM('WK1 - 4May'!V18,'WK2 - 11May'!V18,'WK3 - 18May'!V18,'WK4 - 25May'!V18,'WK5 - 1Jun'!V18,'WK6 - 8Jun'!V18,'WK7 - 15Jun'!V18,'WK8 - 22Jun'!V18,'WK9 - 29Jun'!V18,'WK10 - 6Jul'!V18,'WK11 - 13Jul'!V18)</f>
        <v>2346</v>
      </c>
      <c r="W18" s="14">
        <f t="shared" ref="W18:X18" si="42">I18/U18</f>
        <v>5</v>
      </c>
      <c r="X18" s="10">
        <f t="shared" si="42"/>
        <v>1.545682011935209</v>
      </c>
      <c r="Y18" s="15" t="e">
        <f t="shared" ref="Y18:Z18" si="43">O18/M18</f>
        <v>#DIV/0!</v>
      </c>
      <c r="Z18" s="16">
        <f t="shared" si="43"/>
        <v>6.5023035784567182E-2</v>
      </c>
      <c r="AA18" s="17"/>
      <c r="AB18" s="17"/>
      <c r="AC18" s="17"/>
      <c r="AD18" s="17"/>
      <c r="AE18" s="17"/>
      <c r="AF18" s="17"/>
      <c r="AG18" s="17"/>
      <c r="AH18" s="17"/>
    </row>
    <row r="19" spans="1:34" ht="15.75" customHeight="1" x14ac:dyDescent="0.25">
      <c r="A19" s="6">
        <v>45792</v>
      </c>
      <c r="B19" s="6">
        <v>45851</v>
      </c>
      <c r="C19" s="7">
        <v>45788</v>
      </c>
      <c r="D19" s="7">
        <v>45843</v>
      </c>
      <c r="E19" s="8" t="s">
        <v>26</v>
      </c>
      <c r="F19" s="8" t="s">
        <v>39</v>
      </c>
      <c r="G19" s="8" t="s">
        <v>40</v>
      </c>
      <c r="H19" s="8" t="s">
        <v>31</v>
      </c>
      <c r="I19" s="9">
        <v>3000</v>
      </c>
      <c r="J19" s="10">
        <f>SUM('WK1 - 4May'!J19,'WK2 - 11May'!J19,'WK3 - 18May'!J19,'WK4 - 25May'!J19,'WK5 - 1Jun'!J19,'WK6 - 8Jun'!J19,'WK7 - 15Jun'!J19,'WK8 - 22Jun'!J19,'WK9 - 29Jun'!J19,'WK10 - 6Jul'!J19,'WK11 - 13Jul'!J19)</f>
        <v>2206.1400000000003</v>
      </c>
      <c r="K19" s="9"/>
      <c r="L19" s="12" t="s">
        <v>41</v>
      </c>
      <c r="M19" s="11"/>
      <c r="N19" s="12">
        <f>SUM('WK1 - 4May'!N19,'WK2 - 11May'!N19,'WK3 - 18May'!N19,'WK4 - 25May'!N19,'WK5 - 1Jun'!N19,'WK6 - 8Jun'!N19,'WK7 - 15Jun'!N19,'WK8 - 22Jun'!N19,'WK9 - 29Jun'!N19,'WK10 - 6Jul'!N19,'WK11 - 13Jul'!N19)</f>
        <v>554285</v>
      </c>
      <c r="O19" s="11"/>
      <c r="P19" s="12">
        <f>SUM('WK1 - 4May'!P19,'WK2 - 11May'!P19,'WK3 - 18May'!P19,'WK4 - 25May'!P19,'WK5 - 1Jun'!P19,'WK6 - 8Jun'!P19,'WK7 - 15Jun'!P19,'WK8 - 22Jun'!P19,'WK9 - 29Jun'!P19,'WK10 - 6Jul'!P19,'WK11 - 13Jul'!P19)</f>
        <v>15503</v>
      </c>
      <c r="Q19" s="9"/>
      <c r="R19" s="10">
        <f t="shared" si="38"/>
        <v>3.9801546136013064</v>
      </c>
      <c r="S19" s="9"/>
      <c r="T19" s="10">
        <f t="shared" si="1"/>
        <v>0.14230407017996519</v>
      </c>
      <c r="U19" s="13">
        <v>429</v>
      </c>
      <c r="V19" s="12">
        <f>SUM('WK1 - 4May'!V19,'WK2 - 11May'!V19,'WK3 - 18May'!V19,'WK4 - 25May'!V19,'WK5 - 1Jun'!V19,'WK6 - 8Jun'!V19,'WK7 - 15Jun'!V19,'WK8 - 22Jun'!V19,'WK9 - 29Jun'!V19,'WK10 - 6Jul'!V19,'WK11 - 13Jul'!V19)</f>
        <v>1905</v>
      </c>
      <c r="W19" s="14">
        <f t="shared" ref="W19:X19" si="44">I19/U19</f>
        <v>6.9930069930069934</v>
      </c>
      <c r="X19" s="10">
        <f t="shared" si="44"/>
        <v>1.1580787401574806</v>
      </c>
      <c r="Y19" s="15" t="e">
        <f t="shared" ref="Y19:Z19" si="45">O19/M19</f>
        <v>#DIV/0!</v>
      </c>
      <c r="Z19" s="16">
        <f t="shared" si="45"/>
        <v>2.7969365939904563E-2</v>
      </c>
      <c r="AA19" s="17"/>
      <c r="AB19" s="17"/>
      <c r="AC19" s="17"/>
      <c r="AD19" s="17"/>
      <c r="AE19" s="17"/>
      <c r="AF19" s="17"/>
      <c r="AG19" s="17"/>
      <c r="AH19" s="17"/>
    </row>
    <row r="20" spans="1:34" ht="15.75" customHeight="1" x14ac:dyDescent="0.25">
      <c r="A20" s="6">
        <v>45792</v>
      </c>
      <c r="B20" s="6">
        <v>45851</v>
      </c>
      <c r="C20" s="7">
        <v>45788</v>
      </c>
      <c r="D20" s="7">
        <v>45843</v>
      </c>
      <c r="E20" s="8" t="s">
        <v>26</v>
      </c>
      <c r="F20" s="8" t="s">
        <v>39</v>
      </c>
      <c r="G20" s="8" t="s">
        <v>40</v>
      </c>
      <c r="H20" s="8" t="s">
        <v>35</v>
      </c>
      <c r="I20" s="9">
        <v>2000</v>
      </c>
      <c r="J20" s="10">
        <f>SUM('WK1 - 4May'!J20,'WK2 - 11May'!J20,'WK3 - 18May'!J20,'WK4 - 25May'!J20,'WK5 - 1Jun'!J20,'WK6 - 8Jun'!J20,'WK7 - 15Jun'!J20,'WK8 - 22Jun'!J20,'WK9 - 29Jun'!J20,'WK10 - 6Jul'!J20,'WK11 - 13Jul'!J20)</f>
        <v>1366.34</v>
      </c>
      <c r="K20" s="9"/>
      <c r="L20" s="12" t="s">
        <v>41</v>
      </c>
      <c r="M20" s="11"/>
      <c r="N20" s="12">
        <f>SUM('WK1 - 4May'!N20,'WK2 - 11May'!N20,'WK3 - 18May'!N20,'WK4 - 25May'!N20,'WK5 - 1Jun'!N20,'WK6 - 8Jun'!N20,'WK7 - 15Jun'!N20,'WK8 - 22Jun'!N20,'WK9 - 29Jun'!N20,'WK10 - 6Jul'!N20,'WK11 - 13Jul'!N20)</f>
        <v>321775</v>
      </c>
      <c r="O20" s="11"/>
      <c r="P20" s="12">
        <f>SUM('WK1 - 4May'!P20,'WK2 - 11May'!P20,'WK3 - 18May'!P20,'WK4 - 25May'!P20,'WK5 - 1Jun'!P20,'WK6 - 8Jun'!P20,'WK7 - 15Jun'!P20,'WK8 - 22Jun'!P20,'WK9 - 29Jun'!P20,'WK10 - 6Jul'!P20,'WK11 - 13Jul'!P20)</f>
        <v>10642</v>
      </c>
      <c r="Q20" s="9"/>
      <c r="R20" s="10">
        <f t="shared" si="38"/>
        <v>4.2462590319322508</v>
      </c>
      <c r="S20" s="9"/>
      <c r="T20" s="10">
        <f t="shared" si="1"/>
        <v>0.12839127983461754</v>
      </c>
      <c r="U20" s="13">
        <v>333</v>
      </c>
      <c r="V20" s="12">
        <f>SUM('WK1 - 4May'!V20,'WK2 - 11May'!V20,'WK3 - 18May'!V20,'WK4 - 25May'!V20,'WK5 - 1Jun'!V20,'WK6 - 8Jun'!V20,'WK7 - 15Jun'!V20,'WK8 - 22Jun'!V20,'WK9 - 29Jun'!V20,'WK10 - 6Jul'!V20,'WK11 - 13Jul'!V20)</f>
        <v>1204</v>
      </c>
      <c r="W20" s="14">
        <f t="shared" ref="W20:X20" si="46">I20/U20</f>
        <v>6.0060060060060056</v>
      </c>
      <c r="X20" s="10">
        <f t="shared" si="46"/>
        <v>1.1348338870431893</v>
      </c>
      <c r="Y20" s="15" t="e">
        <f t="shared" ref="Y20:Z20" si="47">O20/M20</f>
        <v>#DIV/0!</v>
      </c>
      <c r="Z20" s="16">
        <f t="shared" si="47"/>
        <v>3.3072799316292444E-2</v>
      </c>
      <c r="AA20" s="17"/>
      <c r="AB20" s="17"/>
      <c r="AC20" s="17"/>
      <c r="AD20" s="17"/>
      <c r="AE20" s="17"/>
      <c r="AF20" s="17"/>
      <c r="AG20" s="17"/>
      <c r="AH20" s="17"/>
    </row>
    <row r="21" spans="1:34" ht="15.75" customHeight="1" x14ac:dyDescent="0.25">
      <c r="A21" s="6">
        <v>45792</v>
      </c>
      <c r="B21" s="6">
        <v>45851</v>
      </c>
      <c r="C21" s="7">
        <v>45788</v>
      </c>
      <c r="D21" s="7">
        <v>45843</v>
      </c>
      <c r="E21" s="8" t="s">
        <v>26</v>
      </c>
      <c r="F21" s="8" t="s">
        <v>39</v>
      </c>
      <c r="G21" s="8" t="s">
        <v>40</v>
      </c>
      <c r="H21" s="8" t="s">
        <v>36</v>
      </c>
      <c r="I21" s="9">
        <v>2000</v>
      </c>
      <c r="J21" s="10">
        <f>SUM('WK1 - 4May'!J21,'WK2 - 11May'!J21,'WK3 - 18May'!J21,'WK4 - 25May'!J21,'WK5 - 1Jun'!J21,'WK6 - 8Jun'!J21,'WK7 - 15Jun'!J21,'WK8 - 22Jun'!J21,'WK9 - 29Jun'!J21,'WK10 - 6Jul'!J21,'WK11 - 13Jul'!J21)</f>
        <v>1371.1200000000001</v>
      </c>
      <c r="K21" s="9"/>
      <c r="L21" s="12" t="s">
        <v>41</v>
      </c>
      <c r="M21" s="11"/>
      <c r="N21" s="12">
        <f>SUM('WK1 - 4May'!N21,'WK2 - 11May'!N21,'WK3 - 18May'!N21,'WK4 - 25May'!N21,'WK5 - 1Jun'!N21,'WK6 - 8Jun'!N21,'WK7 - 15Jun'!N21,'WK8 - 22Jun'!N21,'WK9 - 29Jun'!N21,'WK10 - 6Jul'!N21,'WK11 - 13Jul'!N21)</f>
        <v>354786</v>
      </c>
      <c r="O21" s="11"/>
      <c r="P21" s="12">
        <f>SUM('WK1 - 4May'!P21,'WK2 - 11May'!P21,'WK3 - 18May'!P21,'WK4 - 25May'!P21,'WK5 - 1Jun'!P21,'WK6 - 8Jun'!P21,'WK7 - 15Jun'!P21,'WK8 - 22Jun'!P21,'WK9 - 29Jun'!P21,'WK10 - 6Jul'!P21,'WK11 - 13Jul'!P21)</f>
        <v>21573</v>
      </c>
      <c r="Q21" s="9"/>
      <c r="R21" s="10">
        <f t="shared" si="38"/>
        <v>3.864639529180971</v>
      </c>
      <c r="S21" s="9"/>
      <c r="T21" s="10">
        <f t="shared" si="1"/>
        <v>6.3557224308162991E-2</v>
      </c>
      <c r="U21" s="13">
        <v>333</v>
      </c>
      <c r="V21" s="12">
        <f>SUM('WK1 - 4May'!V21,'WK2 - 11May'!V21,'WK3 - 18May'!V21,'WK4 - 25May'!V21,'WK5 - 1Jun'!V21,'WK6 - 8Jun'!V21,'WK7 - 15Jun'!V21,'WK8 - 22Jun'!V21,'WK9 - 29Jun'!V21,'WK10 - 6Jul'!V21,'WK11 - 13Jul'!V21)</f>
        <v>2683</v>
      </c>
      <c r="W21" s="14">
        <f t="shared" ref="W21:X21" si="48">I21/U21</f>
        <v>6.0060060060060056</v>
      </c>
      <c r="X21" s="10">
        <f t="shared" si="48"/>
        <v>0.51103988073052553</v>
      </c>
      <c r="Y21" s="15" t="e">
        <f t="shared" ref="Y21:Z21" si="49">O21/M21</f>
        <v>#DIV/0!</v>
      </c>
      <c r="Z21" s="16">
        <f t="shared" si="49"/>
        <v>6.0805668769342645E-2</v>
      </c>
      <c r="AA21" s="17"/>
      <c r="AB21" s="17"/>
      <c r="AC21" s="17"/>
      <c r="AD21" s="17"/>
      <c r="AE21" s="17"/>
      <c r="AF21" s="17"/>
      <c r="AG21" s="17"/>
      <c r="AH21" s="17"/>
    </row>
    <row r="22" spans="1:34" ht="15.75" customHeight="1" x14ac:dyDescent="0.25">
      <c r="A22" s="6">
        <v>45789</v>
      </c>
      <c r="B22" s="6">
        <v>45849</v>
      </c>
      <c r="C22" s="7">
        <v>45788</v>
      </c>
      <c r="D22" s="7">
        <v>45843</v>
      </c>
      <c r="E22" s="8" t="s">
        <v>26</v>
      </c>
      <c r="F22" s="8" t="s">
        <v>39</v>
      </c>
      <c r="G22" s="8" t="s">
        <v>40</v>
      </c>
      <c r="H22" s="8" t="s">
        <v>37</v>
      </c>
      <c r="I22" s="9">
        <v>2000</v>
      </c>
      <c r="J22" s="10">
        <f>SUM('WK1 - 4May'!J22,'WK2 - 11May'!J22,'WK3 - 18May'!J22,'WK4 - 25May'!J22,'WK5 - 1Jun'!J22,'WK6 - 8Jun'!J22,'WK7 - 15Jun'!J22,'WK8 - 22Jun'!J22,'WK9 - 29Jun'!J22,'WK10 - 6Jul'!J22,'WK11 - 13Jul'!J22)</f>
        <v>1314.2</v>
      </c>
      <c r="K22" s="9"/>
      <c r="L22" s="12" t="s">
        <v>41</v>
      </c>
      <c r="M22" s="11"/>
      <c r="N22" s="12">
        <f>SUM('WK1 - 4May'!N22,'WK2 - 11May'!N22,'WK3 - 18May'!N22,'WK4 - 25May'!N22,'WK5 - 1Jun'!N22,'WK6 - 8Jun'!N22,'WK7 - 15Jun'!N22,'WK8 - 22Jun'!N22,'WK9 - 29Jun'!N22,'WK10 - 6Jul'!N22,'WK11 - 13Jul'!N22)</f>
        <v>317643</v>
      </c>
      <c r="O22" s="11"/>
      <c r="P22" s="12">
        <f>SUM('WK1 - 4May'!P22,'WK2 - 11May'!P22,'WK3 - 18May'!P22,'WK4 - 25May'!P22,'WK5 - 1Jun'!P22,'WK6 - 8Jun'!P22,'WK7 - 15Jun'!P22,'WK8 - 22Jun'!P22,'WK9 - 29Jun'!P22,'WK10 - 6Jul'!P22,'WK11 - 13Jul'!P22)</f>
        <v>12410</v>
      </c>
      <c r="Q22" s="9"/>
      <c r="R22" s="10">
        <f t="shared" si="38"/>
        <v>4.1373491624244831</v>
      </c>
      <c r="S22" s="9"/>
      <c r="T22" s="10">
        <f t="shared" si="1"/>
        <v>0.10589846897663176</v>
      </c>
      <c r="U22" s="13">
        <v>333</v>
      </c>
      <c r="V22" s="12">
        <f>SUM('WK1 - 4May'!V22,'WK2 - 11May'!V22,'WK3 - 18May'!V22,'WK4 - 25May'!V22,'WK5 - 1Jun'!V22,'WK6 - 8Jun'!V22,'WK7 - 15Jun'!V22,'WK8 - 22Jun'!V22,'WK9 - 29Jun'!V22,'WK10 - 6Jul'!V22,'WK11 - 13Jul'!V22)</f>
        <v>1717</v>
      </c>
      <c r="W22" s="14">
        <f t="shared" ref="W22:X22" si="50">I22/U22</f>
        <v>6.0060060060060056</v>
      </c>
      <c r="X22" s="10">
        <f t="shared" si="50"/>
        <v>0.76540477577169486</v>
      </c>
      <c r="Y22" s="15" t="e">
        <f t="shared" ref="Y22:Z22" si="51">O22/M22</f>
        <v>#DIV/0!</v>
      </c>
      <c r="Z22" s="16">
        <f t="shared" si="51"/>
        <v>3.9069017733745118E-2</v>
      </c>
      <c r="AA22" s="17"/>
      <c r="AB22" s="17"/>
      <c r="AC22" s="17"/>
      <c r="AD22" s="17"/>
      <c r="AE22" s="17"/>
      <c r="AF22" s="17"/>
      <c r="AG22" s="17"/>
      <c r="AH22" s="17"/>
    </row>
    <row r="23" spans="1:34" ht="15.75" customHeight="1" x14ac:dyDescent="0.3">
      <c r="A23" s="18" t="s">
        <v>32</v>
      </c>
      <c r="B23" s="18"/>
      <c r="C23" s="18"/>
      <c r="D23" s="18"/>
      <c r="E23" s="18"/>
      <c r="F23" s="18"/>
      <c r="G23" s="18"/>
      <c r="H23" s="18"/>
      <c r="I23" s="19">
        <f t="shared" ref="I23:P23" si="52">SUM(I17:I22)</f>
        <v>20000</v>
      </c>
      <c r="J23" s="19">
        <f t="shared" si="52"/>
        <v>14313.700000000003</v>
      </c>
      <c r="K23" s="20">
        <f t="shared" si="52"/>
        <v>0</v>
      </c>
      <c r="L23" s="20">
        <f t="shared" si="52"/>
        <v>0</v>
      </c>
      <c r="M23" s="20">
        <f t="shared" si="52"/>
        <v>0</v>
      </c>
      <c r="N23" s="20">
        <f t="shared" si="52"/>
        <v>2730515</v>
      </c>
      <c r="O23" s="20">
        <f t="shared" si="52"/>
        <v>0</v>
      </c>
      <c r="P23" s="20">
        <f t="shared" si="52"/>
        <v>130041</v>
      </c>
      <c r="Q23" s="19"/>
      <c r="R23" s="19">
        <f t="shared" si="38"/>
        <v>5.242124654140337</v>
      </c>
      <c r="S23" s="19"/>
      <c r="T23" s="19">
        <f t="shared" si="1"/>
        <v>0.11007067001945542</v>
      </c>
      <c r="U23" s="20">
        <f t="shared" ref="U23:V23" si="53">SUM(U17:U22)</f>
        <v>3628</v>
      </c>
      <c r="V23" s="20">
        <f t="shared" si="53"/>
        <v>14217</v>
      </c>
      <c r="W23" s="21"/>
      <c r="X23" s="19">
        <f>J23/V23</f>
        <v>1.0068017162551877</v>
      </c>
      <c r="Y23" s="18"/>
      <c r="Z23" s="18"/>
      <c r="AA23" s="17"/>
      <c r="AB23" s="17"/>
      <c r="AC23" s="17"/>
      <c r="AD23" s="17"/>
      <c r="AE23" s="17"/>
      <c r="AF23" s="17"/>
      <c r="AG23" s="17"/>
      <c r="AH23" s="17"/>
    </row>
    <row r="24" spans="1:34" ht="15.75" customHeight="1" x14ac:dyDescent="0.25">
      <c r="A24" s="6">
        <v>45797</v>
      </c>
      <c r="B24" s="6">
        <v>45857</v>
      </c>
      <c r="C24" s="7">
        <v>45795</v>
      </c>
      <c r="D24" s="7">
        <v>45843</v>
      </c>
      <c r="E24" s="8" t="s">
        <v>26</v>
      </c>
      <c r="F24" s="8" t="s">
        <v>42</v>
      </c>
      <c r="G24" s="8" t="s">
        <v>43</v>
      </c>
      <c r="H24" s="8" t="s">
        <v>29</v>
      </c>
      <c r="I24" s="9">
        <v>7000</v>
      </c>
      <c r="J24" s="10">
        <f>SUM('WK1 - 4May'!J24,'WK2 - 11May'!J24,'WK3 - 18May'!J24,'WK4 - 25May'!J24,'WK5 - 1Jun'!J24,'WK6 - 8Jun'!J24,'WK7 - 15Jun'!J24,'WK8 - 22Jun'!J24,'WK9 - 29Jun'!J24,'WK10 - 6Jul'!J24,'WK11 - 13Jul'!J24)</f>
        <v>11088.8</v>
      </c>
      <c r="K24" s="11"/>
      <c r="L24" s="12"/>
      <c r="M24" s="11">
        <v>5600000</v>
      </c>
      <c r="N24" s="12">
        <f>SUM('WK1 - 4May'!N24,'WK2 - 11May'!N24,'WK3 - 18May'!N24,'WK4 - 25May'!N24,'WK5 - 1Jun'!N24,'WK6 - 8Jun'!N24,'WK7 - 15Jun'!N24,'WK8 - 22Jun'!N24,'WK9 - 29Jun'!N24,'WK10 - 6Jul'!N24,'WK11 - 13Jul'!N24)</f>
        <v>2968069</v>
      </c>
      <c r="O24" s="11">
        <v>28000</v>
      </c>
      <c r="P24" s="12">
        <f>SUM('WK1 - 4May'!P24,'WK2 - 11May'!P24,'WK3 - 18May'!P24,'WK4 - 25May'!P24,'WK5 - 1Jun'!P24,'WK6 - 8Jun'!P24,'WK7 - 15Jun'!P24,'WK8 - 22Jun'!P24,'WK9 - 29Jun'!P24,'WK10 - 6Jul'!P24,'WK11 - 13Jul'!P24)</f>
        <v>55444</v>
      </c>
      <c r="Q24" s="9">
        <v>2.5</v>
      </c>
      <c r="R24" s="10">
        <f t="shared" si="38"/>
        <v>3.7360317431973447</v>
      </c>
      <c r="S24" s="9">
        <f t="shared" ref="S24:T24" si="54">(I24/O24)</f>
        <v>0.25</v>
      </c>
      <c r="T24" s="10">
        <f t="shared" si="54"/>
        <v>0.19999999999999998</v>
      </c>
      <c r="U24" s="11">
        <v>1167</v>
      </c>
      <c r="V24" s="12">
        <f>SUM('WK1 - 4May'!V24,'WK2 - 11May'!V24,'WK3 - 18May'!V24,'WK4 - 25May'!V24,'WK5 - 1Jun'!V24,'WK6 - 8Jun'!V24,'WK7 - 15Jun'!V24,'WK8 - 22Jun'!V24,'WK9 - 29Jun'!V24,'WK10 - 6Jul'!V24,'WK11 - 13Jul'!V24)</f>
        <v>0</v>
      </c>
      <c r="W24" s="14">
        <f t="shared" ref="W24:X24" si="55">I24/U24</f>
        <v>5.9982862039417313</v>
      </c>
      <c r="X24" s="10" t="e">
        <f t="shared" si="55"/>
        <v>#DIV/0!</v>
      </c>
      <c r="Y24" s="15">
        <f t="shared" ref="Y24:Z24" si="56">O24/M24</f>
        <v>5.0000000000000001E-3</v>
      </c>
      <c r="Z24" s="16">
        <f t="shared" si="56"/>
        <v>1.8680158715986724E-2</v>
      </c>
      <c r="AA24" s="17"/>
      <c r="AB24" s="17"/>
      <c r="AC24" s="17"/>
      <c r="AD24" s="17"/>
      <c r="AE24" s="17"/>
      <c r="AF24" s="17"/>
      <c r="AG24" s="17"/>
      <c r="AH24" s="17"/>
    </row>
    <row r="25" spans="1:34" ht="15.75" customHeight="1" x14ac:dyDescent="0.25">
      <c r="A25" s="6">
        <v>45797</v>
      </c>
      <c r="B25" s="6">
        <v>45857</v>
      </c>
      <c r="C25" s="7">
        <v>45795</v>
      </c>
      <c r="D25" s="7">
        <v>45843</v>
      </c>
      <c r="E25" s="8" t="s">
        <v>26</v>
      </c>
      <c r="F25" s="8" t="s">
        <v>42</v>
      </c>
      <c r="G25" s="8" t="s">
        <v>43</v>
      </c>
      <c r="H25" s="8" t="s">
        <v>30</v>
      </c>
      <c r="I25" s="9">
        <v>5000</v>
      </c>
      <c r="J25" s="10">
        <f>SUM('WK1 - 4May'!J25,'WK2 - 11May'!J25,'WK3 - 18May'!J25,'WK4 - 25May'!J25,'WK5 - 1Jun'!J25,'WK6 - 8Jun'!J25,'WK7 - 15Jun'!J25,'WK8 - 22Jun'!J25,'WK9 - 29Jun'!J25,'WK10 - 6Jul'!J25,'WK11 - 13Jul'!J25)</f>
        <v>5615.2</v>
      </c>
      <c r="K25" s="11"/>
      <c r="L25" s="12"/>
      <c r="M25" s="11">
        <v>4000000</v>
      </c>
      <c r="N25" s="12">
        <f>SUM('WK1 - 4May'!N25,'WK2 - 11May'!N25,'WK3 - 18May'!N25,'WK4 - 25May'!N25,'WK5 - 1Jun'!N25,'WK6 - 8Jun'!N25,'WK7 - 15Jun'!N25,'WK8 - 22Jun'!N25,'WK9 - 29Jun'!N25,'WK10 - 6Jul'!N25,'WK11 - 13Jul'!N25)</f>
        <v>3437041</v>
      </c>
      <c r="O25" s="11">
        <v>20000</v>
      </c>
      <c r="P25" s="12">
        <f>SUM('WK1 - 4May'!P25,'WK2 - 11May'!P25,'WK3 - 18May'!P25,'WK4 - 25May'!P25,'WK5 - 1Jun'!P25,'WK6 - 8Jun'!P25,'WK7 - 15Jun'!P25,'WK8 - 22Jun'!P25,'WK9 - 29Jun'!P25,'WK10 - 6Jul'!P25,'WK11 - 13Jul'!P25)</f>
        <v>28076</v>
      </c>
      <c r="Q25" s="9">
        <v>4</v>
      </c>
      <c r="R25" s="10">
        <f t="shared" si="38"/>
        <v>1.633730874900823</v>
      </c>
      <c r="S25" s="9">
        <f t="shared" ref="S25:T25" si="57">(I25/O25)</f>
        <v>0.25</v>
      </c>
      <c r="T25" s="10">
        <f t="shared" si="57"/>
        <v>0.19999999999999998</v>
      </c>
      <c r="U25" s="13">
        <v>714</v>
      </c>
      <c r="V25" s="12">
        <f>SUM('WK1 - 4May'!V25,'WK2 - 11May'!V25,'WK3 - 18May'!V25,'WK4 - 25May'!V25,'WK5 - 1Jun'!V25,'WK6 - 8Jun'!V25,'WK7 - 15Jun'!V25,'WK8 - 22Jun'!V25,'WK9 - 29Jun'!V25,'WK10 - 6Jul'!V25,'WK11 - 13Jul'!V25)</f>
        <v>0</v>
      </c>
      <c r="W25" s="14">
        <f t="shared" ref="W25:X25" si="58">I25/U25</f>
        <v>7.0028011204481793</v>
      </c>
      <c r="X25" s="10" t="e">
        <f t="shared" si="58"/>
        <v>#DIV/0!</v>
      </c>
      <c r="Y25" s="15">
        <f t="shared" ref="Y25:Z25" si="59">O25/M25</f>
        <v>5.0000000000000001E-3</v>
      </c>
      <c r="Z25" s="16">
        <f t="shared" si="59"/>
        <v>8.1686543745041161E-3</v>
      </c>
      <c r="AA25" s="17"/>
      <c r="AB25" s="17"/>
      <c r="AC25" s="17"/>
      <c r="AD25" s="17"/>
      <c r="AE25" s="17"/>
      <c r="AF25" s="17"/>
      <c r="AG25" s="17"/>
      <c r="AH25" s="17"/>
    </row>
    <row r="26" spans="1:34" ht="15.75" customHeight="1" x14ac:dyDescent="0.25">
      <c r="A26" s="6">
        <v>45797</v>
      </c>
      <c r="B26" s="6">
        <v>45857</v>
      </c>
      <c r="C26" s="7">
        <v>45795</v>
      </c>
      <c r="D26" s="7">
        <v>45843</v>
      </c>
      <c r="E26" s="8" t="s">
        <v>26</v>
      </c>
      <c r="F26" s="8" t="s">
        <v>42</v>
      </c>
      <c r="G26" s="8" t="s">
        <v>43</v>
      </c>
      <c r="H26" s="8" t="s">
        <v>31</v>
      </c>
      <c r="I26" s="9">
        <v>4000</v>
      </c>
      <c r="J26" s="10">
        <f>SUM('WK1 - 4May'!J26,'WK2 - 11May'!J26,'WK3 - 18May'!J26,'WK4 - 25May'!J26,'WK5 - 1Jun'!J26,'WK6 - 8Jun'!J26,'WK7 - 15Jun'!J26,'WK8 - 22Jun'!J26,'WK9 - 29Jun'!J26,'WK10 - 6Jul'!J26,'WK11 - 13Jul'!J26)</f>
        <v>6245.5999999999995</v>
      </c>
      <c r="K26" s="11"/>
      <c r="L26" s="12"/>
      <c r="M26" s="11">
        <v>3200000</v>
      </c>
      <c r="N26" s="12">
        <f>SUM('WK1 - 4May'!N26,'WK2 - 11May'!N26,'WK3 - 18May'!N26,'WK4 - 25May'!N26,'WK5 - 1Jun'!N26,'WK6 - 8Jun'!N26,'WK7 - 15Jun'!N26,'WK8 - 22Jun'!N26,'WK9 - 29Jun'!N26,'WK10 - 6Jul'!N26,'WK11 - 13Jul'!N26)</f>
        <v>1774805</v>
      </c>
      <c r="O26" s="11">
        <v>16000</v>
      </c>
      <c r="P26" s="12">
        <f>SUM('WK1 - 4May'!P26,'WK2 - 11May'!P26,'WK3 - 18May'!P26,'WK4 - 25May'!P26,'WK5 - 1Jun'!P26,'WK6 - 8Jun'!P26,'WK7 - 15Jun'!P26,'WK8 - 22Jun'!P26,'WK9 - 29Jun'!P26,'WK10 - 6Jul'!P26,'WK11 - 13Jul'!P26)</f>
        <v>31228</v>
      </c>
      <c r="Q26" s="9">
        <v>5</v>
      </c>
      <c r="R26" s="10">
        <f t="shared" si="38"/>
        <v>3.5190344854786861</v>
      </c>
      <c r="S26" s="9">
        <f t="shared" ref="S26:T26" si="60">(I26/O26)</f>
        <v>0.25</v>
      </c>
      <c r="T26" s="10">
        <f t="shared" si="60"/>
        <v>0.19999999999999998</v>
      </c>
      <c r="U26" s="13">
        <v>571</v>
      </c>
      <c r="V26" s="12">
        <f>SUM('WK1 - 4May'!V26,'WK2 - 11May'!V26,'WK3 - 18May'!V26,'WK4 - 25May'!V26,'WK5 - 1Jun'!V26,'WK6 - 8Jun'!V26,'WK7 - 15Jun'!V26,'WK8 - 22Jun'!V26,'WK9 - 29Jun'!V26,'WK10 - 6Jul'!V26,'WK11 - 13Jul'!V26)</f>
        <v>0</v>
      </c>
      <c r="W26" s="14">
        <f t="shared" ref="W26:X26" si="61">I26/U26</f>
        <v>7.0052539404553418</v>
      </c>
      <c r="X26" s="10" t="e">
        <f t="shared" si="61"/>
        <v>#DIV/0!</v>
      </c>
      <c r="Y26" s="15">
        <f t="shared" ref="Y26:Z26" si="62">O26/M26</f>
        <v>5.0000000000000001E-3</v>
      </c>
      <c r="Z26" s="16">
        <f t="shared" si="62"/>
        <v>1.7595172427393432E-2</v>
      </c>
      <c r="AA26" s="17"/>
      <c r="AB26" s="17"/>
      <c r="AC26" s="17"/>
      <c r="AD26" s="17"/>
      <c r="AE26" s="17"/>
      <c r="AF26" s="17"/>
      <c r="AG26" s="17"/>
      <c r="AH26" s="17"/>
    </row>
    <row r="27" spans="1:34" ht="15.75" customHeight="1" x14ac:dyDescent="0.25">
      <c r="A27" s="6">
        <v>45797</v>
      </c>
      <c r="B27" s="6">
        <v>45857</v>
      </c>
      <c r="C27" s="7">
        <v>45795</v>
      </c>
      <c r="D27" s="7">
        <v>45843</v>
      </c>
      <c r="E27" s="8" t="s">
        <v>26</v>
      </c>
      <c r="F27" s="8" t="s">
        <v>42</v>
      </c>
      <c r="G27" s="8" t="s">
        <v>43</v>
      </c>
      <c r="H27" s="8" t="s">
        <v>37</v>
      </c>
      <c r="I27" s="9">
        <v>3000</v>
      </c>
      <c r="J27" s="10">
        <f>SUM('WK1 - 4May'!J27,'WK2 - 11May'!J27,'WK3 - 18May'!J27,'WK4 - 25May'!J27,'WK5 - 1Jun'!J27,'WK6 - 8Jun'!J27,'WK7 - 15Jun'!J27,'WK8 - 22Jun'!J27,'WK9 - 29Jun'!J27,'WK10 - 6Jul'!J27,'WK11 - 13Jul'!J27)</f>
        <v>4191.4000000000005</v>
      </c>
      <c r="K27" s="11"/>
      <c r="L27" s="12"/>
      <c r="M27" s="11">
        <v>2400000</v>
      </c>
      <c r="N27" s="12">
        <f>SUM('WK1 - 4May'!N27,'WK2 - 11May'!N27,'WK3 - 18May'!N27,'WK4 - 25May'!N27,'WK5 - 1Jun'!N27,'WK6 - 8Jun'!N27,'WK7 - 15Jun'!N27,'WK8 - 22Jun'!N27,'WK9 - 29Jun'!N27,'WK10 - 6Jul'!N27,'WK11 - 13Jul'!N27)</f>
        <v>824562</v>
      </c>
      <c r="O27" s="11">
        <v>12000</v>
      </c>
      <c r="P27" s="12">
        <f>SUM('WK1 - 4May'!P27,'WK2 - 11May'!P27,'WK3 - 18May'!P27,'WK4 - 25May'!P27,'WK5 - 1Jun'!P27,'WK6 - 8Jun'!P27,'WK7 - 15Jun'!P27,'WK8 - 22Jun'!P27,'WK9 - 29Jun'!P27,'WK10 - 6Jul'!P27,'WK11 - 13Jul'!P27)</f>
        <v>20957</v>
      </c>
      <c r="Q27" s="9">
        <v>3.5</v>
      </c>
      <c r="R27" s="10">
        <f t="shared" si="38"/>
        <v>5.0831835568459383</v>
      </c>
      <c r="S27" s="9">
        <f t="shared" ref="S27:T27" si="63">(I27/O27)</f>
        <v>0.25</v>
      </c>
      <c r="T27" s="10">
        <f t="shared" si="63"/>
        <v>0.20000000000000004</v>
      </c>
      <c r="U27" s="13">
        <v>429</v>
      </c>
      <c r="V27" s="12">
        <f>SUM('WK1 - 4May'!V27,'WK2 - 11May'!V27,'WK3 - 18May'!V27,'WK4 - 25May'!V27,'WK5 - 1Jun'!V27,'WK6 - 8Jun'!V27,'WK7 - 15Jun'!V27,'WK8 - 22Jun'!V27,'WK9 - 29Jun'!V27,'WK10 - 6Jul'!V27,'WK11 - 13Jul'!V27)</f>
        <v>0</v>
      </c>
      <c r="W27" s="14">
        <f t="shared" ref="W27:X27" si="64">I27/U27</f>
        <v>6.9930069930069934</v>
      </c>
      <c r="X27" s="10" t="e">
        <f t="shared" si="64"/>
        <v>#DIV/0!</v>
      </c>
      <c r="Y27" s="15">
        <f t="shared" ref="Y27:Z27" si="65">O27/M27</f>
        <v>5.0000000000000001E-3</v>
      </c>
      <c r="Z27" s="16">
        <f t="shared" si="65"/>
        <v>2.5415917784229688E-2</v>
      </c>
      <c r="AA27" s="17"/>
      <c r="AB27" s="17"/>
      <c r="AC27" s="17"/>
      <c r="AD27" s="17"/>
      <c r="AE27" s="17"/>
      <c r="AF27" s="17"/>
      <c r="AG27" s="17"/>
      <c r="AH27" s="17"/>
    </row>
    <row r="28" spans="1:34" ht="15.75" customHeight="1" x14ac:dyDescent="0.3">
      <c r="A28" s="18" t="s">
        <v>32</v>
      </c>
      <c r="B28" s="18"/>
      <c r="C28" s="18"/>
      <c r="D28" s="18"/>
      <c r="E28" s="18"/>
      <c r="F28" s="18"/>
      <c r="G28" s="18"/>
      <c r="H28" s="18"/>
      <c r="I28" s="19">
        <f t="shared" ref="I28:P28" si="66">SUM(I24:I27)</f>
        <v>19000</v>
      </c>
      <c r="J28" s="19">
        <f t="shared" si="66"/>
        <v>27141</v>
      </c>
      <c r="K28" s="20">
        <f t="shared" si="66"/>
        <v>0</v>
      </c>
      <c r="L28" s="20">
        <f t="shared" si="66"/>
        <v>0</v>
      </c>
      <c r="M28" s="20">
        <f t="shared" si="66"/>
        <v>15200000</v>
      </c>
      <c r="N28" s="20">
        <f t="shared" si="66"/>
        <v>9004477</v>
      </c>
      <c r="O28" s="20">
        <f t="shared" si="66"/>
        <v>76000</v>
      </c>
      <c r="P28" s="20">
        <f t="shared" si="66"/>
        <v>135705</v>
      </c>
      <c r="Q28" s="19"/>
      <c r="R28" s="19">
        <f t="shared" si="38"/>
        <v>3.0141672858956716</v>
      </c>
      <c r="S28" s="19"/>
      <c r="T28" s="19">
        <f>(J28/P28)</f>
        <v>0.2</v>
      </c>
      <c r="U28" s="20">
        <f t="shared" ref="U28:V28" si="67">SUM(U24:U27)</f>
        <v>2881</v>
      </c>
      <c r="V28" s="20">
        <f t="shared" si="67"/>
        <v>0</v>
      </c>
      <c r="W28" s="21"/>
      <c r="X28" s="19" t="e">
        <f>J28/V28</f>
        <v>#DIV/0!</v>
      </c>
      <c r="Y28" s="18"/>
      <c r="Z28" s="18"/>
      <c r="AA28" s="17"/>
      <c r="AB28" s="17"/>
      <c r="AC28" s="17"/>
      <c r="AD28" s="17"/>
      <c r="AE28" s="17"/>
      <c r="AF28" s="17"/>
      <c r="AG28" s="17"/>
      <c r="AH28" s="17"/>
    </row>
    <row r="29" spans="1:34" ht="15.75" customHeight="1" x14ac:dyDescent="0.25">
      <c r="A29" s="17"/>
      <c r="B29" s="17"/>
      <c r="C29" s="17"/>
      <c r="D29" s="17"/>
      <c r="E29" s="22"/>
      <c r="F29" s="23"/>
      <c r="G29" s="17"/>
      <c r="H29" s="17"/>
      <c r="I29" s="24"/>
      <c r="J29" s="25"/>
      <c r="K29" s="26"/>
      <c r="L29" s="27"/>
      <c r="M29" s="26"/>
      <c r="N29" s="27"/>
      <c r="O29" s="26"/>
      <c r="P29" s="27"/>
      <c r="Q29" s="24"/>
      <c r="R29" s="25"/>
      <c r="S29" s="24"/>
      <c r="T29" s="25"/>
      <c r="U29" s="17"/>
      <c r="V29" s="28"/>
      <c r="W29" s="29"/>
      <c r="X29" s="25"/>
      <c r="Y29" s="17"/>
      <c r="Z29" s="28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3">
      <c r="A30" s="17"/>
      <c r="B30" s="17"/>
      <c r="C30" s="17"/>
      <c r="D30" s="30" t="s">
        <v>44</v>
      </c>
      <c r="E30" s="30" t="s">
        <v>45</v>
      </c>
      <c r="F30" s="31"/>
      <c r="G30" s="17"/>
      <c r="H30" s="32" t="s">
        <v>32</v>
      </c>
      <c r="I30" s="33">
        <f t="shared" ref="I30:J30" si="68">SUM(I28,I23,I16,I12,I5)</f>
        <v>83000</v>
      </c>
      <c r="J30" s="33">
        <f t="shared" si="68"/>
        <v>85413.58</v>
      </c>
      <c r="K30" s="33">
        <f>SUM(K28,K23,K16,K12,K5,K23)</f>
        <v>0</v>
      </c>
      <c r="L30" s="34">
        <f t="shared" ref="L30:P30" si="69">SUM(L28,L23,L16,L12,L5)</f>
        <v>5604165</v>
      </c>
      <c r="M30" s="34">
        <f t="shared" si="69"/>
        <v>24712779</v>
      </c>
      <c r="N30" s="34">
        <f t="shared" si="69"/>
        <v>32381689</v>
      </c>
      <c r="O30" s="34">
        <f t="shared" si="69"/>
        <v>76000</v>
      </c>
      <c r="P30" s="34">
        <f t="shared" si="69"/>
        <v>453446</v>
      </c>
      <c r="Q30" s="33">
        <f t="shared" ref="Q30:R30" si="70">(I30/M30)*1000</f>
        <v>3.3585862601692833</v>
      </c>
      <c r="R30" s="33">
        <f t="shared" si="70"/>
        <v>2.6377123194531333</v>
      </c>
      <c r="S30" s="33">
        <f t="shared" ref="S30:T30" si="71">(I30/O30)</f>
        <v>1.0921052631578947</v>
      </c>
      <c r="T30" s="33">
        <f t="shared" si="71"/>
        <v>0.188365494457995</v>
      </c>
      <c r="U30" s="34">
        <f>SUM(U28,U23,U16,U12,U5)</f>
        <v>8200</v>
      </c>
      <c r="V30" s="34">
        <f>SUM(V12,V16,V5,V16,V23,V28)</f>
        <v>14217</v>
      </c>
      <c r="W30" s="33">
        <f t="shared" ref="W30:X30" si="72">U30/I30</f>
        <v>9.8795180722891562E-2</v>
      </c>
      <c r="X30" s="33">
        <f t="shared" si="72"/>
        <v>0.16644894172566002</v>
      </c>
      <c r="Y30" s="35">
        <f t="shared" ref="Y30:Z30" si="73">O30/M30</f>
        <v>3.07533199726344E-3</v>
      </c>
      <c r="Z30" s="35">
        <f t="shared" si="73"/>
        <v>1.4003160860448014E-2</v>
      </c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17"/>
      <c r="B31" s="17"/>
      <c r="C31" s="17"/>
      <c r="D31" s="36">
        <f>(J30-I30)/I30</f>
        <v>2.9079277108433756E-2</v>
      </c>
      <c r="E31" s="37" t="s">
        <v>46</v>
      </c>
      <c r="F31" s="22"/>
      <c r="G31" s="17"/>
      <c r="H31" s="38"/>
      <c r="I31" s="39"/>
      <c r="J31" s="39"/>
      <c r="K31" s="40"/>
      <c r="L31" s="40"/>
      <c r="M31" s="40"/>
      <c r="N31" s="40"/>
      <c r="O31" s="40"/>
      <c r="P31" s="40"/>
      <c r="Q31" s="39"/>
      <c r="R31" s="39"/>
      <c r="S31" s="39"/>
      <c r="T31" s="39"/>
      <c r="U31" s="38"/>
      <c r="V31" s="38"/>
      <c r="W31" s="41"/>
      <c r="X31" s="39"/>
      <c r="Y31" s="38"/>
      <c r="Z31" s="38"/>
      <c r="AA31" s="38"/>
      <c r="AB31" s="38"/>
      <c r="AC31" s="17"/>
      <c r="AD31" s="17"/>
      <c r="AE31" s="17"/>
      <c r="AF31" s="17"/>
      <c r="AG31" s="17"/>
      <c r="AH31" s="17"/>
    </row>
    <row r="32" spans="1:34" ht="15.75" customHeight="1" x14ac:dyDescent="0.25">
      <c r="A32" s="17"/>
      <c r="B32" s="17"/>
      <c r="C32" s="17"/>
      <c r="D32" s="36">
        <f>(N30-M30)/M30</f>
        <v>0.3103216356201785</v>
      </c>
      <c r="E32" s="37" t="s">
        <v>47</v>
      </c>
      <c r="F32" s="22"/>
      <c r="G32" s="82" t="s">
        <v>48</v>
      </c>
      <c r="H32" s="81"/>
      <c r="I32" s="42" t="s">
        <v>49</v>
      </c>
      <c r="J32" s="42" t="s">
        <v>13</v>
      </c>
      <c r="K32" s="42" t="s">
        <v>15</v>
      </c>
      <c r="L32" s="43" t="s">
        <v>50</v>
      </c>
      <c r="M32" s="43" t="s">
        <v>51</v>
      </c>
      <c r="N32" s="43" t="s">
        <v>52</v>
      </c>
      <c r="O32" s="43" t="s">
        <v>53</v>
      </c>
      <c r="P32" s="43" t="s">
        <v>54</v>
      </c>
      <c r="Q32" s="39"/>
      <c r="R32" s="39"/>
      <c r="S32" s="39"/>
      <c r="T32" s="39"/>
      <c r="U32" s="38"/>
      <c r="V32" s="38"/>
      <c r="W32" s="41"/>
      <c r="X32" s="39"/>
      <c r="Y32" s="38"/>
      <c r="Z32" s="38"/>
      <c r="AA32" s="38"/>
      <c r="AB32" s="38"/>
      <c r="AC32" s="17"/>
      <c r="AD32" s="17"/>
      <c r="AE32" s="17"/>
      <c r="AF32" s="17"/>
      <c r="AG32" s="17"/>
      <c r="AH32" s="17"/>
    </row>
    <row r="33" spans="1:34" ht="15.75" customHeight="1" x14ac:dyDescent="0.25">
      <c r="A33" s="17"/>
      <c r="B33" s="17"/>
      <c r="C33" s="17"/>
      <c r="D33" s="36">
        <f>(P30-O30)/O30</f>
        <v>4.9663947368421049</v>
      </c>
      <c r="E33" s="37" t="s">
        <v>55</v>
      </c>
      <c r="F33" s="17"/>
      <c r="G33" s="44" t="s">
        <v>56</v>
      </c>
      <c r="H33" s="44" t="s">
        <v>57</v>
      </c>
      <c r="I33" s="45">
        <f>SUM('WK1 - 4May'!J30)</f>
        <v>2020.73</v>
      </c>
      <c r="J33" s="46">
        <f>SUM('WK1 - 4May'!N30)</f>
        <v>627604</v>
      </c>
      <c r="K33" s="46">
        <f>SUM('WK1 - 4May'!P30)</f>
        <v>14193</v>
      </c>
      <c r="L33" s="45">
        <f t="shared" ref="L33:L44" si="74">(I33/J33)*1000</f>
        <v>3.2197532201834278</v>
      </c>
      <c r="M33" s="45">
        <f t="shared" ref="M33:M44" si="75">I33/K33</f>
        <v>0.14237511449305995</v>
      </c>
      <c r="N33" s="47">
        <f t="shared" ref="N33:N44" si="76">K33/J33</f>
        <v>2.2614578619639135E-2</v>
      </c>
      <c r="O33" s="46">
        <f>SUM('WK1 - 4May'!V30)</f>
        <v>0</v>
      </c>
      <c r="P33" s="46"/>
      <c r="Q33" s="39"/>
      <c r="R33" s="39"/>
      <c r="S33" s="39"/>
      <c r="T33" s="39"/>
      <c r="U33" s="38"/>
      <c r="V33" s="38"/>
      <c r="W33" s="41"/>
      <c r="X33" s="39"/>
      <c r="Y33" s="38"/>
      <c r="Z33" s="38"/>
      <c r="AA33" s="38"/>
      <c r="AB33" s="38"/>
      <c r="AC33" s="17"/>
      <c r="AD33" s="17"/>
      <c r="AE33" s="17"/>
      <c r="AF33" s="17"/>
      <c r="AG33" s="17"/>
      <c r="AH33" s="17"/>
    </row>
    <row r="34" spans="1:34" ht="15.75" customHeight="1" x14ac:dyDescent="0.25">
      <c r="A34" s="17"/>
      <c r="B34" s="17"/>
      <c r="C34" s="17"/>
      <c r="D34" s="48">
        <f>(V30-U30)/U30</f>
        <v>0.73378048780487803</v>
      </c>
      <c r="E34" s="49" t="s">
        <v>58</v>
      </c>
      <c r="F34" s="17"/>
      <c r="G34" s="13" t="s">
        <v>59</v>
      </c>
      <c r="H34" s="13" t="s">
        <v>60</v>
      </c>
      <c r="I34" s="45">
        <f>'WK2 - 11May'!J30</f>
        <v>5601.4099999999989</v>
      </c>
      <c r="J34" s="46">
        <f>'WK2 - 11May'!N30</f>
        <v>1766105</v>
      </c>
      <c r="K34" s="46">
        <f>'WK2 - 11May'!P30</f>
        <v>29952</v>
      </c>
      <c r="L34" s="45">
        <f t="shared" si="74"/>
        <v>3.1716177690454415</v>
      </c>
      <c r="M34" s="45">
        <f t="shared" si="75"/>
        <v>0.18701288728632476</v>
      </c>
      <c r="N34" s="47">
        <f t="shared" si="76"/>
        <v>1.6959354058790389E-2</v>
      </c>
      <c r="O34" s="46">
        <f>'WK2 - 11May'!V30</f>
        <v>838</v>
      </c>
      <c r="P34" s="46"/>
      <c r="Q34" s="39"/>
      <c r="R34" s="39"/>
      <c r="S34" s="39"/>
      <c r="T34" s="39"/>
      <c r="U34" s="38"/>
      <c r="V34" s="38"/>
      <c r="W34" s="41"/>
      <c r="X34" s="39"/>
      <c r="Y34" s="38"/>
      <c r="Z34" s="38"/>
      <c r="AA34" s="38"/>
      <c r="AB34" s="38"/>
      <c r="AC34" s="17"/>
      <c r="AD34" s="17"/>
      <c r="AE34" s="17"/>
      <c r="AF34" s="17"/>
      <c r="AG34" s="17"/>
      <c r="AH34" s="17"/>
    </row>
    <row r="35" spans="1:34" ht="15.75" customHeight="1" x14ac:dyDescent="0.25">
      <c r="A35" s="17"/>
      <c r="B35" s="17"/>
      <c r="C35" s="17"/>
      <c r="D35" s="17"/>
      <c r="E35" s="17"/>
      <c r="F35" s="17"/>
      <c r="G35" s="13" t="s">
        <v>61</v>
      </c>
      <c r="H35" s="13" t="s">
        <v>62</v>
      </c>
      <c r="I35" s="45">
        <f>'WK3 - 18May'!J30</f>
        <v>8245.0399999999991</v>
      </c>
      <c r="J35" s="46">
        <f>'WK3 - 18May'!N30</f>
        <v>2825349</v>
      </c>
      <c r="K35" s="46">
        <f>'WK3 - 18May'!P30</f>
        <v>45675</v>
      </c>
      <c r="L35" s="45">
        <f t="shared" si="74"/>
        <v>2.9182377115181168</v>
      </c>
      <c r="M35" s="45">
        <f t="shared" si="75"/>
        <v>0.18051538040503556</v>
      </c>
      <c r="N35" s="47">
        <f t="shared" si="76"/>
        <v>1.61661444302987E-2</v>
      </c>
      <c r="O35" s="46">
        <f>'WK3 - 18May'!V30</f>
        <v>2792</v>
      </c>
      <c r="P35" s="46"/>
      <c r="Q35" s="39"/>
      <c r="R35" s="39"/>
      <c r="S35" s="39"/>
      <c r="T35" s="39"/>
      <c r="U35" s="38"/>
      <c r="V35" s="38"/>
      <c r="W35" s="41"/>
      <c r="X35" s="39"/>
      <c r="Y35" s="38"/>
      <c r="Z35" s="38"/>
      <c r="AA35" s="38"/>
      <c r="AB35" s="38"/>
      <c r="AC35" s="17"/>
      <c r="AD35" s="17"/>
      <c r="AE35" s="17"/>
      <c r="AF35" s="17"/>
      <c r="AG35" s="17"/>
      <c r="AH35" s="17"/>
    </row>
    <row r="36" spans="1:34" ht="15.75" customHeight="1" x14ac:dyDescent="0.25">
      <c r="A36" s="17"/>
      <c r="B36" s="17"/>
      <c r="C36" s="17"/>
      <c r="D36" s="17"/>
      <c r="E36" s="17"/>
      <c r="F36" s="17"/>
      <c r="G36" s="13" t="s">
        <v>63</v>
      </c>
      <c r="H36" s="13" t="s">
        <v>64</v>
      </c>
      <c r="I36" s="45">
        <f>'WK4 - 25May'!J30</f>
        <v>10154.92</v>
      </c>
      <c r="J36" s="46">
        <f>'WK4 - 25May'!N30</f>
        <v>3940969</v>
      </c>
      <c r="K36" s="46">
        <f>'WK4 - 25May'!P30</f>
        <v>51820</v>
      </c>
      <c r="L36" s="45">
        <f t="shared" si="74"/>
        <v>2.5767571376481269</v>
      </c>
      <c r="M36" s="45">
        <f t="shared" si="75"/>
        <v>0.19596526437668854</v>
      </c>
      <c r="N36" s="47">
        <f t="shared" si="76"/>
        <v>1.314905039851874E-2</v>
      </c>
      <c r="O36" s="46">
        <f>'WK4 - 25May'!V30</f>
        <v>2919</v>
      </c>
      <c r="P36" s="46"/>
      <c r="Q36" s="39"/>
      <c r="R36" s="39"/>
      <c r="S36" s="39"/>
      <c r="T36" s="39"/>
      <c r="U36" s="38"/>
      <c r="V36" s="38"/>
      <c r="W36" s="41"/>
      <c r="X36" s="39"/>
      <c r="Y36" s="38"/>
      <c r="Z36" s="38"/>
      <c r="AA36" s="38"/>
      <c r="AB36" s="38"/>
      <c r="AC36" s="17"/>
      <c r="AD36" s="17"/>
      <c r="AE36" s="17"/>
      <c r="AF36" s="17"/>
      <c r="AG36" s="17"/>
      <c r="AH36" s="17"/>
    </row>
    <row r="37" spans="1:34" ht="15.75" customHeight="1" x14ac:dyDescent="0.25">
      <c r="A37" s="17"/>
      <c r="B37" s="17"/>
      <c r="C37" s="17"/>
      <c r="D37" s="17"/>
      <c r="E37" s="17"/>
      <c r="F37" s="17"/>
      <c r="G37" s="13" t="s">
        <v>65</v>
      </c>
      <c r="H37" s="13" t="s">
        <v>66</v>
      </c>
      <c r="I37" s="45">
        <f>'WK5 - 1Jun'!J30</f>
        <v>11766.130000000003</v>
      </c>
      <c r="J37" s="46">
        <f>'WK5 - 1Jun'!N30</f>
        <v>3775316</v>
      </c>
      <c r="K37" s="46">
        <f>'WK5 - 1Jun'!P30</f>
        <v>61762</v>
      </c>
      <c r="L37" s="45">
        <f t="shared" si="74"/>
        <v>3.1165947433274468</v>
      </c>
      <c r="M37" s="45">
        <f t="shared" si="75"/>
        <v>0.19050759366600828</v>
      </c>
      <c r="N37" s="47">
        <f t="shared" si="76"/>
        <v>1.6359425277248315E-2</v>
      </c>
      <c r="O37" s="46">
        <f>'WK5 - 1Jun'!V30</f>
        <v>2895</v>
      </c>
      <c r="P37" s="46"/>
      <c r="Q37" s="39"/>
      <c r="R37" s="39"/>
      <c r="S37" s="39"/>
      <c r="T37" s="39"/>
      <c r="U37" s="38"/>
      <c r="V37" s="38"/>
      <c r="W37" s="41"/>
      <c r="X37" s="39"/>
      <c r="Y37" s="38"/>
      <c r="Z37" s="38"/>
      <c r="AA37" s="38"/>
      <c r="AB37" s="38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3" t="s">
        <v>67</v>
      </c>
      <c r="H38" s="13" t="s">
        <v>68</v>
      </c>
      <c r="I38" s="45">
        <f>'WK6 - 8Jun'!J30</f>
        <v>11500.34</v>
      </c>
      <c r="J38" s="46">
        <f>'WK6 - 8Jun'!N30</f>
        <v>3469062</v>
      </c>
      <c r="K38" s="46">
        <f>'WK6 - 8Jun'!P30</f>
        <v>66033</v>
      </c>
      <c r="L38" s="45">
        <f t="shared" si="74"/>
        <v>3.3151151521650521</v>
      </c>
      <c r="M38" s="45">
        <f t="shared" si="75"/>
        <v>0.17416049550982085</v>
      </c>
      <c r="N38" s="47">
        <f t="shared" si="76"/>
        <v>1.9034828434891047E-2</v>
      </c>
      <c r="O38" s="46">
        <f>'WK6 - 8Jun'!V30</f>
        <v>2529</v>
      </c>
      <c r="P38" s="46"/>
      <c r="Q38" s="39"/>
      <c r="R38" s="39"/>
      <c r="S38" s="39"/>
      <c r="T38" s="39"/>
      <c r="U38" s="38"/>
      <c r="V38" s="38"/>
      <c r="W38" s="41"/>
      <c r="X38" s="39"/>
      <c r="Y38" s="38"/>
      <c r="Z38" s="38"/>
      <c r="AA38" s="38"/>
      <c r="AB38" s="38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3" t="s">
        <v>69</v>
      </c>
      <c r="H39" s="13" t="s">
        <v>70</v>
      </c>
      <c r="I39" s="45">
        <f>'WK7 - 15Jun'!J30</f>
        <v>8146.97</v>
      </c>
      <c r="J39" s="46">
        <f>'WK7 - 15Jun'!N30</f>
        <v>3233141</v>
      </c>
      <c r="K39" s="46">
        <f>'WK7 - 15Jun'!P30</f>
        <v>39300</v>
      </c>
      <c r="L39" s="45">
        <f t="shared" si="74"/>
        <v>2.5198313342968959</v>
      </c>
      <c r="M39" s="45">
        <f t="shared" si="75"/>
        <v>0.20730203562340968</v>
      </c>
      <c r="N39" s="47">
        <f t="shared" si="76"/>
        <v>1.2155362231340977E-2</v>
      </c>
      <c r="O39" s="46">
        <f>'WK7 - 15Jun'!V30</f>
        <v>87</v>
      </c>
      <c r="P39" s="46"/>
      <c r="Q39" s="39"/>
      <c r="R39" s="39"/>
      <c r="S39" s="39"/>
      <c r="T39" s="39"/>
      <c r="U39" s="38"/>
      <c r="V39" s="38"/>
      <c r="W39" s="41"/>
      <c r="X39" s="39"/>
      <c r="Y39" s="38"/>
      <c r="Z39" s="38"/>
      <c r="AA39" s="38"/>
      <c r="AB39" s="38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3" t="s">
        <v>71</v>
      </c>
      <c r="H40" s="13" t="s">
        <v>72</v>
      </c>
      <c r="I40" s="45">
        <f>'WK8 - 22Jun'!J30</f>
        <v>8803.8799999999992</v>
      </c>
      <c r="J40" s="46">
        <f>'WK8 - 22Jun'!N30</f>
        <v>4825011</v>
      </c>
      <c r="K40" s="46">
        <f>'WK8 - 22Jun'!P30</f>
        <v>40138</v>
      </c>
      <c r="L40" s="45">
        <f t="shared" si="74"/>
        <v>1.8246341821811389</v>
      </c>
      <c r="M40" s="45">
        <f t="shared" si="75"/>
        <v>0.21934027604763565</v>
      </c>
      <c r="N40" s="47">
        <f t="shared" si="76"/>
        <v>8.3187375116865019E-3</v>
      </c>
      <c r="O40" s="46">
        <f>'WK8 - 22Jun'!V30</f>
        <v>10</v>
      </c>
      <c r="P40" s="46"/>
      <c r="Q40" s="39"/>
      <c r="R40" s="39"/>
      <c r="S40" s="39"/>
      <c r="T40" s="39"/>
      <c r="U40" s="38"/>
      <c r="V40" s="38"/>
      <c r="W40" s="41"/>
      <c r="X40" s="39"/>
      <c r="Y40" s="38"/>
      <c r="Z40" s="38"/>
      <c r="AA40" s="38"/>
      <c r="AB40" s="38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3" t="s">
        <v>73</v>
      </c>
      <c r="H41" s="13" t="s">
        <v>74</v>
      </c>
      <c r="I41" s="45">
        <f>'WK9 - 29Jun'!J30</f>
        <v>11247.89</v>
      </c>
      <c r="J41" s="46">
        <f>'WK9 - 29Jun'!N30</f>
        <v>5577246</v>
      </c>
      <c r="K41" s="46">
        <f>'WK9 - 29Jun'!P30</f>
        <v>57433</v>
      </c>
      <c r="L41" s="45">
        <f t="shared" si="74"/>
        <v>2.0167462579201274</v>
      </c>
      <c r="M41" s="45">
        <f t="shared" si="75"/>
        <v>0.19584367872129263</v>
      </c>
      <c r="N41" s="47">
        <f t="shared" si="76"/>
        <v>1.0297734760130716E-2</v>
      </c>
      <c r="O41" s="46">
        <f>'WK9 - 29Jun'!V30</f>
        <v>1794</v>
      </c>
      <c r="P41" s="46"/>
      <c r="Q41" s="39"/>
      <c r="R41" s="39"/>
      <c r="S41" s="39"/>
      <c r="T41" s="39"/>
      <c r="U41" s="38"/>
      <c r="V41" s="38"/>
      <c r="W41" s="41"/>
      <c r="X41" s="39"/>
      <c r="Y41" s="38"/>
      <c r="Z41" s="38"/>
      <c r="AA41" s="38"/>
      <c r="AB41" s="38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7"/>
      <c r="D42" s="17"/>
      <c r="E42" s="17"/>
      <c r="F42" s="17"/>
      <c r="G42" s="13" t="s">
        <v>75</v>
      </c>
      <c r="H42" s="13" t="s">
        <v>76</v>
      </c>
      <c r="I42" s="45">
        <f>'WK10 - 6Jul'!J30</f>
        <v>6587.9</v>
      </c>
      <c r="J42" s="46">
        <f>'WK10 - 6Jul'!N30</f>
        <v>2151878</v>
      </c>
      <c r="K42" s="46">
        <f>'WK10 - 6Jul'!P30</f>
        <v>38842</v>
      </c>
      <c r="L42" s="45">
        <f t="shared" si="74"/>
        <v>3.0614653804723129</v>
      </c>
      <c r="M42" s="45">
        <f t="shared" si="75"/>
        <v>0.1696076412131198</v>
      </c>
      <c r="N42" s="47">
        <f t="shared" si="76"/>
        <v>1.805027980210774E-2</v>
      </c>
      <c r="O42" s="46">
        <f>'WK10 - 6Jul'!V30</f>
        <v>0</v>
      </c>
      <c r="P42" s="46"/>
      <c r="Q42" s="39"/>
      <c r="R42" s="39"/>
      <c r="S42" s="39"/>
      <c r="T42" s="39"/>
      <c r="U42" s="38"/>
      <c r="V42" s="38"/>
      <c r="W42" s="41"/>
      <c r="X42" s="39"/>
      <c r="Y42" s="38"/>
      <c r="Z42" s="38"/>
      <c r="AA42" s="38"/>
      <c r="AB42" s="38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3" t="s">
        <v>77</v>
      </c>
      <c r="H43" s="13" t="s">
        <v>78</v>
      </c>
      <c r="I43" s="45">
        <f>'WK11 - 13Jul'!J30</f>
        <v>1338.3700000000001</v>
      </c>
      <c r="J43" s="46">
        <f>'WK11 - 13Jul'!N30</f>
        <v>190008</v>
      </c>
      <c r="K43" s="46">
        <f>'WK11 - 13Jul'!P30</f>
        <v>8298</v>
      </c>
      <c r="L43" s="45">
        <f t="shared" si="74"/>
        <v>7.0437560523767431</v>
      </c>
      <c r="M43" s="45">
        <f t="shared" si="75"/>
        <v>0.16128826223186313</v>
      </c>
      <c r="N43" s="47">
        <f t="shared" si="76"/>
        <v>4.367184539598333E-2</v>
      </c>
      <c r="O43" s="46">
        <f>'WK11 - 13Jul'!V30</f>
        <v>353</v>
      </c>
      <c r="P43" s="46"/>
      <c r="Q43" s="39"/>
      <c r="R43" s="39"/>
      <c r="S43" s="39"/>
      <c r="T43" s="39"/>
      <c r="U43" s="38"/>
      <c r="V43" s="38"/>
      <c r="W43" s="41"/>
      <c r="X43" s="39"/>
      <c r="Y43" s="38"/>
      <c r="Z43" s="38"/>
      <c r="AA43" s="38"/>
      <c r="AB43" s="38"/>
      <c r="AC43" s="17"/>
      <c r="AD43" s="17"/>
      <c r="AE43" s="17"/>
      <c r="AF43" s="17"/>
      <c r="AG43" s="17"/>
      <c r="AH43" s="17"/>
    </row>
    <row r="44" spans="1:34" ht="15.75" customHeight="1" x14ac:dyDescent="0.3">
      <c r="A44" s="17"/>
      <c r="B44" s="17"/>
      <c r="C44" s="17"/>
      <c r="D44" s="17"/>
      <c r="E44" s="17"/>
      <c r="F44" s="17"/>
      <c r="G44" s="17"/>
      <c r="H44" s="38"/>
      <c r="I44" s="50">
        <f t="shared" ref="I44:K44" si="77">SUM(I33:I43)</f>
        <v>85413.58</v>
      </c>
      <c r="J44" s="51">
        <f t="shared" si="77"/>
        <v>32381689</v>
      </c>
      <c r="K44" s="51">
        <f t="shared" si="77"/>
        <v>453446</v>
      </c>
      <c r="L44" s="50">
        <f t="shared" si="74"/>
        <v>2.6377123194531333</v>
      </c>
      <c r="M44" s="50">
        <f t="shared" si="75"/>
        <v>0.188365494457995</v>
      </c>
      <c r="N44" s="52">
        <f t="shared" si="76"/>
        <v>1.4003160860448014E-2</v>
      </c>
      <c r="O44" s="53">
        <f>SUM(O33:O43)</f>
        <v>14217</v>
      </c>
      <c r="P44" s="54"/>
      <c r="Q44" s="39"/>
      <c r="R44" s="39"/>
      <c r="S44" s="39"/>
      <c r="T44" s="39"/>
      <c r="U44" s="38"/>
      <c r="V44" s="38"/>
      <c r="W44" s="41"/>
      <c r="X44" s="39"/>
      <c r="Y44" s="38"/>
      <c r="Z44" s="38"/>
      <c r="AA44" s="38"/>
      <c r="AB44" s="38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38"/>
      <c r="I45" s="39"/>
      <c r="J45" s="39"/>
      <c r="K45" s="40"/>
      <c r="L45" s="40"/>
      <c r="M45" s="40"/>
      <c r="N45" s="40"/>
      <c r="O45" s="40"/>
      <c r="P45" s="40"/>
      <c r="Q45" s="39"/>
      <c r="R45" s="39"/>
      <c r="S45" s="39"/>
      <c r="T45" s="39"/>
      <c r="U45" s="38"/>
      <c r="V45" s="38"/>
      <c r="W45" s="41"/>
      <c r="X45" s="39"/>
      <c r="Y45" s="38"/>
      <c r="Z45" s="38"/>
      <c r="AA45" s="38"/>
      <c r="AB45" s="38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82" t="s">
        <v>79</v>
      </c>
      <c r="H46" s="81"/>
      <c r="I46" s="42" t="s">
        <v>49</v>
      </c>
      <c r="J46" s="42" t="s">
        <v>13</v>
      </c>
      <c r="K46" s="42" t="s">
        <v>15</v>
      </c>
      <c r="L46" s="43" t="s">
        <v>50</v>
      </c>
      <c r="M46" s="43" t="s">
        <v>51</v>
      </c>
      <c r="N46" s="43" t="s">
        <v>52</v>
      </c>
      <c r="O46" s="43" t="s">
        <v>53</v>
      </c>
      <c r="P46" s="43" t="s">
        <v>54</v>
      </c>
      <c r="Q46" s="39"/>
      <c r="R46" s="39"/>
      <c r="S46" s="39"/>
      <c r="T46" s="39"/>
      <c r="U46" s="38"/>
      <c r="V46" s="38"/>
      <c r="W46" s="41"/>
      <c r="X46" s="39"/>
      <c r="Y46" s="38"/>
      <c r="Z46" s="38"/>
      <c r="AA46" s="38"/>
      <c r="AB46" s="38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80" t="s">
        <v>80</v>
      </c>
      <c r="H47" s="81"/>
      <c r="I47" s="55">
        <f t="shared" ref="I47:I49" si="78">SUM(J2,J6,J13,J17,J24)</f>
        <v>31988.93</v>
      </c>
      <c r="J47" s="56">
        <f t="shared" ref="J47:J49" si="79">SUM(N2,N6,N13,N17,N24)</f>
        <v>12917384</v>
      </c>
      <c r="K47" s="57">
        <f t="shared" ref="K47:K49" si="80">SUM(P2,P6,P13,P17,P24)</f>
        <v>152388</v>
      </c>
      <c r="L47" s="45">
        <f t="shared" ref="L47:L53" si="81">(I47/J47)*1000</f>
        <v>2.4764247931314887</v>
      </c>
      <c r="M47" s="45">
        <f t="shared" ref="M47:M53" si="82">I47/K47</f>
        <v>0.20991764443394492</v>
      </c>
      <c r="N47" s="47">
        <f t="shared" ref="N47:N53" si="83">K47/J47</f>
        <v>1.1797125486089135E-2</v>
      </c>
      <c r="O47" s="57">
        <f t="shared" ref="O47:O49" si="84">SUM(V2,V6,V13,V17,V24)</f>
        <v>4362</v>
      </c>
      <c r="P47" s="45">
        <f t="shared" ref="P47:P53" si="85">I47/O47</f>
        <v>7.3335465382851908</v>
      </c>
      <c r="Q47" s="39"/>
      <c r="R47" s="39"/>
      <c r="S47" s="39"/>
      <c r="T47" s="39"/>
      <c r="U47" s="38"/>
      <c r="V47" s="38"/>
      <c r="W47" s="41"/>
      <c r="X47" s="39"/>
      <c r="Y47" s="38"/>
      <c r="Z47" s="38"/>
      <c r="AA47" s="38"/>
      <c r="AB47" s="38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80" t="s">
        <v>81</v>
      </c>
      <c r="H48" s="81"/>
      <c r="I48" s="45">
        <f t="shared" si="78"/>
        <v>21737.75</v>
      </c>
      <c r="J48" s="57">
        <f t="shared" si="79"/>
        <v>9290807</v>
      </c>
      <c r="K48" s="57">
        <f t="shared" si="80"/>
        <v>105623</v>
      </c>
      <c r="L48" s="45">
        <f t="shared" si="81"/>
        <v>2.3397052591879266</v>
      </c>
      <c r="M48" s="45">
        <f t="shared" si="82"/>
        <v>0.20580508033288206</v>
      </c>
      <c r="N48" s="47">
        <f t="shared" si="83"/>
        <v>1.13685495780937E-2</v>
      </c>
      <c r="O48" s="57">
        <f t="shared" si="84"/>
        <v>2346</v>
      </c>
      <c r="P48" s="45">
        <f t="shared" si="85"/>
        <v>9.2658780903665807</v>
      </c>
      <c r="Q48" s="39"/>
      <c r="R48" s="39"/>
      <c r="S48" s="39"/>
      <c r="T48" s="39"/>
      <c r="U48" s="38"/>
      <c r="V48" s="38"/>
      <c r="W48" s="41"/>
      <c r="X48" s="39"/>
      <c r="Y48" s="38"/>
      <c r="Z48" s="38"/>
      <c r="AA48" s="38"/>
      <c r="AB48" s="38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80" t="s">
        <v>31</v>
      </c>
      <c r="H49" s="81"/>
      <c r="I49" s="45">
        <f t="shared" si="78"/>
        <v>16446.57</v>
      </c>
      <c r="J49" s="57">
        <f t="shared" si="79"/>
        <v>5107831</v>
      </c>
      <c r="K49" s="57">
        <f t="shared" si="80"/>
        <v>65982</v>
      </c>
      <c r="L49" s="45">
        <f t="shared" si="81"/>
        <v>3.219873562770577</v>
      </c>
      <c r="M49" s="45">
        <f t="shared" si="82"/>
        <v>0.24925843411839593</v>
      </c>
      <c r="N49" s="47">
        <f t="shared" si="83"/>
        <v>1.2917811885318837E-2</v>
      </c>
      <c r="O49" s="57">
        <f t="shared" si="84"/>
        <v>1905</v>
      </c>
      <c r="P49" s="45">
        <f t="shared" si="85"/>
        <v>8.6333700787401568</v>
      </c>
      <c r="Q49" s="39"/>
      <c r="R49" s="39"/>
      <c r="S49" s="39"/>
      <c r="T49" s="39"/>
      <c r="U49" s="38"/>
      <c r="V49" s="38"/>
      <c r="W49" s="41"/>
      <c r="X49" s="39"/>
      <c r="Y49" s="38"/>
      <c r="Z49" s="38"/>
      <c r="AA49" s="38"/>
      <c r="AB49" s="38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17"/>
      <c r="G50" s="80" t="s">
        <v>82</v>
      </c>
      <c r="H50" s="81"/>
      <c r="I50" s="45">
        <f t="shared" ref="I50:I51" si="86">SUM(J9,J20)</f>
        <v>3366.6800000000003</v>
      </c>
      <c r="J50" s="57">
        <f t="shared" ref="J50:J51" si="87">SUM(N9,N20)</f>
        <v>1115317</v>
      </c>
      <c r="K50" s="57">
        <f t="shared" ref="K50:K51" si="88">SUM(P9,P20)</f>
        <v>22770</v>
      </c>
      <c r="L50" s="45">
        <f t="shared" si="81"/>
        <v>3.0185857473704787</v>
      </c>
      <c r="M50" s="45">
        <f t="shared" si="82"/>
        <v>0.14785595081247258</v>
      </c>
      <c r="N50" s="47">
        <f t="shared" si="83"/>
        <v>2.0415720373669548E-2</v>
      </c>
      <c r="O50" s="57">
        <f t="shared" ref="O50:O51" si="89">SUM(V9,V20)</f>
        <v>1204</v>
      </c>
      <c r="P50" s="45">
        <f t="shared" si="85"/>
        <v>2.7962458471760798</v>
      </c>
      <c r="Q50" s="39"/>
      <c r="R50" s="39"/>
      <c r="S50" s="39"/>
      <c r="T50" s="39"/>
      <c r="U50" s="38"/>
      <c r="V50" s="38"/>
      <c r="W50" s="41"/>
      <c r="X50" s="39"/>
      <c r="Y50" s="38"/>
      <c r="Z50" s="38"/>
      <c r="AA50" s="38"/>
      <c r="AB50" s="38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17"/>
      <c r="G51" s="80" t="s">
        <v>36</v>
      </c>
      <c r="H51" s="81"/>
      <c r="I51" s="45">
        <f t="shared" si="86"/>
        <v>3368.79</v>
      </c>
      <c r="J51" s="57">
        <f t="shared" si="87"/>
        <v>1563816</v>
      </c>
      <c r="K51" s="57">
        <f t="shared" si="88"/>
        <v>47144</v>
      </c>
      <c r="L51" s="45">
        <f t="shared" si="81"/>
        <v>2.1542112371276416</v>
      </c>
      <c r="M51" s="45">
        <f t="shared" si="82"/>
        <v>7.1457449516375365E-2</v>
      </c>
      <c r="N51" s="47">
        <f t="shared" si="83"/>
        <v>3.0146769185121523E-2</v>
      </c>
      <c r="O51" s="57">
        <f t="shared" si="89"/>
        <v>2683</v>
      </c>
      <c r="P51" s="45">
        <f t="shared" si="85"/>
        <v>1.2556056653000374</v>
      </c>
      <c r="Q51" s="39"/>
      <c r="R51" s="39"/>
      <c r="S51" s="39"/>
      <c r="T51" s="39"/>
      <c r="U51" s="38"/>
      <c r="V51" s="38"/>
      <c r="W51" s="41"/>
      <c r="X51" s="39"/>
      <c r="Y51" s="38"/>
      <c r="Z51" s="38"/>
      <c r="AA51" s="38"/>
      <c r="AB51" s="38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17"/>
      <c r="G52" s="80" t="s">
        <v>37</v>
      </c>
      <c r="H52" s="81"/>
      <c r="I52" s="58">
        <f>SUM(J11,J22,J27)</f>
        <v>8504.86</v>
      </c>
      <c r="J52" s="59">
        <f>SUM(N11,N22,N27)</f>
        <v>2386534</v>
      </c>
      <c r="K52" s="59">
        <f>SUM(P11,P22,P27)</f>
        <v>59539</v>
      </c>
      <c r="L52" s="45">
        <f t="shared" si="81"/>
        <v>3.5636869200271191</v>
      </c>
      <c r="M52" s="45">
        <f t="shared" si="82"/>
        <v>0.14284519390651507</v>
      </c>
      <c r="N52" s="47">
        <f t="shared" si="83"/>
        <v>2.4947895148361598E-2</v>
      </c>
      <c r="O52" s="59">
        <f>SUM(V11,V22,V27)</f>
        <v>1717</v>
      </c>
      <c r="P52" s="45">
        <f t="shared" si="85"/>
        <v>4.9533255678509027</v>
      </c>
      <c r="Q52" s="39"/>
      <c r="R52" s="39"/>
      <c r="S52" s="39"/>
      <c r="T52" s="39"/>
      <c r="U52" s="38"/>
      <c r="V52" s="38"/>
      <c r="W52" s="41"/>
      <c r="X52" s="39"/>
      <c r="Y52" s="38"/>
      <c r="Z52" s="38"/>
      <c r="AA52" s="38"/>
      <c r="AB52" s="38"/>
      <c r="AC52" s="17"/>
      <c r="AD52" s="17"/>
      <c r="AE52" s="17"/>
      <c r="AF52" s="17"/>
      <c r="AG52" s="17"/>
      <c r="AH52" s="17"/>
    </row>
    <row r="53" spans="1:34" ht="15.75" customHeight="1" x14ac:dyDescent="0.3">
      <c r="A53" s="17"/>
      <c r="B53" s="17"/>
      <c r="C53" s="17"/>
      <c r="D53" s="17"/>
      <c r="E53" s="17"/>
      <c r="F53" s="17"/>
      <c r="G53" s="17"/>
      <c r="H53" s="38"/>
      <c r="I53" s="50">
        <f t="shared" ref="I53:K53" si="90">SUM(I47:I52)</f>
        <v>85413.579999999987</v>
      </c>
      <c r="J53" s="51">
        <f t="shared" si="90"/>
        <v>32381689</v>
      </c>
      <c r="K53" s="51">
        <f t="shared" si="90"/>
        <v>453446</v>
      </c>
      <c r="L53" s="50">
        <f t="shared" si="81"/>
        <v>2.6377123194531324</v>
      </c>
      <c r="M53" s="50">
        <f t="shared" si="82"/>
        <v>0.18836549445799497</v>
      </c>
      <c r="N53" s="52">
        <f t="shared" si="83"/>
        <v>1.4003160860448014E-2</v>
      </c>
      <c r="O53" s="51">
        <f>SUM(O47:O52)</f>
        <v>14217</v>
      </c>
      <c r="P53" s="50">
        <f t="shared" si="85"/>
        <v>6.0078483505662224</v>
      </c>
      <c r="Q53" s="39"/>
      <c r="R53" s="39"/>
      <c r="S53" s="39"/>
      <c r="T53" s="39"/>
      <c r="U53" s="38"/>
      <c r="V53" s="38"/>
      <c r="W53" s="41"/>
      <c r="X53" s="39"/>
      <c r="Y53" s="38"/>
      <c r="Z53" s="38"/>
      <c r="AA53" s="38"/>
      <c r="AB53" s="38"/>
      <c r="AC53" s="17"/>
      <c r="AD53" s="17"/>
      <c r="AE53" s="17"/>
      <c r="AF53" s="17"/>
      <c r="AG53" s="17"/>
      <c r="AH53" s="17"/>
    </row>
    <row r="54" spans="1:34" ht="15.75" customHeight="1" x14ac:dyDescent="0.25">
      <c r="A54" s="17"/>
      <c r="B54" s="17"/>
      <c r="C54" s="17"/>
      <c r="D54" s="17"/>
      <c r="E54" s="17"/>
      <c r="F54" s="17"/>
      <c r="G54" s="17"/>
      <c r="H54" s="38"/>
      <c r="I54" s="39"/>
      <c r="J54" s="39"/>
      <c r="K54" s="40"/>
      <c r="L54" s="40"/>
      <c r="M54" s="40"/>
      <c r="N54" s="40"/>
      <c r="O54" s="40"/>
      <c r="P54" s="40"/>
      <c r="Q54" s="39"/>
      <c r="R54" s="39"/>
      <c r="S54" s="39"/>
      <c r="T54" s="39"/>
      <c r="U54" s="38"/>
      <c r="V54" s="38"/>
      <c r="W54" s="41"/>
      <c r="X54" s="39"/>
      <c r="Y54" s="38"/>
      <c r="Z54" s="38"/>
      <c r="AA54" s="38"/>
      <c r="AB54" s="38"/>
      <c r="AC54" s="17"/>
      <c r="AD54" s="17"/>
      <c r="AE54" s="17"/>
      <c r="AF54" s="17"/>
      <c r="AG54" s="17"/>
      <c r="AH54" s="17"/>
    </row>
    <row r="55" spans="1:34" ht="15.75" customHeight="1" x14ac:dyDescent="0.25">
      <c r="A55" s="17"/>
      <c r="B55" s="17"/>
      <c r="C55" s="17"/>
      <c r="D55" s="17"/>
      <c r="E55" s="17"/>
      <c r="F55" s="17"/>
      <c r="G55" s="82" t="s">
        <v>83</v>
      </c>
      <c r="H55" s="81"/>
      <c r="I55" s="42" t="s">
        <v>49</v>
      </c>
      <c r="J55" s="42" t="s">
        <v>13</v>
      </c>
      <c r="K55" s="42" t="s">
        <v>15</v>
      </c>
      <c r="L55" s="43" t="s">
        <v>50</v>
      </c>
      <c r="M55" s="43" t="s">
        <v>51</v>
      </c>
      <c r="N55" s="43" t="s">
        <v>52</v>
      </c>
      <c r="O55" s="43" t="s">
        <v>53</v>
      </c>
      <c r="P55" s="43" t="s">
        <v>54</v>
      </c>
      <c r="Q55" s="39"/>
      <c r="R55" s="39"/>
      <c r="S55" s="39"/>
      <c r="T55" s="39"/>
      <c r="U55" s="38"/>
      <c r="V55" s="38"/>
      <c r="W55" s="41"/>
      <c r="X55" s="39"/>
      <c r="Y55" s="38"/>
      <c r="Z55" s="38"/>
      <c r="AA55" s="38"/>
      <c r="AB55" s="38"/>
      <c r="AC55" s="17"/>
      <c r="AD55" s="17"/>
      <c r="AE55" s="17"/>
      <c r="AF55" s="17"/>
      <c r="AG55" s="17"/>
      <c r="AH55" s="17"/>
    </row>
    <row r="56" spans="1:34" ht="15.75" customHeight="1" x14ac:dyDescent="0.25">
      <c r="A56" s="17"/>
      <c r="B56" s="17"/>
      <c r="C56" s="17"/>
      <c r="D56" s="17"/>
      <c r="E56" s="17"/>
      <c r="F56" s="17"/>
      <c r="G56" s="80" t="s">
        <v>27</v>
      </c>
      <c r="H56" s="81"/>
      <c r="I56" s="55">
        <f>J5</f>
        <v>11975.759999999998</v>
      </c>
      <c r="J56" s="56">
        <f>N5</f>
        <v>4279290</v>
      </c>
      <c r="K56" s="57">
        <f>P5</f>
        <v>12118</v>
      </c>
      <c r="L56" s="45">
        <f t="shared" ref="L56:L61" si="91">(I56/J56)*1000</f>
        <v>2.7985390099759537</v>
      </c>
      <c r="M56" s="45">
        <f t="shared" ref="M56:M61" si="92">I56/K56</f>
        <v>0.98826208945370508</v>
      </c>
      <c r="N56" s="47">
        <f t="shared" ref="N56:N61" si="93">K56/J56</f>
        <v>2.8317781688083771E-3</v>
      </c>
      <c r="O56" s="57">
        <f>V5</f>
        <v>0</v>
      </c>
      <c r="P56" s="46"/>
      <c r="Q56" s="39"/>
      <c r="R56" s="39"/>
      <c r="S56" s="39"/>
      <c r="T56" s="39"/>
      <c r="U56" s="38"/>
      <c r="V56" s="38"/>
      <c r="W56" s="41"/>
      <c r="X56" s="39"/>
      <c r="Y56" s="38"/>
      <c r="Z56" s="38"/>
      <c r="AA56" s="38"/>
      <c r="AB56" s="38"/>
      <c r="AC56" s="17"/>
      <c r="AD56" s="17"/>
      <c r="AE56" s="17"/>
      <c r="AF56" s="17"/>
      <c r="AG56" s="17"/>
      <c r="AH56" s="17"/>
    </row>
    <row r="57" spans="1:34" ht="15.75" customHeight="1" x14ac:dyDescent="0.25">
      <c r="A57" s="17"/>
      <c r="B57" s="17"/>
      <c r="C57" s="17"/>
      <c r="D57" s="17"/>
      <c r="E57" s="17"/>
      <c r="F57" s="17"/>
      <c r="G57" s="80" t="s">
        <v>33</v>
      </c>
      <c r="H57" s="81"/>
      <c r="I57" s="45">
        <f>J12</f>
        <v>20991.969999999998</v>
      </c>
      <c r="J57" s="57">
        <f>N12</f>
        <v>8740204</v>
      </c>
      <c r="K57" s="57">
        <f>P12</f>
        <v>165686</v>
      </c>
      <c r="L57" s="45">
        <f t="shared" si="91"/>
        <v>2.4017711714738006</v>
      </c>
      <c r="M57" s="45">
        <f t="shared" si="92"/>
        <v>0.12669730695411802</v>
      </c>
      <c r="N57" s="47">
        <f t="shared" si="93"/>
        <v>1.8956765768853908E-2</v>
      </c>
      <c r="O57" s="57">
        <f>V12</f>
        <v>0</v>
      </c>
      <c r="P57" s="46"/>
      <c r="Q57" s="39"/>
      <c r="R57" s="39"/>
      <c r="S57" s="39"/>
      <c r="T57" s="39"/>
      <c r="U57" s="38"/>
      <c r="V57" s="38"/>
      <c r="W57" s="41"/>
      <c r="X57" s="39"/>
      <c r="Y57" s="38"/>
      <c r="Z57" s="38"/>
      <c r="AA57" s="38"/>
      <c r="AB57" s="38"/>
      <c r="AC57" s="17"/>
      <c r="AD57" s="17"/>
      <c r="AE57" s="17"/>
      <c r="AF57" s="17"/>
      <c r="AG57" s="17"/>
      <c r="AH57" s="17"/>
    </row>
    <row r="58" spans="1:34" ht="15.75" customHeight="1" x14ac:dyDescent="0.25">
      <c r="A58" s="17"/>
      <c r="B58" s="17"/>
      <c r="C58" s="17"/>
      <c r="D58" s="17"/>
      <c r="E58" s="17"/>
      <c r="F58" s="17"/>
      <c r="G58" s="80" t="s">
        <v>38</v>
      </c>
      <c r="H58" s="81"/>
      <c r="I58" s="45">
        <f>J16</f>
        <v>10991.15</v>
      </c>
      <c r="J58" s="57">
        <f>N16</f>
        <v>7627203</v>
      </c>
      <c r="K58" s="57">
        <f>P16</f>
        <v>9896</v>
      </c>
      <c r="L58" s="45">
        <f t="shared" si="91"/>
        <v>1.4410459509206717</v>
      </c>
      <c r="M58" s="45">
        <f t="shared" si="92"/>
        <v>1.1106659256265157</v>
      </c>
      <c r="N58" s="47">
        <f t="shared" si="93"/>
        <v>1.2974612056346213E-3</v>
      </c>
      <c r="O58" s="57">
        <f>V16</f>
        <v>0</v>
      </c>
      <c r="P58" s="46"/>
      <c r="Q58" s="39"/>
      <c r="R58" s="39"/>
      <c r="S58" s="39"/>
      <c r="T58" s="39"/>
      <c r="U58" s="38"/>
      <c r="V58" s="38"/>
      <c r="W58" s="41"/>
      <c r="X58" s="39"/>
      <c r="Y58" s="38"/>
      <c r="Z58" s="38"/>
      <c r="AA58" s="38"/>
      <c r="AB58" s="38"/>
      <c r="AC58" s="17"/>
      <c r="AD58" s="17"/>
      <c r="AE58" s="17"/>
      <c r="AF58" s="17"/>
      <c r="AG58" s="17"/>
      <c r="AH58" s="17"/>
    </row>
    <row r="59" spans="1:34" ht="15.75" customHeight="1" x14ac:dyDescent="0.25">
      <c r="A59" s="17"/>
      <c r="B59" s="17"/>
      <c r="C59" s="17"/>
      <c r="D59" s="17"/>
      <c r="E59" s="17"/>
      <c r="F59" s="17"/>
      <c r="G59" s="80" t="s">
        <v>39</v>
      </c>
      <c r="H59" s="81"/>
      <c r="I59" s="45">
        <f>J23</f>
        <v>14313.700000000003</v>
      </c>
      <c r="J59" s="57">
        <f>N23</f>
        <v>2730515</v>
      </c>
      <c r="K59" s="57">
        <f>P23</f>
        <v>130041</v>
      </c>
      <c r="L59" s="45">
        <f t="shared" si="91"/>
        <v>5.242124654140337</v>
      </c>
      <c r="M59" s="45">
        <f t="shared" si="92"/>
        <v>0.11007067001945542</v>
      </c>
      <c r="N59" s="47">
        <f t="shared" si="93"/>
        <v>4.762508171535406E-2</v>
      </c>
      <c r="O59" s="57">
        <f>V23</f>
        <v>14217</v>
      </c>
      <c r="P59" s="45">
        <f>I59/O59</f>
        <v>1.0068017162551877</v>
      </c>
      <c r="Q59" s="39"/>
      <c r="R59" s="39"/>
      <c r="S59" s="39"/>
      <c r="T59" s="39"/>
      <c r="U59" s="38"/>
      <c r="V59" s="38"/>
      <c r="W59" s="41"/>
      <c r="X59" s="39"/>
      <c r="Y59" s="38"/>
      <c r="Z59" s="38"/>
      <c r="AA59" s="38"/>
      <c r="AB59" s="38"/>
      <c r="AC59" s="17"/>
      <c r="AD59" s="17"/>
      <c r="AE59" s="17"/>
      <c r="AF59" s="17"/>
      <c r="AG59" s="17"/>
      <c r="AH59" s="17"/>
    </row>
    <row r="60" spans="1:34" ht="15.75" customHeight="1" x14ac:dyDescent="0.25">
      <c r="A60" s="17"/>
      <c r="B60" s="17"/>
      <c r="C60" s="17"/>
      <c r="D60" s="17"/>
      <c r="E60" s="17"/>
      <c r="F60" s="17"/>
      <c r="G60" s="80" t="s">
        <v>42</v>
      </c>
      <c r="H60" s="81"/>
      <c r="I60" s="45">
        <f>J28</f>
        <v>27141</v>
      </c>
      <c r="J60" s="57">
        <f>N28</f>
        <v>9004477</v>
      </c>
      <c r="K60" s="57">
        <f>P28</f>
        <v>135705</v>
      </c>
      <c r="L60" s="45">
        <f t="shared" si="91"/>
        <v>3.0141672858956716</v>
      </c>
      <c r="M60" s="45">
        <f t="shared" si="92"/>
        <v>0.2</v>
      </c>
      <c r="N60" s="47">
        <f t="shared" si="93"/>
        <v>1.5070836429478358E-2</v>
      </c>
      <c r="O60" s="57">
        <f>V28</f>
        <v>0</v>
      </c>
      <c r="P60" s="46"/>
      <c r="Q60" s="39"/>
      <c r="R60" s="39"/>
      <c r="S60" s="39"/>
      <c r="T60" s="39"/>
      <c r="U60" s="38"/>
      <c r="V60" s="38"/>
      <c r="W60" s="41"/>
      <c r="X60" s="39"/>
      <c r="Y60" s="38"/>
      <c r="Z60" s="38"/>
      <c r="AA60" s="38"/>
      <c r="AB60" s="38"/>
      <c r="AC60" s="17"/>
      <c r="AD60" s="17"/>
      <c r="AE60" s="17"/>
      <c r="AF60" s="17"/>
      <c r="AG60" s="17"/>
      <c r="AH60" s="17"/>
    </row>
    <row r="61" spans="1:34" ht="15.75" customHeight="1" x14ac:dyDescent="0.3">
      <c r="A61" s="17"/>
      <c r="B61" s="17"/>
      <c r="C61" s="17"/>
      <c r="D61" s="17"/>
      <c r="E61" s="17"/>
      <c r="F61" s="17"/>
      <c r="G61" s="17"/>
      <c r="H61" s="38"/>
      <c r="I61" s="50">
        <f t="shared" ref="I61:K61" si="94">SUM(I56:I60)</f>
        <v>85413.58</v>
      </c>
      <c r="J61" s="51">
        <f t="shared" si="94"/>
        <v>32381689</v>
      </c>
      <c r="K61" s="51">
        <f t="shared" si="94"/>
        <v>453446</v>
      </c>
      <c r="L61" s="50">
        <f t="shared" si="91"/>
        <v>2.6377123194531333</v>
      </c>
      <c r="M61" s="50">
        <f t="shared" si="92"/>
        <v>0.188365494457995</v>
      </c>
      <c r="N61" s="52">
        <f t="shared" si="93"/>
        <v>1.4003160860448014E-2</v>
      </c>
      <c r="O61" s="51">
        <f>SUM(O56:O60)</f>
        <v>14217</v>
      </c>
      <c r="P61" s="54"/>
      <c r="Q61" s="39"/>
      <c r="R61" s="39"/>
      <c r="S61" s="39"/>
      <c r="T61" s="39"/>
      <c r="U61" s="38"/>
      <c r="V61" s="38"/>
      <c r="W61" s="41"/>
      <c r="X61" s="39"/>
      <c r="Y61" s="38"/>
      <c r="Z61" s="38"/>
      <c r="AA61" s="38"/>
      <c r="AB61" s="38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38"/>
      <c r="I62" s="39"/>
      <c r="J62" s="39"/>
      <c r="K62" s="40"/>
      <c r="L62" s="40"/>
      <c r="M62" s="40"/>
      <c r="N62" s="40"/>
      <c r="O62" s="40"/>
      <c r="P62" s="40"/>
      <c r="Q62" s="39"/>
      <c r="R62" s="39"/>
      <c r="S62" s="39"/>
      <c r="T62" s="39"/>
      <c r="U62" s="38"/>
      <c r="V62" s="38"/>
      <c r="W62" s="41"/>
      <c r="X62" s="39"/>
      <c r="Y62" s="38"/>
      <c r="Z62" s="38"/>
      <c r="AA62" s="38"/>
      <c r="AB62" s="38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38"/>
      <c r="I63" s="39"/>
      <c r="J63" s="39"/>
      <c r="K63" s="40"/>
      <c r="L63" s="40"/>
      <c r="M63" s="40"/>
      <c r="N63" s="40"/>
      <c r="O63" s="40"/>
      <c r="P63" s="40"/>
      <c r="Q63" s="39"/>
      <c r="R63" s="39"/>
      <c r="S63" s="39"/>
      <c r="T63" s="39"/>
      <c r="U63" s="38"/>
      <c r="V63" s="38"/>
      <c r="W63" s="41"/>
      <c r="X63" s="39"/>
      <c r="Y63" s="38"/>
      <c r="Z63" s="38"/>
      <c r="AA63" s="38"/>
      <c r="AB63" s="38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38"/>
      <c r="I64" s="39"/>
      <c r="J64" s="39"/>
      <c r="K64" s="40"/>
      <c r="L64" s="40"/>
      <c r="M64" s="40"/>
      <c r="N64" s="40"/>
      <c r="O64" s="40"/>
      <c r="P64" s="40"/>
      <c r="Q64" s="39"/>
      <c r="R64" s="39"/>
      <c r="S64" s="39"/>
      <c r="T64" s="39"/>
      <c r="U64" s="38"/>
      <c r="V64" s="38"/>
      <c r="W64" s="41"/>
      <c r="X64" s="39"/>
      <c r="Y64" s="38"/>
      <c r="Z64" s="38"/>
      <c r="AA64" s="38"/>
      <c r="AB64" s="38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38"/>
      <c r="I65" s="39"/>
      <c r="J65" s="39"/>
      <c r="K65" s="40"/>
      <c r="L65" s="40"/>
      <c r="M65" s="40"/>
      <c r="N65" s="40"/>
      <c r="O65" s="40"/>
      <c r="P65" s="40"/>
      <c r="Q65" s="39"/>
      <c r="R65" s="39"/>
      <c r="S65" s="39"/>
      <c r="T65" s="39"/>
      <c r="U65" s="38"/>
      <c r="V65" s="38"/>
      <c r="W65" s="41"/>
      <c r="X65" s="39"/>
      <c r="Y65" s="38"/>
      <c r="Z65" s="38"/>
      <c r="AA65" s="38"/>
      <c r="AB65" s="38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38"/>
      <c r="I66" s="39"/>
      <c r="J66" s="39"/>
      <c r="K66" s="40"/>
      <c r="L66" s="40"/>
      <c r="M66" s="40"/>
      <c r="N66" s="40"/>
      <c r="O66" s="40"/>
      <c r="P66" s="40"/>
      <c r="Q66" s="39"/>
      <c r="R66" s="39"/>
      <c r="S66" s="39"/>
      <c r="T66" s="39"/>
      <c r="U66" s="38"/>
      <c r="V66" s="38"/>
      <c r="W66" s="41"/>
      <c r="X66" s="39"/>
      <c r="Y66" s="38"/>
      <c r="Z66" s="38"/>
      <c r="AA66" s="38"/>
      <c r="AB66" s="38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38"/>
      <c r="I67" s="39"/>
      <c r="J67" s="39"/>
      <c r="K67" s="40"/>
      <c r="L67" s="40"/>
      <c r="M67" s="40"/>
      <c r="N67" s="40"/>
      <c r="O67" s="40"/>
      <c r="P67" s="40"/>
      <c r="Q67" s="39"/>
      <c r="R67" s="39"/>
      <c r="S67" s="39"/>
      <c r="T67" s="39"/>
      <c r="U67" s="38"/>
      <c r="V67" s="38"/>
      <c r="W67" s="41"/>
      <c r="X67" s="39"/>
      <c r="Y67" s="38"/>
      <c r="Z67" s="38"/>
      <c r="AA67" s="38"/>
      <c r="AB67" s="38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38"/>
      <c r="I68" s="39"/>
      <c r="J68" s="39"/>
      <c r="K68" s="40"/>
      <c r="L68" s="40"/>
      <c r="M68" s="40"/>
      <c r="N68" s="40"/>
      <c r="O68" s="40"/>
      <c r="P68" s="40"/>
      <c r="Q68" s="39"/>
      <c r="R68" s="39"/>
      <c r="S68" s="39"/>
      <c r="T68" s="39"/>
      <c r="U68" s="38"/>
      <c r="V68" s="38"/>
      <c r="W68" s="41"/>
      <c r="X68" s="39"/>
      <c r="Y68" s="38"/>
      <c r="Z68" s="38"/>
      <c r="AA68" s="38"/>
      <c r="AB68" s="38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38"/>
      <c r="I69" s="39"/>
      <c r="J69" s="39"/>
      <c r="K69" s="40"/>
      <c r="L69" s="40"/>
      <c r="M69" s="40"/>
      <c r="N69" s="40"/>
      <c r="O69" s="40"/>
      <c r="P69" s="40"/>
      <c r="Q69" s="39"/>
      <c r="R69" s="39"/>
      <c r="S69" s="39"/>
      <c r="T69" s="39"/>
      <c r="U69" s="38"/>
      <c r="V69" s="38"/>
      <c r="W69" s="41"/>
      <c r="X69" s="39"/>
      <c r="Y69" s="38"/>
      <c r="Z69" s="38"/>
      <c r="AA69" s="38"/>
      <c r="AB69" s="38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38"/>
      <c r="I70" s="39"/>
      <c r="J70" s="39"/>
      <c r="K70" s="40"/>
      <c r="L70" s="40"/>
      <c r="M70" s="40"/>
      <c r="N70" s="40"/>
      <c r="O70" s="40"/>
      <c r="P70" s="40"/>
      <c r="Q70" s="39"/>
      <c r="R70" s="39"/>
      <c r="S70" s="39"/>
      <c r="T70" s="39"/>
      <c r="U70" s="38"/>
      <c r="V70" s="38"/>
      <c r="W70" s="41"/>
      <c r="X70" s="39"/>
      <c r="Y70" s="38"/>
      <c r="Z70" s="38"/>
      <c r="AA70" s="38"/>
      <c r="AB70" s="38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38"/>
      <c r="I71" s="39"/>
      <c r="J71" s="39"/>
      <c r="K71" s="40"/>
      <c r="L71" s="40"/>
      <c r="M71" s="40"/>
      <c r="N71" s="40"/>
      <c r="O71" s="40"/>
      <c r="P71" s="40"/>
      <c r="Q71" s="39"/>
      <c r="R71" s="39"/>
      <c r="S71" s="39"/>
      <c r="T71" s="39"/>
      <c r="U71" s="38"/>
      <c r="V71" s="38"/>
      <c r="W71" s="41"/>
      <c r="X71" s="39"/>
      <c r="Y71" s="38"/>
      <c r="Z71" s="38"/>
      <c r="AA71" s="38"/>
      <c r="AB71" s="38"/>
      <c r="AC71" s="17"/>
      <c r="AD71" s="17"/>
      <c r="AE71" s="17"/>
      <c r="AF71" s="17"/>
      <c r="AG71" s="17"/>
      <c r="AH71" s="17"/>
    </row>
    <row r="72" spans="1:34" ht="15.75" customHeight="1" x14ac:dyDescent="0.25">
      <c r="A72" s="17"/>
      <c r="B72" s="17"/>
      <c r="C72" s="17"/>
      <c r="D72" s="17"/>
      <c r="E72" s="17"/>
      <c r="F72" s="17"/>
      <c r="G72" s="17"/>
      <c r="H72" s="38"/>
      <c r="I72" s="39"/>
      <c r="J72" s="39"/>
      <c r="K72" s="40"/>
      <c r="L72" s="40"/>
      <c r="M72" s="40"/>
      <c r="N72" s="40"/>
      <c r="O72" s="40"/>
      <c r="P72" s="40"/>
      <c r="Q72" s="39"/>
      <c r="R72" s="39"/>
      <c r="S72" s="39"/>
      <c r="T72" s="39"/>
      <c r="U72" s="38"/>
      <c r="V72" s="38"/>
      <c r="W72" s="41"/>
      <c r="X72" s="39"/>
      <c r="Y72" s="38"/>
      <c r="Z72" s="38"/>
      <c r="AA72" s="38"/>
      <c r="AB72" s="38"/>
      <c r="AC72" s="17"/>
      <c r="AD72" s="17"/>
      <c r="AE72" s="17"/>
      <c r="AF72" s="17"/>
      <c r="AG72" s="17"/>
      <c r="AH72" s="17"/>
    </row>
    <row r="73" spans="1:34" ht="15.75" customHeight="1" x14ac:dyDescent="0.25">
      <c r="A73" s="17"/>
      <c r="B73" s="17"/>
      <c r="C73" s="17"/>
      <c r="D73" s="17"/>
      <c r="E73" s="17"/>
      <c r="F73" s="17"/>
      <c r="G73" s="17"/>
      <c r="H73" s="38"/>
      <c r="I73" s="39"/>
      <c r="J73" s="39"/>
      <c r="K73" s="40"/>
      <c r="L73" s="40"/>
      <c r="M73" s="40"/>
      <c r="N73" s="40"/>
      <c r="O73" s="40"/>
      <c r="P73" s="40"/>
      <c r="Q73" s="39"/>
      <c r="R73" s="39"/>
      <c r="S73" s="39"/>
      <c r="T73" s="39"/>
      <c r="U73" s="38"/>
      <c r="V73" s="38"/>
      <c r="W73" s="41"/>
      <c r="X73" s="39"/>
      <c r="Y73" s="38"/>
      <c r="Z73" s="38"/>
      <c r="AA73" s="38"/>
      <c r="AB73" s="38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17"/>
      <c r="D74" s="17"/>
      <c r="E74" s="17"/>
      <c r="F74" s="17"/>
      <c r="G74" s="17"/>
      <c r="H74" s="38"/>
      <c r="I74" s="39"/>
      <c r="J74" s="39"/>
      <c r="K74" s="40"/>
      <c r="L74" s="40"/>
      <c r="M74" s="40"/>
      <c r="N74" s="40"/>
      <c r="O74" s="40"/>
      <c r="P74" s="40"/>
      <c r="Q74" s="39"/>
      <c r="R74" s="39"/>
      <c r="S74" s="39"/>
      <c r="T74" s="39"/>
      <c r="U74" s="38"/>
      <c r="V74" s="38"/>
      <c r="W74" s="41"/>
      <c r="X74" s="39"/>
      <c r="Y74" s="38"/>
      <c r="Z74" s="38"/>
      <c r="AA74" s="38"/>
      <c r="AB74" s="38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17"/>
      <c r="D75" s="17"/>
      <c r="E75" s="17"/>
      <c r="F75" s="17"/>
      <c r="G75" s="17"/>
      <c r="H75" s="38"/>
      <c r="I75" s="39"/>
      <c r="J75" s="39"/>
      <c r="K75" s="40"/>
      <c r="L75" s="40"/>
      <c r="M75" s="40"/>
      <c r="N75" s="40"/>
      <c r="O75" s="40"/>
      <c r="P75" s="40"/>
      <c r="Q75" s="39"/>
      <c r="R75" s="39"/>
      <c r="S75" s="39"/>
      <c r="T75" s="39"/>
      <c r="U75" s="38"/>
      <c r="V75" s="38"/>
      <c r="W75" s="41"/>
      <c r="X75" s="39"/>
      <c r="Y75" s="38"/>
      <c r="Z75" s="38"/>
      <c r="AA75" s="38"/>
      <c r="AB75" s="38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17"/>
      <c r="D76" s="17"/>
      <c r="E76" s="17"/>
      <c r="F76" s="17"/>
      <c r="G76" s="17"/>
      <c r="H76" s="38"/>
      <c r="I76" s="39"/>
      <c r="J76" s="39"/>
      <c r="K76" s="40"/>
      <c r="L76" s="40"/>
      <c r="M76" s="40"/>
      <c r="N76" s="40"/>
      <c r="O76" s="40"/>
      <c r="P76" s="40"/>
      <c r="Q76" s="39"/>
      <c r="R76" s="39"/>
      <c r="S76" s="39"/>
      <c r="T76" s="39"/>
      <c r="U76" s="38"/>
      <c r="V76" s="38"/>
      <c r="W76" s="41"/>
      <c r="X76" s="39"/>
      <c r="Y76" s="38"/>
      <c r="Z76" s="38"/>
      <c r="AA76" s="38"/>
      <c r="AB76" s="38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17"/>
      <c r="D77" s="17"/>
      <c r="E77" s="17"/>
      <c r="F77" s="17"/>
      <c r="G77" s="17"/>
      <c r="H77" s="38"/>
      <c r="I77" s="39"/>
      <c r="J77" s="39"/>
      <c r="K77" s="40"/>
      <c r="L77" s="40"/>
      <c r="M77" s="40"/>
      <c r="N77" s="40"/>
      <c r="O77" s="40"/>
      <c r="P77" s="40"/>
      <c r="Q77" s="39"/>
      <c r="R77" s="39"/>
      <c r="S77" s="39"/>
      <c r="T77" s="39"/>
      <c r="U77" s="38"/>
      <c r="V77" s="38"/>
      <c r="W77" s="41"/>
      <c r="X77" s="39"/>
      <c r="Y77" s="38"/>
      <c r="Z77" s="38"/>
      <c r="AA77" s="38"/>
      <c r="AB77" s="38"/>
      <c r="AC77" s="17"/>
      <c r="AD77" s="17"/>
      <c r="AE77" s="17"/>
      <c r="AF77" s="17"/>
      <c r="AG77" s="17"/>
      <c r="AH77" s="17"/>
    </row>
    <row r="78" spans="1:34" ht="15.75" customHeight="1" x14ac:dyDescent="0.25">
      <c r="A78" s="17"/>
      <c r="B78" s="17"/>
      <c r="C78" s="17"/>
      <c r="D78" s="17"/>
      <c r="E78" s="17"/>
      <c r="F78" s="17"/>
      <c r="G78" s="17"/>
      <c r="H78" s="38"/>
      <c r="I78" s="39"/>
      <c r="J78" s="39"/>
      <c r="K78" s="40"/>
      <c r="L78" s="40"/>
      <c r="M78" s="40"/>
      <c r="N78" s="40"/>
      <c r="O78" s="40"/>
      <c r="P78" s="40"/>
      <c r="Q78" s="39"/>
      <c r="R78" s="39"/>
      <c r="S78" s="39"/>
      <c r="T78" s="39"/>
      <c r="U78" s="38"/>
      <c r="V78" s="38"/>
      <c r="W78" s="41"/>
      <c r="X78" s="39"/>
      <c r="Y78" s="38"/>
      <c r="Z78" s="38"/>
      <c r="AA78" s="38"/>
      <c r="AB78" s="38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38"/>
      <c r="I79" s="39"/>
      <c r="J79" s="39"/>
      <c r="K79" s="40"/>
      <c r="L79" s="40"/>
      <c r="M79" s="40"/>
      <c r="N79" s="40"/>
      <c r="O79" s="40"/>
      <c r="P79" s="40"/>
      <c r="Q79" s="39"/>
      <c r="R79" s="39"/>
      <c r="S79" s="39"/>
      <c r="T79" s="39"/>
      <c r="U79" s="38"/>
      <c r="V79" s="38"/>
      <c r="W79" s="41"/>
      <c r="X79" s="39"/>
      <c r="Y79" s="38"/>
      <c r="Z79" s="38"/>
      <c r="AA79" s="38"/>
      <c r="AB79" s="38"/>
      <c r="AC79" s="17"/>
      <c r="AD79" s="17"/>
      <c r="AE79" s="17"/>
      <c r="AF79" s="17"/>
      <c r="AG79" s="17"/>
      <c r="AH79" s="17"/>
    </row>
    <row r="80" spans="1:34" ht="15.75" customHeight="1" x14ac:dyDescent="0.25">
      <c r="A80" s="17"/>
      <c r="B80" s="17"/>
      <c r="C80" s="17"/>
      <c r="D80" s="17"/>
      <c r="E80" s="17"/>
      <c r="F80" s="17"/>
      <c r="G80" s="17"/>
      <c r="H80" s="38"/>
      <c r="I80" s="39"/>
      <c r="J80" s="39"/>
      <c r="K80" s="40"/>
      <c r="L80" s="40"/>
      <c r="M80" s="40"/>
      <c r="N80" s="40"/>
      <c r="O80" s="40"/>
      <c r="P80" s="40"/>
      <c r="Q80" s="39"/>
      <c r="R80" s="39"/>
      <c r="S80" s="39"/>
      <c r="T80" s="39"/>
      <c r="U80" s="38"/>
      <c r="V80" s="38"/>
      <c r="W80" s="41"/>
      <c r="X80" s="39"/>
      <c r="Y80" s="38"/>
      <c r="Z80" s="38"/>
      <c r="AA80" s="38"/>
      <c r="AB80" s="38"/>
      <c r="AC80" s="17"/>
      <c r="AD80" s="17"/>
      <c r="AE80" s="17"/>
      <c r="AF80" s="17"/>
      <c r="AG80" s="17"/>
      <c r="AH80" s="17"/>
    </row>
    <row r="81" spans="1:34" ht="15.75" customHeight="1" x14ac:dyDescent="0.25">
      <c r="A81" s="17"/>
      <c r="B81" s="17"/>
      <c r="C81" s="17"/>
      <c r="D81" s="17"/>
      <c r="E81" s="17"/>
      <c r="F81" s="17"/>
      <c r="G81" s="17"/>
      <c r="H81" s="38"/>
      <c r="I81" s="39"/>
      <c r="J81" s="39"/>
      <c r="K81" s="40"/>
      <c r="L81" s="40"/>
      <c r="M81" s="40"/>
      <c r="N81" s="40"/>
      <c r="O81" s="40"/>
      <c r="P81" s="40"/>
      <c r="Q81" s="39"/>
      <c r="R81" s="39"/>
      <c r="S81" s="39"/>
      <c r="T81" s="39"/>
      <c r="U81" s="38"/>
      <c r="V81" s="38"/>
      <c r="W81" s="41"/>
      <c r="X81" s="39"/>
      <c r="Y81" s="38"/>
      <c r="Z81" s="38"/>
      <c r="AA81" s="38"/>
      <c r="AB81" s="38"/>
      <c r="AC81" s="17"/>
      <c r="AD81" s="17"/>
      <c r="AE81" s="17"/>
      <c r="AF81" s="17"/>
      <c r="AG81" s="17"/>
      <c r="AH81" s="17"/>
    </row>
    <row r="82" spans="1:34" ht="15.75" customHeight="1" x14ac:dyDescent="0.25">
      <c r="A82" s="17"/>
      <c r="B82" s="17"/>
      <c r="C82" s="17"/>
      <c r="D82" s="17"/>
      <c r="E82" s="17"/>
      <c r="F82" s="17"/>
      <c r="G82" s="17"/>
      <c r="H82" s="38"/>
      <c r="I82" s="39"/>
      <c r="J82" s="39"/>
      <c r="K82" s="40"/>
      <c r="L82" s="40"/>
      <c r="M82" s="40"/>
      <c r="N82" s="40"/>
      <c r="O82" s="40"/>
      <c r="P82" s="40"/>
      <c r="Q82" s="39"/>
      <c r="R82" s="39"/>
      <c r="S82" s="39"/>
      <c r="T82" s="39"/>
      <c r="U82" s="38"/>
      <c r="V82" s="38"/>
      <c r="W82" s="41"/>
      <c r="X82" s="39"/>
      <c r="Y82" s="38"/>
      <c r="Z82" s="38"/>
      <c r="AA82" s="38"/>
      <c r="AB82" s="38"/>
      <c r="AC82" s="17"/>
      <c r="AD82" s="17"/>
      <c r="AE82" s="17"/>
      <c r="AF82" s="17"/>
      <c r="AG82" s="17"/>
      <c r="AH82" s="17"/>
    </row>
    <row r="83" spans="1:34" ht="15.75" customHeight="1" x14ac:dyDescent="0.25">
      <c r="A83" s="17"/>
      <c r="B83" s="17"/>
      <c r="C83" s="17"/>
      <c r="D83" s="17"/>
      <c r="E83" s="17"/>
      <c r="F83" s="17"/>
      <c r="G83" s="17"/>
      <c r="H83" s="38"/>
      <c r="I83" s="39"/>
      <c r="J83" s="39"/>
      <c r="K83" s="40"/>
      <c r="L83" s="40"/>
      <c r="M83" s="40"/>
      <c r="N83" s="40"/>
      <c r="O83" s="40"/>
      <c r="P83" s="40"/>
      <c r="Q83" s="39"/>
      <c r="R83" s="39"/>
      <c r="S83" s="39"/>
      <c r="T83" s="39"/>
      <c r="U83" s="38"/>
      <c r="V83" s="38"/>
      <c r="W83" s="41"/>
      <c r="X83" s="39"/>
      <c r="Y83" s="38"/>
      <c r="Z83" s="38"/>
      <c r="AA83" s="38"/>
      <c r="AB83" s="38"/>
      <c r="AC83" s="17"/>
      <c r="AD83" s="17"/>
      <c r="AE83" s="17"/>
      <c r="AF83" s="17"/>
      <c r="AG83" s="17"/>
      <c r="AH83" s="17"/>
    </row>
    <row r="84" spans="1:34" ht="15.75" customHeight="1" x14ac:dyDescent="0.25">
      <c r="A84" s="17"/>
      <c r="B84" s="17"/>
      <c r="C84" s="17"/>
      <c r="D84" s="17"/>
      <c r="E84" s="17"/>
      <c r="F84" s="17"/>
      <c r="G84" s="17"/>
      <c r="H84" s="38"/>
      <c r="I84" s="39"/>
      <c r="J84" s="39"/>
      <c r="K84" s="40"/>
      <c r="L84" s="40"/>
      <c r="M84" s="40"/>
      <c r="N84" s="40"/>
      <c r="O84" s="40"/>
      <c r="P84" s="40"/>
      <c r="Q84" s="39"/>
      <c r="R84" s="39"/>
      <c r="S84" s="39"/>
      <c r="T84" s="39"/>
      <c r="U84" s="38"/>
      <c r="V84" s="38"/>
      <c r="W84" s="41"/>
      <c r="X84" s="39"/>
      <c r="Y84" s="38"/>
      <c r="Z84" s="38"/>
      <c r="AA84" s="38"/>
      <c r="AB84" s="38"/>
      <c r="AC84" s="17"/>
      <c r="AD84" s="17"/>
      <c r="AE84" s="17"/>
      <c r="AF84" s="17"/>
      <c r="AG84" s="17"/>
      <c r="AH84" s="17"/>
    </row>
    <row r="85" spans="1:34" ht="15.75" customHeight="1" x14ac:dyDescent="0.25">
      <c r="A85" s="17"/>
      <c r="B85" s="17"/>
      <c r="C85" s="17"/>
      <c r="D85" s="17"/>
      <c r="E85" s="17"/>
      <c r="F85" s="17"/>
      <c r="G85" s="17"/>
      <c r="H85" s="38"/>
      <c r="I85" s="39"/>
      <c r="J85" s="39"/>
      <c r="K85" s="40"/>
      <c r="L85" s="40"/>
      <c r="M85" s="40"/>
      <c r="N85" s="40"/>
      <c r="O85" s="40"/>
      <c r="P85" s="40"/>
      <c r="Q85" s="39"/>
      <c r="R85" s="39"/>
      <c r="S85" s="39"/>
      <c r="T85" s="39"/>
      <c r="U85" s="38"/>
      <c r="V85" s="38"/>
      <c r="W85" s="41"/>
      <c r="X85" s="39"/>
      <c r="Y85" s="38"/>
      <c r="Z85" s="38"/>
      <c r="AA85" s="38"/>
      <c r="AB85" s="38"/>
      <c r="AC85" s="17"/>
      <c r="AD85" s="17"/>
      <c r="AE85" s="17"/>
      <c r="AF85" s="17"/>
      <c r="AG85" s="17"/>
      <c r="AH85" s="17"/>
    </row>
    <row r="86" spans="1:34" ht="15.75" customHeight="1" x14ac:dyDescent="0.25">
      <c r="A86" s="17"/>
      <c r="B86" s="17"/>
      <c r="C86" s="17"/>
      <c r="D86" s="17"/>
      <c r="E86" s="17"/>
      <c r="F86" s="17"/>
      <c r="G86" s="17"/>
      <c r="H86" s="38"/>
      <c r="I86" s="39"/>
      <c r="J86" s="39"/>
      <c r="K86" s="40"/>
      <c r="L86" s="40"/>
      <c r="M86" s="40"/>
      <c r="N86" s="40"/>
      <c r="O86" s="40"/>
      <c r="P86" s="40"/>
      <c r="Q86" s="39"/>
      <c r="R86" s="39"/>
      <c r="S86" s="39"/>
      <c r="T86" s="39"/>
      <c r="U86" s="38"/>
      <c r="V86" s="38"/>
      <c r="W86" s="41"/>
      <c r="X86" s="39"/>
      <c r="Y86" s="38"/>
      <c r="Z86" s="38"/>
      <c r="AA86" s="38"/>
      <c r="AB86" s="38"/>
      <c r="AC86" s="17"/>
      <c r="AD86" s="17"/>
      <c r="AE86" s="17"/>
      <c r="AF86" s="17"/>
      <c r="AG86" s="17"/>
      <c r="AH86" s="17"/>
    </row>
    <row r="87" spans="1:34" ht="15.75" customHeight="1" x14ac:dyDescent="0.25">
      <c r="A87" s="17"/>
      <c r="B87" s="17"/>
      <c r="C87" s="17"/>
      <c r="D87" s="17"/>
      <c r="E87" s="17"/>
      <c r="F87" s="17"/>
      <c r="G87" s="17"/>
      <c r="H87" s="38"/>
      <c r="I87" s="39"/>
      <c r="J87" s="39"/>
      <c r="K87" s="40"/>
      <c r="L87" s="40"/>
      <c r="M87" s="40"/>
      <c r="N87" s="40"/>
      <c r="O87" s="40"/>
      <c r="P87" s="40"/>
      <c r="Q87" s="39"/>
      <c r="R87" s="39"/>
      <c r="S87" s="39"/>
      <c r="T87" s="39"/>
      <c r="U87" s="38"/>
      <c r="V87" s="38"/>
      <c r="W87" s="41"/>
      <c r="X87" s="39"/>
      <c r="Y87" s="38"/>
      <c r="Z87" s="38"/>
      <c r="AA87" s="38"/>
      <c r="AB87" s="38"/>
      <c r="AC87" s="17"/>
      <c r="AD87" s="17"/>
      <c r="AE87" s="17"/>
      <c r="AF87" s="17"/>
      <c r="AG87" s="17"/>
      <c r="AH87" s="17"/>
    </row>
    <row r="88" spans="1:34" ht="15.75" customHeight="1" x14ac:dyDescent="0.25">
      <c r="A88" s="17"/>
      <c r="B88" s="17"/>
      <c r="C88" s="17"/>
      <c r="D88" s="17"/>
      <c r="E88" s="17"/>
      <c r="F88" s="17"/>
      <c r="G88" s="17"/>
      <c r="H88" s="38"/>
      <c r="I88" s="39"/>
      <c r="J88" s="39"/>
      <c r="K88" s="40"/>
      <c r="L88" s="40"/>
      <c r="M88" s="40"/>
      <c r="N88" s="40"/>
      <c r="O88" s="40"/>
      <c r="P88" s="40"/>
      <c r="Q88" s="39"/>
      <c r="R88" s="39"/>
      <c r="S88" s="39"/>
      <c r="T88" s="39"/>
      <c r="U88" s="38"/>
      <c r="V88" s="38"/>
      <c r="W88" s="41"/>
      <c r="X88" s="39"/>
      <c r="Y88" s="38"/>
      <c r="Z88" s="38"/>
      <c r="AA88" s="38"/>
      <c r="AB88" s="38"/>
      <c r="AC88" s="17"/>
      <c r="AD88" s="17"/>
      <c r="AE88" s="17"/>
      <c r="AF88" s="17"/>
      <c r="AG88" s="17"/>
      <c r="AH88" s="17"/>
    </row>
    <row r="89" spans="1:34" ht="15.75" customHeight="1" x14ac:dyDescent="0.25">
      <c r="A89" s="17"/>
      <c r="B89" s="17"/>
      <c r="C89" s="17"/>
      <c r="D89" s="17"/>
      <c r="E89" s="17"/>
      <c r="F89" s="17"/>
      <c r="G89" s="17"/>
      <c r="H89" s="38"/>
      <c r="I89" s="39"/>
      <c r="J89" s="39"/>
      <c r="K89" s="40"/>
      <c r="L89" s="40"/>
      <c r="M89" s="40"/>
      <c r="N89" s="40"/>
      <c r="O89" s="40"/>
      <c r="P89" s="40"/>
      <c r="Q89" s="39"/>
      <c r="R89" s="39"/>
      <c r="S89" s="39"/>
      <c r="T89" s="39"/>
      <c r="U89" s="38"/>
      <c r="V89" s="38"/>
      <c r="W89" s="41"/>
      <c r="X89" s="39"/>
      <c r="Y89" s="38"/>
      <c r="Z89" s="38"/>
      <c r="AA89" s="38"/>
      <c r="AB89" s="38"/>
      <c r="AC89" s="17"/>
      <c r="AD89" s="17"/>
      <c r="AE89" s="17"/>
      <c r="AF89" s="17"/>
      <c r="AG89" s="17"/>
      <c r="AH89" s="17"/>
    </row>
    <row r="90" spans="1:34" ht="15.75" customHeight="1" x14ac:dyDescent="0.25">
      <c r="A90" s="17"/>
      <c r="B90" s="17"/>
      <c r="C90" s="17"/>
      <c r="D90" s="17"/>
      <c r="E90" s="17"/>
      <c r="F90" s="17"/>
      <c r="G90" s="17"/>
      <c r="H90" s="38"/>
      <c r="I90" s="39"/>
      <c r="J90" s="39"/>
      <c r="K90" s="40"/>
      <c r="L90" s="40"/>
      <c r="M90" s="40"/>
      <c r="N90" s="40"/>
      <c r="O90" s="40"/>
      <c r="P90" s="40"/>
      <c r="Q90" s="39"/>
      <c r="R90" s="39"/>
      <c r="S90" s="39"/>
      <c r="T90" s="39"/>
      <c r="U90" s="38"/>
      <c r="V90" s="38"/>
      <c r="W90" s="41"/>
      <c r="X90" s="39"/>
      <c r="Y90" s="38"/>
      <c r="Z90" s="38"/>
      <c r="AA90" s="38"/>
      <c r="AB90" s="38"/>
      <c r="AC90" s="17"/>
      <c r="AD90" s="17"/>
      <c r="AE90" s="17"/>
      <c r="AF90" s="17"/>
      <c r="AG90" s="17"/>
      <c r="AH90" s="17"/>
    </row>
    <row r="91" spans="1:34" ht="15.75" customHeight="1" x14ac:dyDescent="0.25">
      <c r="A91" s="17"/>
      <c r="B91" s="17"/>
      <c r="C91" s="17"/>
      <c r="D91" s="17"/>
      <c r="E91" s="17"/>
      <c r="F91" s="17"/>
      <c r="G91" s="17"/>
      <c r="H91" s="38"/>
      <c r="I91" s="39"/>
      <c r="J91" s="39"/>
      <c r="K91" s="40"/>
      <c r="L91" s="40"/>
      <c r="M91" s="40"/>
      <c r="N91" s="40"/>
      <c r="O91" s="40"/>
      <c r="P91" s="40"/>
      <c r="Q91" s="39"/>
      <c r="R91" s="39"/>
      <c r="S91" s="39"/>
      <c r="T91" s="39"/>
      <c r="U91" s="38"/>
      <c r="V91" s="38"/>
      <c r="W91" s="41"/>
      <c r="X91" s="39"/>
      <c r="Y91" s="38"/>
      <c r="Z91" s="38"/>
      <c r="AA91" s="38"/>
      <c r="AB91" s="38"/>
      <c r="AC91" s="17"/>
      <c r="AD91" s="17"/>
      <c r="AE91" s="17"/>
      <c r="AF91" s="17"/>
      <c r="AG91" s="17"/>
      <c r="AH91" s="17"/>
    </row>
    <row r="92" spans="1:34" ht="15.75" customHeight="1" x14ac:dyDescent="0.25">
      <c r="A92" s="17"/>
      <c r="B92" s="17"/>
      <c r="C92" s="17"/>
      <c r="D92" s="17"/>
      <c r="E92" s="17"/>
      <c r="F92" s="17"/>
      <c r="G92" s="17"/>
      <c r="H92" s="38"/>
      <c r="I92" s="39"/>
      <c r="J92" s="39"/>
      <c r="K92" s="40"/>
      <c r="L92" s="40"/>
      <c r="M92" s="40"/>
      <c r="N92" s="40"/>
      <c r="O92" s="40"/>
      <c r="P92" s="40"/>
      <c r="Q92" s="39"/>
      <c r="R92" s="39"/>
      <c r="S92" s="39"/>
      <c r="T92" s="39"/>
      <c r="U92" s="38"/>
      <c r="V92" s="38"/>
      <c r="W92" s="41"/>
      <c r="X92" s="39"/>
      <c r="Y92" s="38"/>
      <c r="Z92" s="38"/>
      <c r="AA92" s="38"/>
      <c r="AB92" s="38"/>
      <c r="AC92" s="17"/>
      <c r="AD92" s="17"/>
      <c r="AE92" s="17"/>
      <c r="AF92" s="17"/>
      <c r="AG92" s="17"/>
      <c r="AH92" s="17"/>
    </row>
    <row r="93" spans="1:34" ht="15.75" customHeight="1" x14ac:dyDescent="0.25">
      <c r="A93" s="17"/>
      <c r="B93" s="17"/>
      <c r="C93" s="17"/>
      <c r="D93" s="17"/>
      <c r="E93" s="17"/>
      <c r="F93" s="17"/>
      <c r="G93" s="17"/>
      <c r="H93" s="38"/>
      <c r="I93" s="39"/>
      <c r="J93" s="39"/>
      <c r="K93" s="40"/>
      <c r="L93" s="40"/>
      <c r="M93" s="40"/>
      <c r="N93" s="40"/>
      <c r="O93" s="40"/>
      <c r="P93" s="40"/>
      <c r="Q93" s="39"/>
      <c r="R93" s="39"/>
      <c r="S93" s="39"/>
      <c r="T93" s="39"/>
      <c r="U93" s="38"/>
      <c r="V93" s="38"/>
      <c r="W93" s="41"/>
      <c r="X93" s="39"/>
      <c r="Y93" s="38"/>
      <c r="Z93" s="38"/>
      <c r="AA93" s="38"/>
      <c r="AB93" s="38"/>
      <c r="AC93" s="17"/>
      <c r="AD93" s="17"/>
      <c r="AE93" s="17"/>
      <c r="AF93" s="17"/>
      <c r="AG93" s="17"/>
      <c r="AH93" s="17"/>
    </row>
    <row r="94" spans="1:34" ht="15.75" customHeight="1" x14ac:dyDescent="0.25">
      <c r="A94" s="17"/>
      <c r="B94" s="17"/>
      <c r="C94" s="17"/>
      <c r="D94" s="17"/>
      <c r="E94" s="17"/>
      <c r="F94" s="17"/>
      <c r="G94" s="17"/>
      <c r="H94" s="38"/>
      <c r="I94" s="39"/>
      <c r="J94" s="39"/>
      <c r="K94" s="40"/>
      <c r="L94" s="40"/>
      <c r="M94" s="40"/>
      <c r="N94" s="40"/>
      <c r="O94" s="40"/>
      <c r="P94" s="40"/>
      <c r="Q94" s="39"/>
      <c r="R94" s="39"/>
      <c r="S94" s="39"/>
      <c r="T94" s="39"/>
      <c r="U94" s="38"/>
      <c r="V94" s="38"/>
      <c r="W94" s="41"/>
      <c r="X94" s="39"/>
      <c r="Y94" s="38"/>
      <c r="Z94" s="38"/>
      <c r="AA94" s="38"/>
      <c r="AB94" s="38"/>
      <c r="AC94" s="17"/>
      <c r="AD94" s="17"/>
      <c r="AE94" s="17"/>
      <c r="AF94" s="17"/>
      <c r="AG94" s="17"/>
      <c r="AH94" s="17"/>
    </row>
    <row r="95" spans="1:34" ht="15.75" customHeight="1" x14ac:dyDescent="0.25">
      <c r="A95" s="17"/>
      <c r="B95" s="17"/>
      <c r="C95" s="17"/>
      <c r="D95" s="17"/>
      <c r="E95" s="17"/>
      <c r="F95" s="17"/>
      <c r="G95" s="17"/>
      <c r="H95" s="38"/>
      <c r="I95" s="39"/>
      <c r="J95" s="39"/>
      <c r="K95" s="40"/>
      <c r="L95" s="40"/>
      <c r="M95" s="40"/>
      <c r="N95" s="40"/>
      <c r="O95" s="40"/>
      <c r="P95" s="40"/>
      <c r="Q95" s="39"/>
      <c r="R95" s="39"/>
      <c r="S95" s="39"/>
      <c r="T95" s="39"/>
      <c r="U95" s="38"/>
      <c r="V95" s="38"/>
      <c r="W95" s="41"/>
      <c r="X95" s="39"/>
      <c r="Y95" s="38"/>
      <c r="Z95" s="38"/>
      <c r="AA95" s="38"/>
      <c r="AB95" s="38"/>
      <c r="AC95" s="17"/>
      <c r="AD95" s="17"/>
      <c r="AE95" s="17"/>
      <c r="AF95" s="17"/>
      <c r="AG95" s="17"/>
      <c r="AH95" s="17"/>
    </row>
    <row r="96" spans="1:34" ht="15.75" customHeight="1" x14ac:dyDescent="0.25">
      <c r="A96" s="17"/>
      <c r="B96" s="17"/>
      <c r="C96" s="17"/>
      <c r="D96" s="17"/>
      <c r="E96" s="17"/>
      <c r="F96" s="17"/>
      <c r="G96" s="17"/>
      <c r="H96" s="38"/>
      <c r="I96" s="39"/>
      <c r="J96" s="39"/>
      <c r="K96" s="40"/>
      <c r="L96" s="40"/>
      <c r="M96" s="40"/>
      <c r="N96" s="40"/>
      <c r="O96" s="40"/>
      <c r="P96" s="40"/>
      <c r="Q96" s="39"/>
      <c r="R96" s="39"/>
      <c r="S96" s="39"/>
      <c r="T96" s="39"/>
      <c r="U96" s="38"/>
      <c r="V96" s="38"/>
      <c r="W96" s="41"/>
      <c r="X96" s="39"/>
      <c r="Y96" s="38"/>
      <c r="Z96" s="38"/>
      <c r="AA96" s="38"/>
      <c r="AB96" s="38"/>
      <c r="AC96" s="17"/>
      <c r="AD96" s="17"/>
      <c r="AE96" s="17"/>
      <c r="AF96" s="17"/>
      <c r="AG96" s="17"/>
      <c r="AH96" s="17"/>
    </row>
    <row r="97" spans="1:34" ht="15.75" customHeight="1" x14ac:dyDescent="0.25">
      <c r="A97" s="17"/>
      <c r="B97" s="17"/>
      <c r="C97" s="17"/>
      <c r="D97" s="17"/>
      <c r="E97" s="17"/>
      <c r="F97" s="17"/>
      <c r="G97" s="17"/>
      <c r="H97" s="38"/>
      <c r="I97" s="39"/>
      <c r="J97" s="39"/>
      <c r="K97" s="40"/>
      <c r="L97" s="40"/>
      <c r="M97" s="40"/>
      <c r="N97" s="40"/>
      <c r="O97" s="40"/>
      <c r="P97" s="40"/>
      <c r="Q97" s="39"/>
      <c r="R97" s="39"/>
      <c r="S97" s="39"/>
      <c r="T97" s="39"/>
      <c r="U97" s="38"/>
      <c r="V97" s="38"/>
      <c r="W97" s="41"/>
      <c r="X97" s="39"/>
      <c r="Y97" s="38"/>
      <c r="Z97" s="38"/>
      <c r="AA97" s="38"/>
      <c r="AB97" s="38"/>
      <c r="AC97" s="17"/>
      <c r="AD97" s="17"/>
      <c r="AE97" s="17"/>
      <c r="AF97" s="17"/>
      <c r="AG97" s="17"/>
      <c r="AH97" s="17"/>
    </row>
    <row r="98" spans="1:34" ht="15.75" customHeight="1" x14ac:dyDescent="0.25">
      <c r="A98" s="17"/>
      <c r="B98" s="17"/>
      <c r="C98" s="17"/>
      <c r="D98" s="17"/>
      <c r="E98" s="17"/>
      <c r="F98" s="17"/>
      <c r="G98" s="17"/>
      <c r="H98" s="38"/>
      <c r="I98" s="39"/>
      <c r="J98" s="39"/>
      <c r="K98" s="40"/>
      <c r="L98" s="40"/>
      <c r="M98" s="40"/>
      <c r="N98" s="40"/>
      <c r="O98" s="40"/>
      <c r="P98" s="40"/>
      <c r="Q98" s="39"/>
      <c r="R98" s="39"/>
      <c r="S98" s="39"/>
      <c r="T98" s="39"/>
      <c r="U98" s="38"/>
      <c r="V98" s="38"/>
      <c r="W98" s="41"/>
      <c r="X98" s="39"/>
      <c r="Y98" s="38"/>
      <c r="Z98" s="38"/>
      <c r="AA98" s="38"/>
      <c r="AB98" s="38"/>
      <c r="AC98" s="17"/>
      <c r="AD98" s="17"/>
      <c r="AE98" s="17"/>
      <c r="AF98" s="17"/>
      <c r="AG98" s="17"/>
      <c r="AH98" s="17"/>
    </row>
    <row r="99" spans="1:34" ht="15.75" customHeight="1" x14ac:dyDescent="0.25">
      <c r="A99" s="17"/>
      <c r="B99" s="17"/>
      <c r="C99" s="17"/>
      <c r="D99" s="17"/>
      <c r="E99" s="17"/>
      <c r="F99" s="17"/>
      <c r="G99" s="17"/>
      <c r="H99" s="38"/>
      <c r="I99" s="39"/>
      <c r="J99" s="39"/>
      <c r="K99" s="40"/>
      <c r="L99" s="40"/>
      <c r="M99" s="40"/>
      <c r="N99" s="40"/>
      <c r="O99" s="40"/>
      <c r="P99" s="40"/>
      <c r="Q99" s="39"/>
      <c r="R99" s="39"/>
      <c r="S99" s="39"/>
      <c r="T99" s="39"/>
      <c r="U99" s="38"/>
      <c r="V99" s="38"/>
      <c r="W99" s="41"/>
      <c r="X99" s="39"/>
      <c r="Y99" s="38"/>
      <c r="Z99" s="38"/>
      <c r="AA99" s="38"/>
      <c r="AB99" s="38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17"/>
      <c r="B100" s="17"/>
      <c r="C100" s="17"/>
      <c r="D100" s="17"/>
      <c r="E100" s="17"/>
      <c r="F100" s="17"/>
      <c r="G100" s="17"/>
      <c r="H100" s="38"/>
      <c r="I100" s="39"/>
      <c r="J100" s="39"/>
      <c r="K100" s="40"/>
      <c r="L100" s="40"/>
      <c r="M100" s="40"/>
      <c r="N100" s="40"/>
      <c r="O100" s="40"/>
      <c r="P100" s="40"/>
      <c r="Q100" s="39"/>
      <c r="R100" s="39"/>
      <c r="S100" s="39"/>
      <c r="T100" s="39"/>
      <c r="U100" s="38"/>
      <c r="V100" s="38"/>
      <c r="W100" s="41"/>
      <c r="X100" s="39"/>
      <c r="Y100" s="38"/>
      <c r="Z100" s="38"/>
      <c r="AA100" s="38"/>
      <c r="AB100" s="38"/>
      <c r="AC100" s="17"/>
      <c r="AD100" s="17"/>
      <c r="AE100" s="17"/>
      <c r="AF100" s="17"/>
      <c r="AG100" s="17"/>
      <c r="AH100" s="17"/>
    </row>
    <row r="101" spans="1:34" ht="15.75" customHeight="1" x14ac:dyDescent="0.25">
      <c r="A101" s="17"/>
      <c r="B101" s="17"/>
      <c r="C101" s="17"/>
      <c r="D101" s="17"/>
      <c r="E101" s="17"/>
      <c r="F101" s="17"/>
      <c r="G101" s="17"/>
      <c r="H101" s="38"/>
      <c r="I101" s="39"/>
      <c r="J101" s="39"/>
      <c r="K101" s="40"/>
      <c r="L101" s="40"/>
      <c r="M101" s="40"/>
      <c r="N101" s="40"/>
      <c r="O101" s="40"/>
      <c r="P101" s="40"/>
      <c r="Q101" s="39"/>
      <c r="R101" s="39"/>
      <c r="S101" s="39"/>
      <c r="T101" s="39"/>
      <c r="U101" s="38"/>
      <c r="V101" s="38"/>
      <c r="W101" s="41"/>
      <c r="X101" s="39"/>
      <c r="Y101" s="38"/>
      <c r="Z101" s="38"/>
      <c r="AA101" s="38"/>
      <c r="AB101" s="38"/>
      <c r="AC101" s="17"/>
      <c r="AD101" s="17"/>
      <c r="AE101" s="17"/>
      <c r="AF101" s="17"/>
      <c r="AG101" s="17"/>
      <c r="AH101" s="17"/>
    </row>
    <row r="102" spans="1:34" ht="15.75" customHeight="1" x14ac:dyDescent="0.25">
      <c r="A102" s="17"/>
      <c r="B102" s="17"/>
      <c r="C102" s="17"/>
      <c r="D102" s="17"/>
      <c r="E102" s="17"/>
      <c r="F102" s="17"/>
      <c r="G102" s="17"/>
      <c r="H102" s="38"/>
      <c r="I102" s="39"/>
      <c r="J102" s="39"/>
      <c r="K102" s="40"/>
      <c r="L102" s="40"/>
      <c r="M102" s="40"/>
      <c r="N102" s="40"/>
      <c r="O102" s="40"/>
      <c r="P102" s="40"/>
      <c r="Q102" s="39"/>
      <c r="R102" s="39"/>
      <c r="S102" s="39"/>
      <c r="T102" s="39"/>
      <c r="U102" s="38"/>
      <c r="V102" s="38"/>
      <c r="W102" s="41"/>
      <c r="X102" s="39"/>
      <c r="Y102" s="38"/>
      <c r="Z102" s="38"/>
      <c r="AA102" s="38"/>
      <c r="AB102" s="38"/>
      <c r="AC102" s="17"/>
      <c r="AD102" s="17"/>
      <c r="AE102" s="17"/>
      <c r="AF102" s="17"/>
      <c r="AG102" s="17"/>
      <c r="AH102" s="17"/>
    </row>
    <row r="103" spans="1:34" ht="15.75" customHeight="1" x14ac:dyDescent="0.25">
      <c r="A103" s="17"/>
      <c r="B103" s="17"/>
      <c r="C103" s="17"/>
      <c r="D103" s="17"/>
      <c r="E103" s="17"/>
      <c r="F103" s="17"/>
      <c r="G103" s="17"/>
      <c r="H103" s="38"/>
      <c r="I103" s="39"/>
      <c r="J103" s="39"/>
      <c r="K103" s="40"/>
      <c r="L103" s="40"/>
      <c r="M103" s="40"/>
      <c r="N103" s="40"/>
      <c r="O103" s="40"/>
      <c r="P103" s="40"/>
      <c r="Q103" s="39"/>
      <c r="R103" s="39"/>
      <c r="S103" s="39"/>
      <c r="T103" s="39"/>
      <c r="U103" s="38"/>
      <c r="V103" s="38"/>
      <c r="W103" s="41"/>
      <c r="X103" s="39"/>
      <c r="Y103" s="38"/>
      <c r="Z103" s="38"/>
      <c r="AA103" s="38"/>
      <c r="AB103" s="38"/>
      <c r="AC103" s="17"/>
      <c r="AD103" s="17"/>
      <c r="AE103" s="17"/>
      <c r="AF103" s="17"/>
      <c r="AG103" s="17"/>
      <c r="AH103" s="17"/>
    </row>
    <row r="104" spans="1:34" ht="15.75" customHeight="1" x14ac:dyDescent="0.25">
      <c r="A104" s="17"/>
      <c r="B104" s="17"/>
      <c r="C104" s="17"/>
      <c r="D104" s="17"/>
      <c r="E104" s="17"/>
      <c r="F104" s="17"/>
      <c r="G104" s="17"/>
      <c r="H104" s="38"/>
      <c r="I104" s="39"/>
      <c r="J104" s="39"/>
      <c r="K104" s="40"/>
      <c r="L104" s="40"/>
      <c r="M104" s="40"/>
      <c r="N104" s="40"/>
      <c r="O104" s="40"/>
      <c r="P104" s="40"/>
      <c r="Q104" s="39"/>
      <c r="R104" s="39"/>
      <c r="S104" s="39"/>
      <c r="T104" s="39"/>
      <c r="U104" s="38"/>
      <c r="V104" s="38"/>
      <c r="W104" s="41"/>
      <c r="X104" s="39"/>
      <c r="Y104" s="38"/>
      <c r="Z104" s="38"/>
      <c r="AA104" s="38"/>
      <c r="AB104" s="38"/>
      <c r="AC104" s="17"/>
      <c r="AD104" s="17"/>
      <c r="AE104" s="17"/>
      <c r="AF104" s="17"/>
      <c r="AG104" s="17"/>
      <c r="AH104" s="17"/>
    </row>
    <row r="105" spans="1:34" ht="15.75" customHeight="1" x14ac:dyDescent="0.25">
      <c r="A105" s="17"/>
      <c r="B105" s="17"/>
      <c r="C105" s="17"/>
      <c r="D105" s="17"/>
      <c r="E105" s="17"/>
      <c r="F105" s="17"/>
      <c r="G105" s="17"/>
      <c r="H105" s="38"/>
      <c r="I105" s="39"/>
      <c r="J105" s="39"/>
      <c r="K105" s="40"/>
      <c r="L105" s="40"/>
      <c r="M105" s="40"/>
      <c r="N105" s="40"/>
      <c r="O105" s="40"/>
      <c r="P105" s="40"/>
      <c r="Q105" s="39"/>
      <c r="R105" s="39"/>
      <c r="S105" s="39"/>
      <c r="T105" s="39"/>
      <c r="U105" s="38"/>
      <c r="V105" s="38"/>
      <c r="W105" s="41"/>
      <c r="X105" s="39"/>
      <c r="Y105" s="38"/>
      <c r="Z105" s="38"/>
      <c r="AA105" s="38"/>
      <c r="AB105" s="38"/>
      <c r="AC105" s="17"/>
      <c r="AD105" s="17"/>
      <c r="AE105" s="17"/>
      <c r="AF105" s="17"/>
      <c r="AG105" s="17"/>
      <c r="AH105" s="17"/>
    </row>
    <row r="106" spans="1:34" ht="15.75" customHeight="1" x14ac:dyDescent="0.25">
      <c r="A106" s="17"/>
      <c r="B106" s="17"/>
      <c r="C106" s="17"/>
      <c r="D106" s="17"/>
      <c r="E106" s="17"/>
      <c r="F106" s="17"/>
      <c r="G106" s="17"/>
      <c r="H106" s="38"/>
      <c r="I106" s="39"/>
      <c r="J106" s="39"/>
      <c r="K106" s="40"/>
      <c r="L106" s="40"/>
      <c r="M106" s="40"/>
      <c r="N106" s="40"/>
      <c r="O106" s="40"/>
      <c r="P106" s="40"/>
      <c r="Q106" s="39"/>
      <c r="R106" s="39"/>
      <c r="S106" s="39"/>
      <c r="T106" s="39"/>
      <c r="U106" s="38"/>
      <c r="V106" s="38"/>
      <c r="W106" s="41"/>
      <c r="X106" s="39"/>
      <c r="Y106" s="38"/>
      <c r="Z106" s="38"/>
      <c r="AA106" s="38"/>
      <c r="AB106" s="38"/>
      <c r="AC106" s="17"/>
      <c r="AD106" s="17"/>
      <c r="AE106" s="17"/>
      <c r="AF106" s="17"/>
      <c r="AG106" s="17"/>
      <c r="AH106" s="17"/>
    </row>
    <row r="107" spans="1:34" ht="15.75" customHeight="1" x14ac:dyDescent="0.25">
      <c r="A107" s="17"/>
      <c r="B107" s="17"/>
      <c r="C107" s="17"/>
      <c r="D107" s="17"/>
      <c r="E107" s="17"/>
      <c r="F107" s="17"/>
      <c r="G107" s="17"/>
      <c r="H107" s="38"/>
      <c r="I107" s="39"/>
      <c r="J107" s="39"/>
      <c r="K107" s="40"/>
      <c r="L107" s="40"/>
      <c r="M107" s="40"/>
      <c r="N107" s="40"/>
      <c r="O107" s="40"/>
      <c r="P107" s="40"/>
      <c r="Q107" s="39"/>
      <c r="R107" s="39"/>
      <c r="S107" s="39"/>
      <c r="T107" s="39"/>
      <c r="U107" s="38"/>
      <c r="V107" s="38"/>
      <c r="W107" s="41"/>
      <c r="X107" s="39"/>
      <c r="Y107" s="38"/>
      <c r="Z107" s="38"/>
      <c r="AA107" s="38"/>
      <c r="AB107" s="38"/>
      <c r="AC107" s="17"/>
      <c r="AD107" s="17"/>
      <c r="AE107" s="17"/>
      <c r="AF107" s="17"/>
      <c r="AG107" s="17"/>
      <c r="AH107" s="17"/>
    </row>
    <row r="108" spans="1:34" ht="15.75" customHeight="1" x14ac:dyDescent="0.25">
      <c r="A108" s="17"/>
      <c r="B108" s="17"/>
      <c r="C108" s="17"/>
      <c r="D108" s="17"/>
      <c r="E108" s="17"/>
      <c r="F108" s="17"/>
      <c r="G108" s="17"/>
      <c r="H108" s="38"/>
      <c r="I108" s="39"/>
      <c r="J108" s="39"/>
      <c r="K108" s="40"/>
      <c r="L108" s="40"/>
      <c r="M108" s="40"/>
      <c r="N108" s="40"/>
      <c r="O108" s="40"/>
      <c r="P108" s="40"/>
      <c r="Q108" s="39"/>
      <c r="R108" s="39"/>
      <c r="S108" s="39"/>
      <c r="T108" s="39"/>
      <c r="U108" s="38"/>
      <c r="V108" s="38"/>
      <c r="W108" s="41"/>
      <c r="X108" s="39"/>
      <c r="Y108" s="38"/>
      <c r="Z108" s="38"/>
      <c r="AA108" s="38"/>
      <c r="AB108" s="38"/>
      <c r="AC108" s="17"/>
      <c r="AD108" s="17"/>
      <c r="AE108" s="17"/>
      <c r="AF108" s="17"/>
      <c r="AG108" s="17"/>
      <c r="AH108" s="17"/>
    </row>
    <row r="109" spans="1:34" ht="15.75" customHeight="1" x14ac:dyDescent="0.25">
      <c r="A109" s="17"/>
      <c r="B109" s="17"/>
      <c r="C109" s="17"/>
      <c r="D109" s="17"/>
      <c r="E109" s="17"/>
      <c r="F109" s="17"/>
      <c r="G109" s="17"/>
      <c r="H109" s="38"/>
      <c r="I109" s="39"/>
      <c r="J109" s="39"/>
      <c r="K109" s="40"/>
      <c r="L109" s="40"/>
      <c r="M109" s="40"/>
      <c r="N109" s="40"/>
      <c r="O109" s="40"/>
      <c r="P109" s="40"/>
      <c r="Q109" s="39"/>
      <c r="R109" s="39"/>
      <c r="S109" s="39"/>
      <c r="T109" s="39"/>
      <c r="U109" s="38"/>
      <c r="V109" s="38"/>
      <c r="W109" s="41"/>
      <c r="X109" s="39"/>
      <c r="Y109" s="38"/>
      <c r="Z109" s="38"/>
      <c r="AA109" s="38"/>
      <c r="AB109" s="38"/>
      <c r="AC109" s="17"/>
      <c r="AD109" s="17"/>
      <c r="AE109" s="17"/>
      <c r="AF109" s="17"/>
      <c r="AG109" s="17"/>
      <c r="AH109" s="17"/>
    </row>
    <row r="110" spans="1:34" ht="15.75" customHeight="1" x14ac:dyDescent="0.25">
      <c r="A110" s="17"/>
      <c r="B110" s="17"/>
      <c r="C110" s="17"/>
      <c r="D110" s="17"/>
      <c r="E110" s="17"/>
      <c r="F110" s="17"/>
      <c r="G110" s="17"/>
      <c r="H110" s="38"/>
      <c r="I110" s="39"/>
      <c r="J110" s="39"/>
      <c r="K110" s="40"/>
      <c r="L110" s="40"/>
      <c r="M110" s="40"/>
      <c r="N110" s="40"/>
      <c r="O110" s="40"/>
      <c r="P110" s="40"/>
      <c r="Q110" s="39"/>
      <c r="R110" s="39"/>
      <c r="S110" s="39"/>
      <c r="T110" s="39"/>
      <c r="U110" s="38"/>
      <c r="V110" s="38"/>
      <c r="W110" s="41"/>
      <c r="X110" s="39"/>
      <c r="Y110" s="38"/>
      <c r="Z110" s="38"/>
      <c r="AA110" s="38"/>
      <c r="AB110" s="38"/>
      <c r="AC110" s="17"/>
      <c r="AD110" s="17"/>
      <c r="AE110" s="17"/>
      <c r="AF110" s="17"/>
      <c r="AG110" s="17"/>
      <c r="AH110" s="17"/>
    </row>
    <row r="111" spans="1:34" ht="15.75" customHeight="1" x14ac:dyDescent="0.25">
      <c r="A111" s="17"/>
      <c r="B111" s="17"/>
      <c r="C111" s="17"/>
      <c r="D111" s="17"/>
      <c r="E111" s="17"/>
      <c r="F111" s="17"/>
      <c r="G111" s="17"/>
      <c r="H111" s="38"/>
      <c r="I111" s="39"/>
      <c r="J111" s="39"/>
      <c r="K111" s="40"/>
      <c r="L111" s="40"/>
      <c r="M111" s="40"/>
      <c r="N111" s="40"/>
      <c r="O111" s="40"/>
      <c r="P111" s="40"/>
      <c r="Q111" s="39"/>
      <c r="R111" s="39"/>
      <c r="S111" s="39"/>
      <c r="T111" s="39"/>
      <c r="U111" s="38"/>
      <c r="V111" s="38"/>
      <c r="W111" s="41"/>
      <c r="X111" s="39"/>
      <c r="Y111" s="38"/>
      <c r="Z111" s="38"/>
      <c r="AA111" s="38"/>
      <c r="AB111" s="38"/>
      <c r="AC111" s="17"/>
      <c r="AD111" s="17"/>
      <c r="AE111" s="17"/>
      <c r="AF111" s="17"/>
      <c r="AG111" s="17"/>
      <c r="AH111" s="17"/>
    </row>
    <row r="112" spans="1:34" ht="15.75" customHeight="1" x14ac:dyDescent="0.25">
      <c r="A112" s="17"/>
      <c r="B112" s="17"/>
      <c r="C112" s="17"/>
      <c r="D112" s="17"/>
      <c r="E112" s="17"/>
      <c r="F112" s="17"/>
      <c r="G112" s="17"/>
      <c r="H112" s="38"/>
      <c r="I112" s="39"/>
      <c r="J112" s="39"/>
      <c r="K112" s="40"/>
      <c r="L112" s="40"/>
      <c r="M112" s="40"/>
      <c r="N112" s="40"/>
      <c r="O112" s="40"/>
      <c r="P112" s="40"/>
      <c r="Q112" s="39"/>
      <c r="R112" s="39"/>
      <c r="S112" s="39"/>
      <c r="T112" s="39"/>
      <c r="U112" s="38"/>
      <c r="V112" s="38"/>
      <c r="W112" s="41"/>
      <c r="X112" s="39"/>
      <c r="Y112" s="38"/>
      <c r="Z112" s="38"/>
      <c r="AA112" s="38"/>
      <c r="AB112" s="38"/>
      <c r="AC112" s="17"/>
      <c r="AD112" s="17"/>
      <c r="AE112" s="17"/>
      <c r="AF112" s="17"/>
      <c r="AG112" s="17"/>
      <c r="AH112" s="17"/>
    </row>
    <row r="113" spans="1:34" ht="15.75" customHeight="1" x14ac:dyDescent="0.25">
      <c r="A113" s="17"/>
      <c r="B113" s="17"/>
      <c r="C113" s="17"/>
      <c r="D113" s="17"/>
      <c r="E113" s="17"/>
      <c r="F113" s="17"/>
      <c r="G113" s="17"/>
      <c r="H113" s="38"/>
      <c r="I113" s="39"/>
      <c r="J113" s="39"/>
      <c r="K113" s="40"/>
      <c r="L113" s="40"/>
      <c r="M113" s="40"/>
      <c r="N113" s="40"/>
      <c r="O113" s="40"/>
      <c r="P113" s="40"/>
      <c r="Q113" s="39"/>
      <c r="R113" s="39"/>
      <c r="S113" s="39"/>
      <c r="T113" s="39"/>
      <c r="U113" s="38"/>
      <c r="V113" s="38"/>
      <c r="W113" s="41"/>
      <c r="X113" s="39"/>
      <c r="Y113" s="38"/>
      <c r="Z113" s="38"/>
      <c r="AA113" s="38"/>
      <c r="AB113" s="38"/>
      <c r="AC113" s="17"/>
      <c r="AD113" s="17"/>
      <c r="AE113" s="17"/>
      <c r="AF113" s="17"/>
      <c r="AG113" s="17"/>
      <c r="AH113" s="17"/>
    </row>
    <row r="114" spans="1:34" ht="15.75" customHeight="1" x14ac:dyDescent="0.25">
      <c r="A114" s="17"/>
      <c r="B114" s="17"/>
      <c r="C114" s="17"/>
      <c r="D114" s="17"/>
      <c r="E114" s="17"/>
      <c r="F114" s="17"/>
      <c r="G114" s="17"/>
      <c r="H114" s="38"/>
      <c r="I114" s="39"/>
      <c r="J114" s="39"/>
      <c r="K114" s="40"/>
      <c r="L114" s="40"/>
      <c r="M114" s="40"/>
      <c r="N114" s="40"/>
      <c r="O114" s="40"/>
      <c r="P114" s="40"/>
      <c r="Q114" s="39"/>
      <c r="R114" s="39"/>
      <c r="S114" s="39"/>
      <c r="T114" s="39"/>
      <c r="U114" s="38"/>
      <c r="V114" s="38"/>
      <c r="W114" s="41"/>
      <c r="X114" s="39"/>
      <c r="Y114" s="38"/>
      <c r="Z114" s="38"/>
      <c r="AA114" s="38"/>
      <c r="AB114" s="38"/>
      <c r="AC114" s="17"/>
      <c r="AD114" s="17"/>
      <c r="AE114" s="17"/>
      <c r="AF114" s="17"/>
      <c r="AG114" s="17"/>
      <c r="AH114" s="17"/>
    </row>
    <row r="115" spans="1:34" ht="15.75" customHeight="1" x14ac:dyDescent="0.25">
      <c r="A115" s="17"/>
      <c r="B115" s="17"/>
      <c r="C115" s="17"/>
      <c r="D115" s="17"/>
      <c r="E115" s="17"/>
      <c r="F115" s="17"/>
      <c r="G115" s="17"/>
      <c r="H115" s="38"/>
      <c r="I115" s="39"/>
      <c r="J115" s="39"/>
      <c r="K115" s="40"/>
      <c r="L115" s="40"/>
      <c r="M115" s="40"/>
      <c r="N115" s="40"/>
      <c r="O115" s="40"/>
      <c r="P115" s="40"/>
      <c r="Q115" s="39"/>
      <c r="R115" s="39"/>
      <c r="S115" s="39"/>
      <c r="T115" s="39"/>
      <c r="U115" s="38"/>
      <c r="V115" s="38"/>
      <c r="W115" s="41"/>
      <c r="X115" s="39"/>
      <c r="Y115" s="38"/>
      <c r="Z115" s="38"/>
      <c r="AA115" s="38"/>
      <c r="AB115" s="38"/>
      <c r="AC115" s="17"/>
      <c r="AD115" s="17"/>
      <c r="AE115" s="17"/>
      <c r="AF115" s="17"/>
      <c r="AG115" s="17"/>
      <c r="AH115" s="17"/>
    </row>
    <row r="116" spans="1:34" ht="15.75" customHeight="1" x14ac:dyDescent="0.25">
      <c r="A116" s="17"/>
      <c r="B116" s="17"/>
      <c r="C116" s="17"/>
      <c r="D116" s="17"/>
      <c r="E116" s="17"/>
      <c r="F116" s="17"/>
      <c r="G116" s="17"/>
      <c r="H116" s="38"/>
      <c r="I116" s="39"/>
      <c r="J116" s="39"/>
      <c r="K116" s="40"/>
      <c r="L116" s="40"/>
      <c r="M116" s="40"/>
      <c r="N116" s="40"/>
      <c r="O116" s="40"/>
      <c r="P116" s="40"/>
      <c r="Q116" s="39"/>
      <c r="R116" s="39"/>
      <c r="S116" s="39"/>
      <c r="T116" s="39"/>
      <c r="U116" s="38"/>
      <c r="V116" s="38"/>
      <c r="W116" s="41"/>
      <c r="X116" s="39"/>
      <c r="Y116" s="38"/>
      <c r="Z116" s="38"/>
      <c r="AA116" s="38"/>
      <c r="AB116" s="38"/>
      <c r="AC116" s="17"/>
      <c r="AD116" s="17"/>
      <c r="AE116" s="17"/>
      <c r="AF116" s="17"/>
      <c r="AG116" s="17"/>
      <c r="AH116" s="17"/>
    </row>
    <row r="117" spans="1:34" ht="15.75" customHeight="1" x14ac:dyDescent="0.25">
      <c r="A117" s="17"/>
      <c r="B117" s="17"/>
      <c r="C117" s="17"/>
      <c r="D117" s="17"/>
      <c r="E117" s="17"/>
      <c r="F117" s="17"/>
      <c r="G117" s="17"/>
      <c r="H117" s="38"/>
      <c r="I117" s="39"/>
      <c r="J117" s="39"/>
      <c r="K117" s="40"/>
      <c r="L117" s="40"/>
      <c r="M117" s="40"/>
      <c r="N117" s="40"/>
      <c r="O117" s="40"/>
      <c r="P117" s="40"/>
      <c r="Q117" s="39"/>
      <c r="R117" s="39"/>
      <c r="S117" s="39"/>
      <c r="T117" s="39"/>
      <c r="U117" s="38"/>
      <c r="V117" s="38"/>
      <c r="W117" s="41"/>
      <c r="X117" s="39"/>
      <c r="Y117" s="38"/>
      <c r="Z117" s="38"/>
      <c r="AA117" s="38"/>
      <c r="AB117" s="38"/>
      <c r="AC117" s="17"/>
      <c r="AD117" s="17"/>
      <c r="AE117" s="17"/>
      <c r="AF117" s="17"/>
      <c r="AG117" s="17"/>
      <c r="AH117" s="17"/>
    </row>
    <row r="118" spans="1:34" ht="15.75" customHeight="1" x14ac:dyDescent="0.25">
      <c r="A118" s="17"/>
      <c r="B118" s="17"/>
      <c r="C118" s="17"/>
      <c r="D118" s="17"/>
      <c r="E118" s="17"/>
      <c r="F118" s="17"/>
      <c r="G118" s="17"/>
      <c r="H118" s="38"/>
      <c r="I118" s="39"/>
      <c r="J118" s="39"/>
      <c r="K118" s="40"/>
      <c r="L118" s="40"/>
      <c r="M118" s="40"/>
      <c r="N118" s="40"/>
      <c r="O118" s="40"/>
      <c r="P118" s="40"/>
      <c r="Q118" s="39"/>
      <c r="R118" s="39"/>
      <c r="S118" s="39"/>
      <c r="T118" s="39"/>
      <c r="U118" s="38"/>
      <c r="V118" s="38"/>
      <c r="W118" s="41"/>
      <c r="X118" s="39"/>
      <c r="Y118" s="38"/>
      <c r="Z118" s="38"/>
      <c r="AA118" s="38"/>
      <c r="AB118" s="38"/>
      <c r="AC118" s="17"/>
      <c r="AD118" s="17"/>
      <c r="AE118" s="17"/>
      <c r="AF118" s="17"/>
      <c r="AG118" s="17"/>
      <c r="AH118" s="17"/>
    </row>
    <row r="119" spans="1:34" ht="15.75" customHeight="1" x14ac:dyDescent="0.25">
      <c r="A119" s="17"/>
      <c r="B119" s="17"/>
      <c r="C119" s="17"/>
      <c r="D119" s="17"/>
      <c r="E119" s="17"/>
      <c r="F119" s="17"/>
      <c r="G119" s="17"/>
      <c r="H119" s="38"/>
      <c r="I119" s="39"/>
      <c r="J119" s="39"/>
      <c r="K119" s="40"/>
      <c r="L119" s="40"/>
      <c r="M119" s="40"/>
      <c r="N119" s="40"/>
      <c r="O119" s="40"/>
      <c r="P119" s="40"/>
      <c r="Q119" s="39"/>
      <c r="R119" s="39"/>
      <c r="S119" s="39"/>
      <c r="T119" s="39"/>
      <c r="U119" s="38"/>
      <c r="V119" s="38"/>
      <c r="W119" s="41"/>
      <c r="X119" s="39"/>
      <c r="Y119" s="38"/>
      <c r="Z119" s="38"/>
      <c r="AA119" s="38"/>
      <c r="AB119" s="38"/>
      <c r="AC119" s="17"/>
      <c r="AD119" s="17"/>
      <c r="AE119" s="17"/>
      <c r="AF119" s="17"/>
      <c r="AG119" s="17"/>
      <c r="AH119" s="17"/>
    </row>
    <row r="120" spans="1:34" ht="15.75" customHeight="1" x14ac:dyDescent="0.25">
      <c r="A120" s="17"/>
      <c r="B120" s="17"/>
      <c r="C120" s="17"/>
      <c r="D120" s="17"/>
      <c r="E120" s="17"/>
      <c r="F120" s="17"/>
      <c r="G120" s="17"/>
      <c r="H120" s="38"/>
      <c r="I120" s="39"/>
      <c r="J120" s="39"/>
      <c r="K120" s="40"/>
      <c r="L120" s="40"/>
      <c r="M120" s="40"/>
      <c r="N120" s="40"/>
      <c r="O120" s="40"/>
      <c r="P120" s="40"/>
      <c r="Q120" s="39"/>
      <c r="R120" s="39"/>
      <c r="S120" s="39"/>
      <c r="T120" s="39"/>
      <c r="U120" s="38"/>
      <c r="V120" s="38"/>
      <c r="W120" s="41"/>
      <c r="X120" s="39"/>
      <c r="Y120" s="38"/>
      <c r="Z120" s="38"/>
      <c r="AA120" s="38"/>
      <c r="AB120" s="38"/>
      <c r="AC120" s="17"/>
      <c r="AD120" s="17"/>
      <c r="AE120" s="17"/>
      <c r="AF120" s="17"/>
      <c r="AG120" s="17"/>
      <c r="AH120" s="17"/>
    </row>
    <row r="121" spans="1:34" ht="15.75" customHeight="1" x14ac:dyDescent="0.25">
      <c r="A121" s="17"/>
      <c r="B121" s="17"/>
      <c r="C121" s="17"/>
      <c r="D121" s="17"/>
      <c r="E121" s="17"/>
      <c r="F121" s="17"/>
      <c r="G121" s="17"/>
      <c r="H121" s="38"/>
      <c r="I121" s="39"/>
      <c r="J121" s="39"/>
      <c r="K121" s="40"/>
      <c r="L121" s="40"/>
      <c r="M121" s="40"/>
      <c r="N121" s="40"/>
      <c r="O121" s="40"/>
      <c r="P121" s="40"/>
      <c r="Q121" s="39"/>
      <c r="R121" s="39"/>
      <c r="S121" s="39"/>
      <c r="T121" s="39"/>
      <c r="U121" s="38"/>
      <c r="V121" s="38"/>
      <c r="W121" s="41"/>
      <c r="X121" s="39"/>
      <c r="Y121" s="38"/>
      <c r="Z121" s="38"/>
      <c r="AA121" s="38"/>
      <c r="AB121" s="38"/>
      <c r="AC121" s="17"/>
      <c r="AD121" s="17"/>
      <c r="AE121" s="17"/>
      <c r="AF121" s="17"/>
      <c r="AG121" s="17"/>
      <c r="AH121" s="17"/>
    </row>
    <row r="122" spans="1:34" ht="15.75" customHeight="1" x14ac:dyDescent="0.25">
      <c r="A122" s="17"/>
      <c r="B122" s="17"/>
      <c r="C122" s="17"/>
      <c r="D122" s="17"/>
      <c r="E122" s="17"/>
      <c r="F122" s="17"/>
      <c r="G122" s="17"/>
      <c r="H122" s="38"/>
      <c r="I122" s="39"/>
      <c r="J122" s="39"/>
      <c r="K122" s="40"/>
      <c r="L122" s="40"/>
      <c r="M122" s="40"/>
      <c r="N122" s="40"/>
      <c r="O122" s="40"/>
      <c r="P122" s="40"/>
      <c r="Q122" s="39"/>
      <c r="R122" s="39"/>
      <c r="S122" s="39"/>
      <c r="T122" s="39"/>
      <c r="U122" s="38"/>
      <c r="V122" s="38"/>
      <c r="W122" s="41"/>
      <c r="X122" s="39"/>
      <c r="Y122" s="38"/>
      <c r="Z122" s="38"/>
      <c r="AA122" s="38"/>
      <c r="AB122" s="38"/>
      <c r="AC122" s="17"/>
      <c r="AD122" s="17"/>
      <c r="AE122" s="17"/>
      <c r="AF122" s="17"/>
      <c r="AG122" s="17"/>
      <c r="AH122" s="17"/>
    </row>
    <row r="123" spans="1:34" ht="15.75" customHeight="1" x14ac:dyDescent="0.25">
      <c r="A123" s="17"/>
      <c r="B123" s="17"/>
      <c r="C123" s="17"/>
      <c r="D123" s="17"/>
      <c r="E123" s="17"/>
      <c r="F123" s="17"/>
      <c r="G123" s="17"/>
      <c r="H123" s="38"/>
      <c r="I123" s="39"/>
      <c r="J123" s="39"/>
      <c r="K123" s="40"/>
      <c r="L123" s="40"/>
      <c r="M123" s="40"/>
      <c r="N123" s="40"/>
      <c r="O123" s="40"/>
      <c r="P123" s="40"/>
      <c r="Q123" s="39"/>
      <c r="R123" s="39"/>
      <c r="S123" s="39"/>
      <c r="T123" s="39"/>
      <c r="U123" s="38"/>
      <c r="V123" s="38"/>
      <c r="W123" s="41"/>
      <c r="X123" s="39"/>
      <c r="Y123" s="38"/>
      <c r="Z123" s="38"/>
      <c r="AA123" s="38"/>
      <c r="AB123" s="38"/>
      <c r="AC123" s="17"/>
      <c r="AD123" s="17"/>
      <c r="AE123" s="17"/>
      <c r="AF123" s="17"/>
      <c r="AG123" s="17"/>
      <c r="AH123" s="17"/>
    </row>
    <row r="124" spans="1:34" ht="15.75" customHeight="1" x14ac:dyDescent="0.25">
      <c r="A124" s="17"/>
      <c r="B124" s="17"/>
      <c r="C124" s="17"/>
      <c r="D124" s="17"/>
      <c r="E124" s="17"/>
      <c r="F124" s="17"/>
      <c r="G124" s="17"/>
      <c r="H124" s="38"/>
      <c r="I124" s="39"/>
      <c r="J124" s="39"/>
      <c r="K124" s="40"/>
      <c r="L124" s="40"/>
      <c r="M124" s="40"/>
      <c r="N124" s="40"/>
      <c r="O124" s="40"/>
      <c r="P124" s="40"/>
      <c r="Q124" s="39"/>
      <c r="R124" s="39"/>
      <c r="S124" s="39"/>
      <c r="T124" s="39"/>
      <c r="U124" s="38"/>
      <c r="V124" s="38"/>
      <c r="W124" s="41"/>
      <c r="X124" s="39"/>
      <c r="Y124" s="38"/>
      <c r="Z124" s="38"/>
      <c r="AA124" s="38"/>
      <c r="AB124" s="38"/>
      <c r="AC124" s="17"/>
      <c r="AD124" s="17"/>
      <c r="AE124" s="17"/>
      <c r="AF124" s="17"/>
      <c r="AG124" s="17"/>
      <c r="AH124" s="17"/>
    </row>
    <row r="125" spans="1:34" ht="15.75" customHeight="1" x14ac:dyDescent="0.25">
      <c r="A125" s="17"/>
      <c r="B125" s="17"/>
      <c r="C125" s="17"/>
      <c r="D125" s="17"/>
      <c r="E125" s="17"/>
      <c r="F125" s="17"/>
      <c r="G125" s="17"/>
      <c r="H125" s="38"/>
      <c r="I125" s="39"/>
      <c r="J125" s="39"/>
      <c r="K125" s="40"/>
      <c r="L125" s="40"/>
      <c r="M125" s="40"/>
      <c r="N125" s="40"/>
      <c r="O125" s="40"/>
      <c r="P125" s="40"/>
      <c r="Q125" s="39"/>
      <c r="R125" s="39"/>
      <c r="S125" s="39"/>
      <c r="T125" s="39"/>
      <c r="U125" s="38"/>
      <c r="V125" s="38"/>
      <c r="W125" s="41"/>
      <c r="X125" s="39"/>
      <c r="Y125" s="38"/>
      <c r="Z125" s="38"/>
      <c r="AA125" s="38"/>
      <c r="AB125" s="38"/>
      <c r="AC125" s="17"/>
      <c r="AD125" s="17"/>
      <c r="AE125" s="17"/>
      <c r="AF125" s="17"/>
      <c r="AG125" s="17"/>
      <c r="AH125" s="17"/>
    </row>
    <row r="126" spans="1:34" ht="15.75" customHeight="1" x14ac:dyDescent="0.25">
      <c r="A126" s="17"/>
      <c r="B126" s="17"/>
      <c r="C126" s="17"/>
      <c r="D126" s="17"/>
      <c r="E126" s="17"/>
      <c r="F126" s="17"/>
      <c r="G126" s="17"/>
      <c r="H126" s="38"/>
      <c r="I126" s="39"/>
      <c r="J126" s="39"/>
      <c r="K126" s="40"/>
      <c r="L126" s="40"/>
      <c r="M126" s="40"/>
      <c r="N126" s="40"/>
      <c r="O126" s="40"/>
      <c r="P126" s="40"/>
      <c r="Q126" s="39"/>
      <c r="R126" s="39"/>
      <c r="S126" s="39"/>
      <c r="T126" s="39"/>
      <c r="U126" s="38"/>
      <c r="V126" s="38"/>
      <c r="W126" s="41"/>
      <c r="X126" s="39"/>
      <c r="Y126" s="38"/>
      <c r="Z126" s="38"/>
      <c r="AA126" s="38"/>
      <c r="AB126" s="38"/>
      <c r="AC126" s="17"/>
      <c r="AD126" s="17"/>
      <c r="AE126" s="17"/>
      <c r="AF126" s="17"/>
      <c r="AG126" s="17"/>
      <c r="AH126" s="17"/>
    </row>
    <row r="127" spans="1:34" ht="15.75" customHeight="1" x14ac:dyDescent="0.25">
      <c r="A127" s="17"/>
      <c r="B127" s="17"/>
      <c r="C127" s="17"/>
      <c r="D127" s="17"/>
      <c r="E127" s="17"/>
      <c r="F127" s="17"/>
      <c r="G127" s="17"/>
      <c r="H127" s="38"/>
      <c r="I127" s="39"/>
      <c r="J127" s="39"/>
      <c r="K127" s="40"/>
      <c r="L127" s="40"/>
      <c r="M127" s="40"/>
      <c r="N127" s="40"/>
      <c r="O127" s="40"/>
      <c r="P127" s="40"/>
      <c r="Q127" s="39"/>
      <c r="R127" s="39"/>
      <c r="S127" s="39"/>
      <c r="T127" s="39"/>
      <c r="U127" s="38"/>
      <c r="V127" s="38"/>
      <c r="W127" s="41"/>
      <c r="X127" s="39"/>
      <c r="Y127" s="38"/>
      <c r="Z127" s="38"/>
      <c r="AA127" s="38"/>
      <c r="AB127" s="38"/>
      <c r="AC127" s="17"/>
      <c r="AD127" s="17"/>
      <c r="AE127" s="17"/>
      <c r="AF127" s="17"/>
      <c r="AG127" s="17"/>
      <c r="AH127" s="17"/>
    </row>
    <row r="128" spans="1:34" ht="15.75" customHeight="1" x14ac:dyDescent="0.25">
      <c r="A128" s="17"/>
      <c r="B128" s="17"/>
      <c r="C128" s="17"/>
      <c r="D128" s="17"/>
      <c r="E128" s="17"/>
      <c r="F128" s="17"/>
      <c r="G128" s="17"/>
      <c r="H128" s="38"/>
      <c r="I128" s="39"/>
      <c r="J128" s="39"/>
      <c r="K128" s="40"/>
      <c r="L128" s="40"/>
      <c r="M128" s="40"/>
      <c r="N128" s="40"/>
      <c r="O128" s="40"/>
      <c r="P128" s="40"/>
      <c r="Q128" s="39"/>
      <c r="R128" s="39"/>
      <c r="S128" s="39"/>
      <c r="T128" s="39"/>
      <c r="U128" s="38"/>
      <c r="V128" s="38"/>
      <c r="W128" s="41"/>
      <c r="X128" s="39"/>
      <c r="Y128" s="38"/>
      <c r="Z128" s="38"/>
      <c r="AA128" s="38"/>
      <c r="AB128" s="38"/>
      <c r="AC128" s="17"/>
      <c r="AD128" s="17"/>
      <c r="AE128" s="17"/>
      <c r="AF128" s="17"/>
      <c r="AG128" s="17"/>
      <c r="AH128" s="17"/>
    </row>
    <row r="129" spans="1:34" ht="15.75" customHeight="1" x14ac:dyDescent="0.25">
      <c r="A129" s="17"/>
      <c r="B129" s="17"/>
      <c r="C129" s="17"/>
      <c r="D129" s="17"/>
      <c r="E129" s="17"/>
      <c r="F129" s="17"/>
      <c r="G129" s="17"/>
      <c r="H129" s="38"/>
      <c r="I129" s="39"/>
      <c r="J129" s="39"/>
      <c r="K129" s="40"/>
      <c r="L129" s="40"/>
      <c r="M129" s="40"/>
      <c r="N129" s="40"/>
      <c r="O129" s="40"/>
      <c r="P129" s="40"/>
      <c r="Q129" s="39"/>
      <c r="R129" s="39"/>
      <c r="S129" s="39"/>
      <c r="T129" s="39"/>
      <c r="U129" s="38"/>
      <c r="V129" s="38"/>
      <c r="W129" s="41"/>
      <c r="X129" s="39"/>
      <c r="Y129" s="38"/>
      <c r="Z129" s="38"/>
      <c r="AA129" s="38"/>
      <c r="AB129" s="38"/>
      <c r="AC129" s="17"/>
      <c r="AD129" s="17"/>
      <c r="AE129" s="17"/>
      <c r="AF129" s="17"/>
      <c r="AG129" s="17"/>
      <c r="AH129" s="17"/>
    </row>
    <row r="130" spans="1:34" ht="15.75" customHeight="1" x14ac:dyDescent="0.25">
      <c r="A130" s="17"/>
      <c r="B130" s="17"/>
      <c r="C130" s="17"/>
      <c r="D130" s="17"/>
      <c r="E130" s="17"/>
      <c r="F130" s="17"/>
      <c r="G130" s="17"/>
      <c r="H130" s="38"/>
      <c r="I130" s="39"/>
      <c r="J130" s="39"/>
      <c r="K130" s="40"/>
      <c r="L130" s="40"/>
      <c r="M130" s="40"/>
      <c r="N130" s="40"/>
      <c r="O130" s="40"/>
      <c r="P130" s="40"/>
      <c r="Q130" s="39"/>
      <c r="R130" s="39"/>
      <c r="S130" s="39"/>
      <c r="T130" s="39"/>
      <c r="U130" s="38"/>
      <c r="V130" s="38"/>
      <c r="W130" s="41"/>
      <c r="X130" s="39"/>
      <c r="Y130" s="38"/>
      <c r="Z130" s="38"/>
      <c r="AA130" s="38"/>
      <c r="AB130" s="38"/>
      <c r="AC130" s="17"/>
      <c r="AD130" s="17"/>
      <c r="AE130" s="17"/>
      <c r="AF130" s="17"/>
      <c r="AG130" s="17"/>
      <c r="AH130" s="17"/>
    </row>
    <row r="131" spans="1:34" ht="15.75" customHeight="1" x14ac:dyDescent="0.25">
      <c r="A131" s="17"/>
      <c r="B131" s="17"/>
      <c r="C131" s="17"/>
      <c r="D131" s="17"/>
      <c r="E131" s="17"/>
      <c r="F131" s="17"/>
      <c r="G131" s="17"/>
      <c r="H131" s="38"/>
      <c r="I131" s="39"/>
      <c r="J131" s="39"/>
      <c r="K131" s="40"/>
      <c r="L131" s="40"/>
      <c r="M131" s="40"/>
      <c r="N131" s="40"/>
      <c r="O131" s="40"/>
      <c r="P131" s="40"/>
      <c r="Q131" s="39"/>
      <c r="R131" s="39"/>
      <c r="S131" s="39"/>
      <c r="T131" s="39"/>
      <c r="U131" s="38"/>
      <c r="V131" s="38"/>
      <c r="W131" s="41"/>
      <c r="X131" s="39"/>
      <c r="Y131" s="38"/>
      <c r="Z131" s="38"/>
      <c r="AA131" s="38"/>
      <c r="AB131" s="38"/>
      <c r="AC131" s="17"/>
      <c r="AD131" s="17"/>
      <c r="AE131" s="17"/>
      <c r="AF131" s="17"/>
      <c r="AG131" s="17"/>
      <c r="AH131" s="17"/>
    </row>
    <row r="132" spans="1:34" ht="15.75" customHeight="1" x14ac:dyDescent="0.25">
      <c r="A132" s="17"/>
      <c r="B132" s="17"/>
      <c r="C132" s="17"/>
      <c r="D132" s="17"/>
      <c r="E132" s="17"/>
      <c r="F132" s="17"/>
      <c r="G132" s="17"/>
      <c r="H132" s="38"/>
      <c r="I132" s="39"/>
      <c r="J132" s="39"/>
      <c r="K132" s="40"/>
      <c r="L132" s="40"/>
      <c r="M132" s="40"/>
      <c r="N132" s="40"/>
      <c r="O132" s="40"/>
      <c r="P132" s="40"/>
      <c r="Q132" s="39"/>
      <c r="R132" s="39"/>
      <c r="S132" s="39"/>
      <c r="T132" s="39"/>
      <c r="U132" s="38"/>
      <c r="V132" s="38"/>
      <c r="W132" s="41"/>
      <c r="X132" s="39"/>
      <c r="Y132" s="38"/>
      <c r="Z132" s="38"/>
      <c r="AA132" s="38"/>
      <c r="AB132" s="38"/>
      <c r="AC132" s="17"/>
      <c r="AD132" s="17"/>
      <c r="AE132" s="17"/>
      <c r="AF132" s="17"/>
      <c r="AG132" s="17"/>
      <c r="AH132" s="17"/>
    </row>
    <row r="133" spans="1:34" ht="15.75" customHeight="1" x14ac:dyDescent="0.25">
      <c r="A133" s="17"/>
      <c r="B133" s="17"/>
      <c r="C133" s="17"/>
      <c r="D133" s="17"/>
      <c r="E133" s="17"/>
      <c r="F133" s="17"/>
      <c r="G133" s="17"/>
      <c r="H133" s="38"/>
      <c r="I133" s="39"/>
      <c r="J133" s="39"/>
      <c r="K133" s="40"/>
      <c r="L133" s="40"/>
      <c r="M133" s="40"/>
      <c r="N133" s="40"/>
      <c r="O133" s="40"/>
      <c r="P133" s="40"/>
      <c r="Q133" s="39"/>
      <c r="R133" s="39"/>
      <c r="S133" s="39"/>
      <c r="T133" s="39"/>
      <c r="U133" s="38"/>
      <c r="V133" s="38"/>
      <c r="W133" s="41"/>
      <c r="X133" s="39"/>
      <c r="Y133" s="38"/>
      <c r="Z133" s="38"/>
      <c r="AA133" s="38"/>
      <c r="AB133" s="38"/>
      <c r="AC133" s="17"/>
      <c r="AD133" s="17"/>
      <c r="AE133" s="17"/>
      <c r="AF133" s="17"/>
      <c r="AG133" s="17"/>
      <c r="AH133" s="17"/>
    </row>
    <row r="134" spans="1:34" ht="15.75" customHeight="1" x14ac:dyDescent="0.25">
      <c r="A134" s="17"/>
      <c r="B134" s="17"/>
      <c r="C134" s="17"/>
      <c r="D134" s="17"/>
      <c r="E134" s="17"/>
      <c r="F134" s="17"/>
      <c r="G134" s="17"/>
      <c r="H134" s="38"/>
      <c r="I134" s="39"/>
      <c r="J134" s="39"/>
      <c r="K134" s="40"/>
      <c r="L134" s="40"/>
      <c r="M134" s="40"/>
      <c r="N134" s="40"/>
      <c r="O134" s="40"/>
      <c r="P134" s="40"/>
      <c r="Q134" s="39"/>
      <c r="R134" s="39"/>
      <c r="S134" s="39"/>
      <c r="T134" s="39"/>
      <c r="U134" s="38"/>
      <c r="V134" s="38"/>
      <c r="W134" s="41"/>
      <c r="X134" s="39"/>
      <c r="Y134" s="38"/>
      <c r="Z134" s="38"/>
      <c r="AA134" s="38"/>
      <c r="AB134" s="38"/>
      <c r="AC134" s="17"/>
      <c r="AD134" s="17"/>
      <c r="AE134" s="17"/>
      <c r="AF134" s="17"/>
      <c r="AG134" s="17"/>
      <c r="AH134" s="17"/>
    </row>
    <row r="135" spans="1:34" ht="15.75" customHeight="1" x14ac:dyDescent="0.25">
      <c r="A135" s="17"/>
      <c r="B135" s="17"/>
      <c r="C135" s="17"/>
      <c r="D135" s="17"/>
      <c r="E135" s="17"/>
      <c r="F135" s="17"/>
      <c r="G135" s="17"/>
      <c r="H135" s="38"/>
      <c r="I135" s="39"/>
      <c r="J135" s="39"/>
      <c r="K135" s="40"/>
      <c r="L135" s="40"/>
      <c r="M135" s="40"/>
      <c r="N135" s="40"/>
      <c r="O135" s="40"/>
      <c r="P135" s="40"/>
      <c r="Q135" s="39"/>
      <c r="R135" s="39"/>
      <c r="S135" s="39"/>
      <c r="T135" s="39"/>
      <c r="U135" s="38"/>
      <c r="V135" s="38"/>
      <c r="W135" s="41"/>
      <c r="X135" s="39"/>
      <c r="Y135" s="38"/>
      <c r="Z135" s="38"/>
      <c r="AA135" s="38"/>
      <c r="AB135" s="38"/>
      <c r="AC135" s="17"/>
      <c r="AD135" s="17"/>
      <c r="AE135" s="17"/>
      <c r="AF135" s="17"/>
      <c r="AG135" s="17"/>
      <c r="AH135" s="17"/>
    </row>
    <row r="136" spans="1:34" ht="15.75" customHeight="1" x14ac:dyDescent="0.25">
      <c r="A136" s="17"/>
      <c r="B136" s="17"/>
      <c r="C136" s="17"/>
      <c r="D136" s="17"/>
      <c r="E136" s="17"/>
      <c r="F136" s="17"/>
      <c r="G136" s="17"/>
      <c r="H136" s="38"/>
      <c r="I136" s="39"/>
      <c r="J136" s="39"/>
      <c r="K136" s="40"/>
      <c r="L136" s="40"/>
      <c r="M136" s="40"/>
      <c r="N136" s="40"/>
      <c r="O136" s="40"/>
      <c r="P136" s="40"/>
      <c r="Q136" s="39"/>
      <c r="R136" s="39"/>
      <c r="S136" s="39"/>
      <c r="T136" s="39"/>
      <c r="U136" s="38"/>
      <c r="V136" s="38"/>
      <c r="W136" s="41"/>
      <c r="X136" s="39"/>
      <c r="Y136" s="38"/>
      <c r="Z136" s="38"/>
      <c r="AA136" s="38"/>
      <c r="AB136" s="38"/>
      <c r="AC136" s="17"/>
      <c r="AD136" s="17"/>
      <c r="AE136" s="17"/>
      <c r="AF136" s="17"/>
      <c r="AG136" s="17"/>
      <c r="AH136" s="17"/>
    </row>
    <row r="137" spans="1:34" ht="15.75" customHeight="1" x14ac:dyDescent="0.25">
      <c r="A137" s="17"/>
      <c r="B137" s="17"/>
      <c r="C137" s="17"/>
      <c r="D137" s="17"/>
      <c r="E137" s="17"/>
      <c r="F137" s="17"/>
      <c r="G137" s="17"/>
      <c r="H137" s="38"/>
      <c r="I137" s="39"/>
      <c r="J137" s="39"/>
      <c r="K137" s="40"/>
      <c r="L137" s="40"/>
      <c r="M137" s="40"/>
      <c r="N137" s="40"/>
      <c r="O137" s="40"/>
      <c r="P137" s="40"/>
      <c r="Q137" s="39"/>
      <c r="R137" s="39"/>
      <c r="S137" s="39"/>
      <c r="T137" s="39"/>
      <c r="U137" s="38"/>
      <c r="V137" s="38"/>
      <c r="W137" s="41"/>
      <c r="X137" s="39"/>
      <c r="Y137" s="38"/>
      <c r="Z137" s="38"/>
      <c r="AA137" s="38"/>
      <c r="AB137" s="38"/>
      <c r="AC137" s="17"/>
      <c r="AD137" s="17"/>
      <c r="AE137" s="17"/>
      <c r="AF137" s="17"/>
      <c r="AG137" s="17"/>
      <c r="AH137" s="17"/>
    </row>
    <row r="138" spans="1:34" ht="15.75" customHeight="1" x14ac:dyDescent="0.25">
      <c r="A138" s="17"/>
      <c r="B138" s="17"/>
      <c r="C138" s="17"/>
      <c r="D138" s="17"/>
      <c r="E138" s="17"/>
      <c r="F138" s="17"/>
      <c r="G138" s="17"/>
      <c r="H138" s="38"/>
      <c r="I138" s="39"/>
      <c r="J138" s="39"/>
      <c r="K138" s="40"/>
      <c r="L138" s="40"/>
      <c r="M138" s="40"/>
      <c r="N138" s="40"/>
      <c r="O138" s="40"/>
      <c r="P138" s="40"/>
      <c r="Q138" s="39"/>
      <c r="R138" s="39"/>
      <c r="S138" s="39"/>
      <c r="T138" s="39"/>
      <c r="U138" s="38"/>
      <c r="V138" s="38"/>
      <c r="W138" s="41"/>
      <c r="X138" s="39"/>
      <c r="Y138" s="38"/>
      <c r="Z138" s="38"/>
      <c r="AA138" s="38"/>
      <c r="AB138" s="38"/>
      <c r="AC138" s="17"/>
      <c r="AD138" s="17"/>
      <c r="AE138" s="17"/>
      <c r="AF138" s="17"/>
      <c r="AG138" s="17"/>
      <c r="AH138" s="17"/>
    </row>
    <row r="139" spans="1:34" ht="15.75" customHeight="1" x14ac:dyDescent="0.25">
      <c r="A139" s="17"/>
      <c r="B139" s="17"/>
      <c r="C139" s="17"/>
      <c r="D139" s="17"/>
      <c r="E139" s="17"/>
      <c r="F139" s="17"/>
      <c r="G139" s="17"/>
      <c r="H139" s="38"/>
      <c r="I139" s="39"/>
      <c r="J139" s="39"/>
      <c r="K139" s="40"/>
      <c r="L139" s="40"/>
      <c r="M139" s="40"/>
      <c r="N139" s="40"/>
      <c r="O139" s="40"/>
      <c r="P139" s="40"/>
      <c r="Q139" s="39"/>
      <c r="R139" s="39"/>
      <c r="S139" s="39"/>
      <c r="T139" s="39"/>
      <c r="U139" s="38"/>
      <c r="V139" s="38"/>
      <c r="W139" s="41"/>
      <c r="X139" s="39"/>
      <c r="Y139" s="38"/>
      <c r="Z139" s="38"/>
      <c r="AA139" s="38"/>
      <c r="AB139" s="38"/>
      <c r="AC139" s="17"/>
      <c r="AD139" s="17"/>
      <c r="AE139" s="17"/>
      <c r="AF139" s="17"/>
      <c r="AG139" s="17"/>
      <c r="AH139" s="17"/>
    </row>
    <row r="140" spans="1:34" ht="15.75" customHeight="1" x14ac:dyDescent="0.25">
      <c r="A140" s="17"/>
      <c r="B140" s="17"/>
      <c r="C140" s="17"/>
      <c r="D140" s="17"/>
      <c r="E140" s="17"/>
      <c r="F140" s="17"/>
      <c r="G140" s="17"/>
      <c r="H140" s="38"/>
      <c r="I140" s="39"/>
      <c r="J140" s="39"/>
      <c r="K140" s="40"/>
      <c r="L140" s="40"/>
      <c r="M140" s="40"/>
      <c r="N140" s="40"/>
      <c r="O140" s="40"/>
      <c r="P140" s="40"/>
      <c r="Q140" s="39"/>
      <c r="R140" s="39"/>
      <c r="S140" s="39"/>
      <c r="T140" s="39"/>
      <c r="U140" s="38"/>
      <c r="V140" s="38"/>
      <c r="W140" s="41"/>
      <c r="X140" s="39"/>
      <c r="Y140" s="38"/>
      <c r="Z140" s="38"/>
      <c r="AA140" s="38"/>
      <c r="AB140" s="38"/>
      <c r="AC140" s="17"/>
      <c r="AD140" s="17"/>
      <c r="AE140" s="17"/>
      <c r="AF140" s="17"/>
      <c r="AG140" s="17"/>
      <c r="AH140" s="17"/>
    </row>
    <row r="141" spans="1:34" ht="15.75" customHeight="1" x14ac:dyDescent="0.25">
      <c r="A141" s="17"/>
      <c r="B141" s="17"/>
      <c r="C141" s="17"/>
      <c r="D141" s="17"/>
      <c r="E141" s="17"/>
      <c r="F141" s="17"/>
      <c r="G141" s="17"/>
      <c r="H141" s="38"/>
      <c r="I141" s="39"/>
      <c r="J141" s="39"/>
      <c r="K141" s="40"/>
      <c r="L141" s="40"/>
      <c r="M141" s="40"/>
      <c r="N141" s="40"/>
      <c r="O141" s="40"/>
      <c r="P141" s="40"/>
      <c r="Q141" s="39"/>
      <c r="R141" s="39"/>
      <c r="S141" s="39"/>
      <c r="T141" s="39"/>
      <c r="U141" s="38"/>
      <c r="V141" s="38"/>
      <c r="W141" s="41"/>
      <c r="X141" s="39"/>
      <c r="Y141" s="38"/>
      <c r="Z141" s="38"/>
      <c r="AA141" s="38"/>
      <c r="AB141" s="38"/>
      <c r="AC141" s="17"/>
      <c r="AD141" s="17"/>
      <c r="AE141" s="17"/>
      <c r="AF141" s="17"/>
      <c r="AG141" s="17"/>
      <c r="AH141" s="17"/>
    </row>
    <row r="142" spans="1:34" ht="15.75" customHeight="1" x14ac:dyDescent="0.25">
      <c r="A142" s="17"/>
      <c r="B142" s="17"/>
      <c r="C142" s="17"/>
      <c r="D142" s="17"/>
      <c r="E142" s="17"/>
      <c r="F142" s="17"/>
      <c r="G142" s="17"/>
      <c r="H142" s="38"/>
      <c r="I142" s="39"/>
      <c r="J142" s="39"/>
      <c r="K142" s="40"/>
      <c r="L142" s="40"/>
      <c r="M142" s="40"/>
      <c r="N142" s="40"/>
      <c r="O142" s="40"/>
      <c r="P142" s="40"/>
      <c r="Q142" s="39"/>
      <c r="R142" s="39"/>
      <c r="S142" s="39"/>
      <c r="T142" s="39"/>
      <c r="U142" s="38"/>
      <c r="V142" s="38"/>
      <c r="W142" s="41"/>
      <c r="X142" s="39"/>
      <c r="Y142" s="38"/>
      <c r="Z142" s="38"/>
      <c r="AA142" s="38"/>
      <c r="AB142" s="38"/>
      <c r="AC142" s="17"/>
      <c r="AD142" s="17"/>
      <c r="AE142" s="17"/>
      <c r="AF142" s="17"/>
      <c r="AG142" s="17"/>
      <c r="AH142" s="17"/>
    </row>
    <row r="143" spans="1:34" ht="15.75" customHeight="1" x14ac:dyDescent="0.25">
      <c r="A143" s="17"/>
      <c r="B143" s="17"/>
      <c r="C143" s="17"/>
      <c r="D143" s="17"/>
      <c r="E143" s="17"/>
      <c r="F143" s="17"/>
      <c r="G143" s="17"/>
      <c r="H143" s="38"/>
      <c r="I143" s="39"/>
      <c r="J143" s="39"/>
      <c r="K143" s="40"/>
      <c r="L143" s="40"/>
      <c r="M143" s="40"/>
      <c r="N143" s="40"/>
      <c r="O143" s="40"/>
      <c r="P143" s="40"/>
      <c r="Q143" s="39"/>
      <c r="R143" s="39"/>
      <c r="S143" s="39"/>
      <c r="T143" s="39"/>
      <c r="U143" s="38"/>
      <c r="V143" s="38"/>
      <c r="W143" s="41"/>
      <c r="X143" s="39"/>
      <c r="Y143" s="38"/>
      <c r="Z143" s="38"/>
      <c r="AA143" s="38"/>
      <c r="AB143" s="38"/>
      <c r="AC143" s="17"/>
      <c r="AD143" s="17"/>
      <c r="AE143" s="17"/>
      <c r="AF143" s="17"/>
      <c r="AG143" s="17"/>
      <c r="AH143" s="17"/>
    </row>
    <row r="144" spans="1:34" ht="15.75" customHeight="1" x14ac:dyDescent="0.25">
      <c r="A144" s="17"/>
      <c r="B144" s="17"/>
      <c r="C144" s="17"/>
      <c r="D144" s="17"/>
      <c r="E144" s="17"/>
      <c r="F144" s="17"/>
      <c r="G144" s="17"/>
      <c r="H144" s="38"/>
      <c r="I144" s="39"/>
      <c r="J144" s="39"/>
      <c r="K144" s="40"/>
      <c r="L144" s="40"/>
      <c r="M144" s="40"/>
      <c r="N144" s="40"/>
      <c r="O144" s="40"/>
      <c r="P144" s="40"/>
      <c r="Q144" s="39"/>
      <c r="R144" s="39"/>
      <c r="S144" s="39"/>
      <c r="T144" s="39"/>
      <c r="U144" s="38"/>
      <c r="V144" s="38"/>
      <c r="W144" s="41"/>
      <c r="X144" s="39"/>
      <c r="Y144" s="38"/>
      <c r="Z144" s="38"/>
      <c r="AA144" s="38"/>
      <c r="AB144" s="38"/>
      <c r="AC144" s="17"/>
      <c r="AD144" s="17"/>
      <c r="AE144" s="17"/>
      <c r="AF144" s="17"/>
      <c r="AG144" s="17"/>
      <c r="AH144" s="17"/>
    </row>
    <row r="145" spans="1:34" ht="15.75" customHeight="1" x14ac:dyDescent="0.25">
      <c r="A145" s="17"/>
      <c r="B145" s="17"/>
      <c r="C145" s="17"/>
      <c r="D145" s="17"/>
      <c r="E145" s="17"/>
      <c r="F145" s="17"/>
      <c r="G145" s="17"/>
      <c r="H145" s="38"/>
      <c r="I145" s="39"/>
      <c r="J145" s="39"/>
      <c r="K145" s="40"/>
      <c r="L145" s="40"/>
      <c r="M145" s="40"/>
      <c r="N145" s="40"/>
      <c r="O145" s="40"/>
      <c r="P145" s="40"/>
      <c r="Q145" s="39"/>
      <c r="R145" s="39"/>
      <c r="S145" s="39"/>
      <c r="T145" s="39"/>
      <c r="U145" s="38"/>
      <c r="V145" s="38"/>
      <c r="W145" s="41"/>
      <c r="X145" s="39"/>
      <c r="Y145" s="38"/>
      <c r="Z145" s="38"/>
      <c r="AA145" s="38"/>
      <c r="AB145" s="38"/>
      <c r="AC145" s="17"/>
      <c r="AD145" s="17"/>
      <c r="AE145" s="17"/>
      <c r="AF145" s="17"/>
      <c r="AG145" s="17"/>
      <c r="AH145" s="17"/>
    </row>
    <row r="146" spans="1:34" ht="15.75" customHeight="1" x14ac:dyDescent="0.25">
      <c r="A146" s="17"/>
      <c r="B146" s="17"/>
      <c r="C146" s="17"/>
      <c r="D146" s="17"/>
      <c r="E146" s="17"/>
      <c r="F146" s="17"/>
      <c r="G146" s="17"/>
      <c r="H146" s="38"/>
      <c r="I146" s="39"/>
      <c r="J146" s="39"/>
      <c r="K146" s="40"/>
      <c r="L146" s="40"/>
      <c r="M146" s="40"/>
      <c r="N146" s="40"/>
      <c r="O146" s="40"/>
      <c r="P146" s="40"/>
      <c r="Q146" s="39"/>
      <c r="R146" s="39"/>
      <c r="S146" s="39"/>
      <c r="T146" s="39"/>
      <c r="U146" s="38"/>
      <c r="V146" s="38"/>
      <c r="W146" s="41"/>
      <c r="X146" s="39"/>
      <c r="Y146" s="38"/>
      <c r="Z146" s="38"/>
      <c r="AA146" s="38"/>
      <c r="AB146" s="38"/>
      <c r="AC146" s="17"/>
      <c r="AD146" s="17"/>
      <c r="AE146" s="17"/>
      <c r="AF146" s="17"/>
      <c r="AG146" s="17"/>
      <c r="AH146" s="17"/>
    </row>
    <row r="147" spans="1:34" ht="15.75" customHeight="1" x14ac:dyDescent="0.25">
      <c r="A147" s="17"/>
      <c r="B147" s="17"/>
      <c r="C147" s="17"/>
      <c r="D147" s="17"/>
      <c r="E147" s="17"/>
      <c r="F147" s="17"/>
      <c r="G147" s="17"/>
      <c r="H147" s="38"/>
      <c r="I147" s="39"/>
      <c r="J147" s="39"/>
      <c r="K147" s="40"/>
      <c r="L147" s="40"/>
      <c r="M147" s="40"/>
      <c r="N147" s="40"/>
      <c r="O147" s="40"/>
      <c r="P147" s="40"/>
      <c r="Q147" s="39"/>
      <c r="R147" s="39"/>
      <c r="S147" s="39"/>
      <c r="T147" s="39"/>
      <c r="U147" s="38"/>
      <c r="V147" s="38"/>
      <c r="W147" s="41"/>
      <c r="X147" s="39"/>
      <c r="Y147" s="38"/>
      <c r="Z147" s="38"/>
      <c r="AA147" s="38"/>
      <c r="AB147" s="38"/>
      <c r="AC147" s="17"/>
      <c r="AD147" s="17"/>
      <c r="AE147" s="17"/>
      <c r="AF147" s="17"/>
      <c r="AG147" s="17"/>
      <c r="AH147" s="17"/>
    </row>
    <row r="148" spans="1:34" ht="15.75" customHeight="1" x14ac:dyDescent="0.25">
      <c r="A148" s="17"/>
      <c r="B148" s="17"/>
      <c r="C148" s="17"/>
      <c r="D148" s="17"/>
      <c r="E148" s="17"/>
      <c r="F148" s="17"/>
      <c r="G148" s="17"/>
      <c r="H148" s="38"/>
      <c r="I148" s="39"/>
      <c r="J148" s="39"/>
      <c r="K148" s="40"/>
      <c r="L148" s="40"/>
      <c r="M148" s="40"/>
      <c r="N148" s="40"/>
      <c r="O148" s="40"/>
      <c r="P148" s="40"/>
      <c r="Q148" s="39"/>
      <c r="R148" s="39"/>
      <c r="S148" s="39"/>
      <c r="T148" s="39"/>
      <c r="U148" s="38"/>
      <c r="V148" s="38"/>
      <c r="W148" s="41"/>
      <c r="X148" s="39"/>
      <c r="Y148" s="38"/>
      <c r="Z148" s="38"/>
      <c r="AA148" s="38"/>
      <c r="AB148" s="38"/>
      <c r="AC148" s="17"/>
      <c r="AD148" s="17"/>
      <c r="AE148" s="17"/>
      <c r="AF148" s="17"/>
      <c r="AG148" s="17"/>
      <c r="AH148" s="17"/>
    </row>
    <row r="149" spans="1:34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24"/>
      <c r="J149" s="25"/>
      <c r="K149" s="26"/>
      <c r="L149" s="27"/>
      <c r="M149" s="26"/>
      <c r="N149" s="27"/>
      <c r="O149" s="26"/>
      <c r="P149" s="27"/>
      <c r="Q149" s="24"/>
      <c r="R149" s="25"/>
      <c r="S149" s="24"/>
      <c r="T149" s="25"/>
      <c r="U149" s="17"/>
      <c r="V149" s="28"/>
      <c r="W149" s="29"/>
      <c r="X149" s="25"/>
      <c r="Y149" s="17"/>
      <c r="Z149" s="28"/>
      <c r="AA149" s="17"/>
      <c r="AB149" s="17"/>
      <c r="AC149" s="17"/>
      <c r="AD149" s="17"/>
      <c r="AE149" s="17"/>
      <c r="AF149" s="17"/>
      <c r="AG149" s="17"/>
      <c r="AH149" s="17"/>
    </row>
    <row r="150" spans="1:34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24"/>
      <c r="J150" s="25"/>
      <c r="K150" s="26"/>
      <c r="L150" s="27"/>
      <c r="M150" s="26"/>
      <c r="N150" s="27"/>
      <c r="O150" s="26"/>
      <c r="P150" s="27"/>
      <c r="Q150" s="24"/>
      <c r="R150" s="25"/>
      <c r="S150" s="24"/>
      <c r="T150" s="25"/>
      <c r="U150" s="17"/>
      <c r="V150" s="28"/>
      <c r="W150" s="29"/>
      <c r="X150" s="25"/>
      <c r="Y150" s="17"/>
      <c r="Z150" s="28"/>
      <c r="AA150" s="17"/>
      <c r="AB150" s="17"/>
      <c r="AC150" s="17"/>
      <c r="AD150" s="17"/>
      <c r="AE150" s="17"/>
      <c r="AF150" s="17"/>
      <c r="AG150" s="17"/>
      <c r="AH150" s="17"/>
    </row>
    <row r="151" spans="1:34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24"/>
      <c r="J151" s="25"/>
      <c r="K151" s="26"/>
      <c r="L151" s="27"/>
      <c r="M151" s="26"/>
      <c r="N151" s="27"/>
      <c r="O151" s="26"/>
      <c r="P151" s="27"/>
      <c r="Q151" s="24"/>
      <c r="R151" s="25"/>
      <c r="S151" s="24"/>
      <c r="T151" s="25"/>
      <c r="U151" s="17"/>
      <c r="V151" s="28"/>
      <c r="W151" s="29"/>
      <c r="X151" s="25"/>
      <c r="Y151" s="17"/>
      <c r="Z151" s="28"/>
      <c r="AA151" s="17"/>
      <c r="AB151" s="17"/>
      <c r="AC151" s="17"/>
      <c r="AD151" s="17"/>
      <c r="AE151" s="17"/>
      <c r="AF151" s="17"/>
      <c r="AG151" s="17"/>
      <c r="AH151" s="17"/>
    </row>
    <row r="152" spans="1:34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24"/>
      <c r="J152" s="25"/>
      <c r="K152" s="26"/>
      <c r="L152" s="27"/>
      <c r="M152" s="26"/>
      <c r="N152" s="27"/>
      <c r="O152" s="26"/>
      <c r="P152" s="27"/>
      <c r="Q152" s="24"/>
      <c r="R152" s="25"/>
      <c r="S152" s="24"/>
      <c r="T152" s="25"/>
      <c r="U152" s="17"/>
      <c r="V152" s="28"/>
      <c r="W152" s="29"/>
      <c r="X152" s="25"/>
      <c r="Y152" s="17"/>
      <c r="Z152" s="28"/>
      <c r="AA152" s="17"/>
      <c r="AB152" s="17"/>
      <c r="AC152" s="17"/>
      <c r="AD152" s="17"/>
      <c r="AE152" s="17"/>
      <c r="AF152" s="17"/>
      <c r="AG152" s="17"/>
      <c r="AH152" s="17"/>
    </row>
    <row r="153" spans="1:34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24"/>
      <c r="J153" s="25"/>
      <c r="K153" s="26"/>
      <c r="L153" s="27"/>
      <c r="M153" s="26"/>
      <c r="N153" s="27"/>
      <c r="O153" s="26"/>
      <c r="P153" s="27"/>
      <c r="Q153" s="24"/>
      <c r="R153" s="25"/>
      <c r="S153" s="24"/>
      <c r="T153" s="25"/>
      <c r="U153" s="17"/>
      <c r="V153" s="28"/>
      <c r="W153" s="29"/>
      <c r="X153" s="25"/>
      <c r="Y153" s="17"/>
      <c r="Z153" s="28"/>
      <c r="AA153" s="17"/>
      <c r="AB153" s="17"/>
      <c r="AC153" s="17"/>
      <c r="AD153" s="17"/>
      <c r="AE153" s="17"/>
      <c r="AF153" s="17"/>
      <c r="AG153" s="17"/>
      <c r="AH153" s="17"/>
    </row>
    <row r="154" spans="1:34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24"/>
      <c r="J154" s="25"/>
      <c r="K154" s="26"/>
      <c r="L154" s="27"/>
      <c r="M154" s="26"/>
      <c r="N154" s="27"/>
      <c r="O154" s="26"/>
      <c r="P154" s="27"/>
      <c r="Q154" s="24"/>
      <c r="R154" s="25"/>
      <c r="S154" s="24"/>
      <c r="T154" s="25"/>
      <c r="U154" s="17"/>
      <c r="V154" s="28"/>
      <c r="W154" s="29"/>
      <c r="X154" s="25"/>
      <c r="Y154" s="17"/>
      <c r="Z154" s="28"/>
      <c r="AA154" s="17"/>
      <c r="AB154" s="17"/>
      <c r="AC154" s="17"/>
      <c r="AD154" s="17"/>
      <c r="AE154" s="17"/>
      <c r="AF154" s="17"/>
      <c r="AG154" s="17"/>
      <c r="AH154" s="17"/>
    </row>
    <row r="155" spans="1:34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24"/>
      <c r="J155" s="25"/>
      <c r="K155" s="26"/>
      <c r="L155" s="27"/>
      <c r="M155" s="26"/>
      <c r="N155" s="27"/>
      <c r="O155" s="26"/>
      <c r="P155" s="27"/>
      <c r="Q155" s="24"/>
      <c r="R155" s="25"/>
      <c r="S155" s="24"/>
      <c r="T155" s="25"/>
      <c r="U155" s="17"/>
      <c r="V155" s="28"/>
      <c r="W155" s="29"/>
      <c r="X155" s="25"/>
      <c r="Y155" s="17"/>
      <c r="Z155" s="28"/>
      <c r="AA155" s="17"/>
      <c r="AB155" s="17"/>
      <c r="AC155" s="17"/>
      <c r="AD155" s="17"/>
      <c r="AE155" s="17"/>
      <c r="AF155" s="17"/>
      <c r="AG155" s="17"/>
      <c r="AH155" s="17"/>
    </row>
    <row r="156" spans="1:34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24"/>
      <c r="J156" s="25"/>
      <c r="K156" s="26"/>
      <c r="L156" s="27"/>
      <c r="M156" s="26"/>
      <c r="N156" s="27"/>
      <c r="O156" s="26"/>
      <c r="P156" s="27"/>
      <c r="Q156" s="24"/>
      <c r="R156" s="25"/>
      <c r="S156" s="24"/>
      <c r="T156" s="25"/>
      <c r="U156" s="17"/>
      <c r="V156" s="28"/>
      <c r="W156" s="29"/>
      <c r="X156" s="25"/>
      <c r="Y156" s="17"/>
      <c r="Z156" s="28"/>
      <c r="AA156" s="17"/>
      <c r="AB156" s="17"/>
      <c r="AC156" s="17"/>
      <c r="AD156" s="17"/>
      <c r="AE156" s="17"/>
      <c r="AF156" s="17"/>
      <c r="AG156" s="17"/>
      <c r="AH156" s="17"/>
    </row>
    <row r="157" spans="1:34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24"/>
      <c r="J157" s="25"/>
      <c r="K157" s="26"/>
      <c r="L157" s="27"/>
      <c r="M157" s="26"/>
      <c r="N157" s="27"/>
      <c r="O157" s="26"/>
      <c r="P157" s="27"/>
      <c r="Q157" s="24"/>
      <c r="R157" s="25"/>
      <c r="S157" s="24"/>
      <c r="T157" s="25"/>
      <c r="U157" s="17"/>
      <c r="V157" s="28"/>
      <c r="W157" s="29"/>
      <c r="X157" s="25"/>
      <c r="Y157" s="17"/>
      <c r="Z157" s="28"/>
      <c r="AA157" s="17"/>
      <c r="AB157" s="17"/>
      <c r="AC157" s="17"/>
      <c r="AD157" s="17"/>
      <c r="AE157" s="17"/>
      <c r="AF157" s="17"/>
      <c r="AG157" s="17"/>
      <c r="AH157" s="17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24"/>
      <c r="J158" s="25"/>
      <c r="K158" s="26"/>
      <c r="L158" s="27"/>
      <c r="M158" s="26"/>
      <c r="N158" s="27"/>
      <c r="O158" s="26"/>
      <c r="P158" s="27"/>
      <c r="Q158" s="24"/>
      <c r="R158" s="25"/>
      <c r="S158" s="24"/>
      <c r="T158" s="25"/>
      <c r="U158" s="17"/>
      <c r="V158" s="28"/>
      <c r="W158" s="29"/>
      <c r="X158" s="25"/>
      <c r="Y158" s="17"/>
      <c r="Z158" s="28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24"/>
      <c r="J159" s="25"/>
      <c r="K159" s="26"/>
      <c r="L159" s="27"/>
      <c r="M159" s="26"/>
      <c r="N159" s="27"/>
      <c r="O159" s="26"/>
      <c r="P159" s="27"/>
      <c r="Q159" s="24"/>
      <c r="R159" s="25"/>
      <c r="S159" s="24"/>
      <c r="T159" s="25"/>
      <c r="U159" s="17"/>
      <c r="V159" s="28"/>
      <c r="W159" s="29"/>
      <c r="X159" s="25"/>
      <c r="Y159" s="17"/>
      <c r="Z159" s="28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24"/>
      <c r="J160" s="25"/>
      <c r="K160" s="26"/>
      <c r="L160" s="27"/>
      <c r="M160" s="26"/>
      <c r="N160" s="27"/>
      <c r="O160" s="26"/>
      <c r="P160" s="27"/>
      <c r="Q160" s="24"/>
      <c r="R160" s="25"/>
      <c r="S160" s="24"/>
      <c r="T160" s="25"/>
      <c r="U160" s="17"/>
      <c r="V160" s="28"/>
      <c r="W160" s="29"/>
      <c r="X160" s="25"/>
      <c r="Y160" s="17"/>
      <c r="Z160" s="28"/>
      <c r="AA160" s="17"/>
      <c r="AB160" s="17"/>
      <c r="AC160" s="17"/>
      <c r="AD160" s="17"/>
      <c r="AE160" s="17"/>
      <c r="AF160" s="17"/>
      <c r="AG160" s="17"/>
      <c r="AH160" s="17"/>
    </row>
    <row r="161" spans="1:34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24"/>
      <c r="J161" s="25"/>
      <c r="K161" s="26"/>
      <c r="L161" s="27"/>
      <c r="M161" s="26"/>
      <c r="N161" s="27"/>
      <c r="O161" s="26"/>
      <c r="P161" s="27"/>
      <c r="Q161" s="24"/>
      <c r="R161" s="25"/>
      <c r="S161" s="24"/>
      <c r="T161" s="25"/>
      <c r="U161" s="17"/>
      <c r="V161" s="28"/>
      <c r="W161" s="29"/>
      <c r="X161" s="25"/>
      <c r="Y161" s="17"/>
      <c r="Z161" s="28"/>
      <c r="AA161" s="17"/>
      <c r="AB161" s="17"/>
      <c r="AC161" s="17"/>
      <c r="AD161" s="17"/>
      <c r="AE161" s="17"/>
      <c r="AF161" s="17"/>
      <c r="AG161" s="17"/>
      <c r="AH161" s="17"/>
    </row>
    <row r="162" spans="1:34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24"/>
      <c r="J162" s="25"/>
      <c r="K162" s="26"/>
      <c r="L162" s="27"/>
      <c r="M162" s="26"/>
      <c r="N162" s="27"/>
      <c r="O162" s="26"/>
      <c r="P162" s="27"/>
      <c r="Q162" s="24"/>
      <c r="R162" s="25"/>
      <c r="S162" s="24"/>
      <c r="T162" s="25"/>
      <c r="U162" s="17"/>
      <c r="V162" s="28"/>
      <c r="W162" s="29"/>
      <c r="X162" s="25"/>
      <c r="Y162" s="17"/>
      <c r="Z162" s="28"/>
      <c r="AA162" s="17"/>
      <c r="AB162" s="17"/>
      <c r="AC162" s="17"/>
      <c r="AD162" s="17"/>
      <c r="AE162" s="17"/>
      <c r="AF162" s="17"/>
      <c r="AG162" s="17"/>
      <c r="AH162" s="17"/>
    </row>
    <row r="163" spans="1:34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24"/>
      <c r="J163" s="25"/>
      <c r="K163" s="26"/>
      <c r="L163" s="27"/>
      <c r="M163" s="26"/>
      <c r="N163" s="27"/>
      <c r="O163" s="26"/>
      <c r="P163" s="27"/>
      <c r="Q163" s="24"/>
      <c r="R163" s="25"/>
      <c r="S163" s="24"/>
      <c r="T163" s="25"/>
      <c r="U163" s="17"/>
      <c r="V163" s="28"/>
      <c r="W163" s="29"/>
      <c r="X163" s="25"/>
      <c r="Y163" s="17"/>
      <c r="Z163" s="28"/>
      <c r="AA163" s="17"/>
      <c r="AB163" s="17"/>
      <c r="AC163" s="17"/>
      <c r="AD163" s="17"/>
      <c r="AE163" s="17"/>
      <c r="AF163" s="17"/>
      <c r="AG163" s="17"/>
      <c r="AH163" s="17"/>
    </row>
    <row r="164" spans="1:34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24"/>
      <c r="J164" s="25"/>
      <c r="K164" s="26"/>
      <c r="L164" s="27"/>
      <c r="M164" s="26"/>
      <c r="N164" s="27"/>
      <c r="O164" s="26"/>
      <c r="P164" s="27"/>
      <c r="Q164" s="24"/>
      <c r="R164" s="25"/>
      <c r="S164" s="24"/>
      <c r="T164" s="25"/>
      <c r="U164" s="17"/>
      <c r="V164" s="28"/>
      <c r="W164" s="29"/>
      <c r="X164" s="25"/>
      <c r="Y164" s="17"/>
      <c r="Z164" s="28"/>
      <c r="AA164" s="17"/>
      <c r="AB164" s="17"/>
      <c r="AC164" s="17"/>
      <c r="AD164" s="17"/>
      <c r="AE164" s="17"/>
      <c r="AF164" s="17"/>
      <c r="AG164" s="17"/>
      <c r="AH164" s="17"/>
    </row>
    <row r="165" spans="1:34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24"/>
      <c r="J165" s="25"/>
      <c r="K165" s="26"/>
      <c r="L165" s="27"/>
      <c r="M165" s="26"/>
      <c r="N165" s="27"/>
      <c r="O165" s="26"/>
      <c r="P165" s="27"/>
      <c r="Q165" s="24"/>
      <c r="R165" s="25"/>
      <c r="S165" s="24"/>
      <c r="T165" s="25"/>
      <c r="U165" s="17"/>
      <c r="V165" s="28"/>
      <c r="W165" s="29"/>
      <c r="X165" s="25"/>
      <c r="Y165" s="17"/>
      <c r="Z165" s="28"/>
      <c r="AA165" s="17"/>
      <c r="AB165" s="17"/>
      <c r="AC165" s="17"/>
      <c r="AD165" s="17"/>
      <c r="AE165" s="17"/>
      <c r="AF165" s="17"/>
      <c r="AG165" s="17"/>
      <c r="AH165" s="17"/>
    </row>
    <row r="166" spans="1:34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24"/>
      <c r="J166" s="25"/>
      <c r="K166" s="26"/>
      <c r="L166" s="27"/>
      <c r="M166" s="26"/>
      <c r="N166" s="27"/>
      <c r="O166" s="26"/>
      <c r="P166" s="27"/>
      <c r="Q166" s="24"/>
      <c r="R166" s="25"/>
      <c r="S166" s="24"/>
      <c r="T166" s="25"/>
      <c r="U166" s="17"/>
      <c r="V166" s="28"/>
      <c r="W166" s="29"/>
      <c r="X166" s="25"/>
      <c r="Y166" s="17"/>
      <c r="Z166" s="28"/>
      <c r="AA166" s="17"/>
      <c r="AB166" s="17"/>
      <c r="AC166" s="17"/>
      <c r="AD166" s="17"/>
      <c r="AE166" s="17"/>
      <c r="AF166" s="17"/>
      <c r="AG166" s="17"/>
      <c r="AH166" s="17"/>
    </row>
    <row r="167" spans="1:34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24"/>
      <c r="J167" s="25"/>
      <c r="K167" s="26"/>
      <c r="L167" s="27"/>
      <c r="M167" s="26"/>
      <c r="N167" s="27"/>
      <c r="O167" s="26"/>
      <c r="P167" s="27"/>
      <c r="Q167" s="24"/>
      <c r="R167" s="25"/>
      <c r="S167" s="24"/>
      <c r="T167" s="25"/>
      <c r="U167" s="17"/>
      <c r="V167" s="28"/>
      <c r="W167" s="29"/>
      <c r="X167" s="25"/>
      <c r="Y167" s="17"/>
      <c r="Z167" s="28"/>
      <c r="AA167" s="17"/>
      <c r="AB167" s="17"/>
      <c r="AC167" s="17"/>
      <c r="AD167" s="17"/>
      <c r="AE167" s="17"/>
      <c r="AF167" s="17"/>
      <c r="AG167" s="17"/>
      <c r="AH167" s="17"/>
    </row>
    <row r="168" spans="1:34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24"/>
      <c r="J168" s="25"/>
      <c r="K168" s="26"/>
      <c r="L168" s="27"/>
      <c r="M168" s="26"/>
      <c r="N168" s="27"/>
      <c r="O168" s="26"/>
      <c r="P168" s="27"/>
      <c r="Q168" s="24"/>
      <c r="R168" s="25"/>
      <c r="S168" s="24"/>
      <c r="T168" s="25"/>
      <c r="U168" s="17"/>
      <c r="V168" s="28"/>
      <c r="W168" s="29"/>
      <c r="X168" s="25"/>
      <c r="Y168" s="17"/>
      <c r="Z168" s="28"/>
      <c r="AA168" s="17"/>
      <c r="AB168" s="17"/>
      <c r="AC168" s="17"/>
      <c r="AD168" s="17"/>
      <c r="AE168" s="17"/>
      <c r="AF168" s="17"/>
      <c r="AG168" s="17"/>
      <c r="AH168" s="17"/>
    </row>
    <row r="169" spans="1:34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24"/>
      <c r="J169" s="25"/>
      <c r="K169" s="26"/>
      <c r="L169" s="27"/>
      <c r="M169" s="26"/>
      <c r="N169" s="27"/>
      <c r="O169" s="26"/>
      <c r="P169" s="27"/>
      <c r="Q169" s="24"/>
      <c r="R169" s="25"/>
      <c r="S169" s="24"/>
      <c r="T169" s="25"/>
      <c r="U169" s="17"/>
      <c r="V169" s="28"/>
      <c r="W169" s="29"/>
      <c r="X169" s="25"/>
      <c r="Y169" s="17"/>
      <c r="Z169" s="28"/>
      <c r="AA169" s="17"/>
      <c r="AB169" s="17"/>
      <c r="AC169" s="17"/>
      <c r="AD169" s="17"/>
      <c r="AE169" s="17"/>
      <c r="AF169" s="17"/>
      <c r="AG169" s="17"/>
      <c r="AH169" s="17"/>
    </row>
    <row r="170" spans="1:34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24"/>
      <c r="J170" s="25"/>
      <c r="K170" s="26"/>
      <c r="L170" s="27"/>
      <c r="M170" s="26"/>
      <c r="N170" s="27"/>
      <c r="O170" s="26"/>
      <c r="P170" s="27"/>
      <c r="Q170" s="24"/>
      <c r="R170" s="25"/>
      <c r="S170" s="24"/>
      <c r="T170" s="25"/>
      <c r="U170" s="17"/>
      <c r="V170" s="28"/>
      <c r="W170" s="29"/>
      <c r="X170" s="25"/>
      <c r="Y170" s="17"/>
      <c r="Z170" s="28"/>
      <c r="AA170" s="17"/>
      <c r="AB170" s="17"/>
      <c r="AC170" s="17"/>
      <c r="AD170" s="17"/>
      <c r="AE170" s="17"/>
      <c r="AF170" s="17"/>
      <c r="AG170" s="17"/>
      <c r="AH170" s="17"/>
    </row>
    <row r="171" spans="1:34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24"/>
      <c r="J171" s="25"/>
      <c r="K171" s="26"/>
      <c r="L171" s="27"/>
      <c r="M171" s="26"/>
      <c r="N171" s="27"/>
      <c r="O171" s="26"/>
      <c r="P171" s="27"/>
      <c r="Q171" s="24"/>
      <c r="R171" s="25"/>
      <c r="S171" s="24"/>
      <c r="T171" s="25"/>
      <c r="U171" s="17"/>
      <c r="V171" s="28"/>
      <c r="W171" s="29"/>
      <c r="X171" s="25"/>
      <c r="Y171" s="17"/>
      <c r="Z171" s="28"/>
      <c r="AA171" s="17"/>
      <c r="AB171" s="17"/>
      <c r="AC171" s="17"/>
      <c r="AD171" s="17"/>
      <c r="AE171" s="17"/>
      <c r="AF171" s="17"/>
      <c r="AG171" s="17"/>
      <c r="AH171" s="17"/>
    </row>
    <row r="172" spans="1:34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24"/>
      <c r="J172" s="25"/>
      <c r="K172" s="26"/>
      <c r="L172" s="27"/>
      <c r="M172" s="26"/>
      <c r="N172" s="27"/>
      <c r="O172" s="26"/>
      <c r="P172" s="27"/>
      <c r="Q172" s="24"/>
      <c r="R172" s="25"/>
      <c r="S172" s="24"/>
      <c r="T172" s="25"/>
      <c r="U172" s="17"/>
      <c r="V172" s="28"/>
      <c r="W172" s="29"/>
      <c r="X172" s="25"/>
      <c r="Y172" s="17"/>
      <c r="Z172" s="28"/>
      <c r="AA172" s="17"/>
      <c r="AB172" s="17"/>
      <c r="AC172" s="17"/>
      <c r="AD172" s="17"/>
      <c r="AE172" s="17"/>
      <c r="AF172" s="17"/>
      <c r="AG172" s="17"/>
      <c r="AH172" s="17"/>
    </row>
    <row r="173" spans="1:34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24"/>
      <c r="J173" s="25"/>
      <c r="K173" s="26"/>
      <c r="L173" s="27"/>
      <c r="M173" s="26"/>
      <c r="N173" s="27"/>
      <c r="O173" s="26"/>
      <c r="P173" s="27"/>
      <c r="Q173" s="24"/>
      <c r="R173" s="25"/>
      <c r="S173" s="24"/>
      <c r="T173" s="25"/>
      <c r="U173" s="17"/>
      <c r="V173" s="28"/>
      <c r="W173" s="29"/>
      <c r="X173" s="25"/>
      <c r="Y173" s="17"/>
      <c r="Z173" s="28"/>
      <c r="AA173" s="17"/>
      <c r="AB173" s="17"/>
      <c r="AC173" s="17"/>
      <c r="AD173" s="17"/>
      <c r="AE173" s="17"/>
      <c r="AF173" s="17"/>
      <c r="AG173" s="17"/>
      <c r="AH173" s="17"/>
    </row>
    <row r="174" spans="1:34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24"/>
      <c r="J174" s="25"/>
      <c r="K174" s="26"/>
      <c r="L174" s="27"/>
      <c r="M174" s="26"/>
      <c r="N174" s="27"/>
      <c r="O174" s="26"/>
      <c r="P174" s="27"/>
      <c r="Q174" s="24"/>
      <c r="R174" s="25"/>
      <c r="S174" s="24"/>
      <c r="T174" s="25"/>
      <c r="U174" s="17"/>
      <c r="V174" s="28"/>
      <c r="W174" s="29"/>
      <c r="X174" s="25"/>
      <c r="Y174" s="17"/>
      <c r="Z174" s="28"/>
      <c r="AA174" s="17"/>
      <c r="AB174" s="17"/>
      <c r="AC174" s="17"/>
      <c r="AD174" s="17"/>
      <c r="AE174" s="17"/>
      <c r="AF174" s="17"/>
      <c r="AG174" s="17"/>
      <c r="AH174" s="17"/>
    </row>
    <row r="175" spans="1:34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24"/>
      <c r="J175" s="25"/>
      <c r="K175" s="26"/>
      <c r="L175" s="27"/>
      <c r="M175" s="26"/>
      <c r="N175" s="27"/>
      <c r="O175" s="26"/>
      <c r="P175" s="27"/>
      <c r="Q175" s="24"/>
      <c r="R175" s="25"/>
      <c r="S175" s="24"/>
      <c r="T175" s="25"/>
      <c r="U175" s="17"/>
      <c r="V175" s="28"/>
      <c r="W175" s="29"/>
      <c r="X175" s="25"/>
      <c r="Y175" s="17"/>
      <c r="Z175" s="28"/>
      <c r="AA175" s="17"/>
      <c r="AB175" s="17"/>
      <c r="AC175" s="17"/>
      <c r="AD175" s="17"/>
      <c r="AE175" s="17"/>
      <c r="AF175" s="17"/>
      <c r="AG175" s="17"/>
      <c r="AH175" s="17"/>
    </row>
    <row r="176" spans="1:34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24"/>
      <c r="J176" s="25"/>
      <c r="K176" s="26"/>
      <c r="L176" s="27"/>
      <c r="M176" s="26"/>
      <c r="N176" s="27"/>
      <c r="O176" s="26"/>
      <c r="P176" s="27"/>
      <c r="Q176" s="24"/>
      <c r="R176" s="25"/>
      <c r="S176" s="24"/>
      <c r="T176" s="25"/>
      <c r="U176" s="17"/>
      <c r="V176" s="28"/>
      <c r="W176" s="29"/>
      <c r="X176" s="25"/>
      <c r="Y176" s="17"/>
      <c r="Z176" s="28"/>
      <c r="AA176" s="17"/>
      <c r="AB176" s="17"/>
      <c r="AC176" s="17"/>
      <c r="AD176" s="17"/>
      <c r="AE176" s="17"/>
      <c r="AF176" s="17"/>
      <c r="AG176" s="17"/>
      <c r="AH176" s="17"/>
    </row>
    <row r="177" spans="1:34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24"/>
      <c r="J177" s="25"/>
      <c r="K177" s="26"/>
      <c r="L177" s="27"/>
      <c r="M177" s="26"/>
      <c r="N177" s="27"/>
      <c r="O177" s="26"/>
      <c r="P177" s="27"/>
      <c r="Q177" s="24"/>
      <c r="R177" s="25"/>
      <c r="S177" s="24"/>
      <c r="T177" s="25"/>
      <c r="U177" s="17"/>
      <c r="V177" s="28"/>
      <c r="W177" s="29"/>
      <c r="X177" s="25"/>
      <c r="Y177" s="17"/>
      <c r="Z177" s="28"/>
      <c r="AA177" s="17"/>
      <c r="AB177" s="17"/>
      <c r="AC177" s="17"/>
      <c r="AD177" s="17"/>
      <c r="AE177" s="17"/>
      <c r="AF177" s="17"/>
      <c r="AG177" s="17"/>
      <c r="AH177" s="17"/>
    </row>
    <row r="178" spans="1:34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24"/>
      <c r="J178" s="25"/>
      <c r="K178" s="26"/>
      <c r="L178" s="27"/>
      <c r="M178" s="26"/>
      <c r="N178" s="27"/>
      <c r="O178" s="26"/>
      <c r="P178" s="27"/>
      <c r="Q178" s="24"/>
      <c r="R178" s="25"/>
      <c r="S178" s="24"/>
      <c r="T178" s="25"/>
      <c r="U178" s="17"/>
      <c r="V178" s="28"/>
      <c r="W178" s="29"/>
      <c r="X178" s="25"/>
      <c r="Y178" s="17"/>
      <c r="Z178" s="28"/>
      <c r="AA178" s="17"/>
      <c r="AB178" s="17"/>
      <c r="AC178" s="17"/>
      <c r="AD178" s="17"/>
      <c r="AE178" s="17"/>
      <c r="AF178" s="17"/>
      <c r="AG178" s="17"/>
      <c r="AH178" s="17"/>
    </row>
    <row r="179" spans="1:34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24"/>
      <c r="J179" s="25"/>
      <c r="K179" s="26"/>
      <c r="L179" s="27"/>
      <c r="M179" s="26"/>
      <c r="N179" s="27"/>
      <c r="O179" s="26"/>
      <c r="P179" s="27"/>
      <c r="Q179" s="24"/>
      <c r="R179" s="25"/>
      <c r="S179" s="24"/>
      <c r="T179" s="25"/>
      <c r="U179" s="17"/>
      <c r="V179" s="28"/>
      <c r="W179" s="29"/>
      <c r="X179" s="25"/>
      <c r="Y179" s="17"/>
      <c r="Z179" s="28"/>
      <c r="AA179" s="17"/>
      <c r="AB179" s="17"/>
      <c r="AC179" s="17"/>
      <c r="AD179" s="17"/>
      <c r="AE179" s="17"/>
      <c r="AF179" s="17"/>
      <c r="AG179" s="17"/>
      <c r="AH179" s="17"/>
    </row>
    <row r="180" spans="1:34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24"/>
      <c r="J180" s="25"/>
      <c r="K180" s="26"/>
      <c r="L180" s="27"/>
      <c r="M180" s="26"/>
      <c r="N180" s="27"/>
      <c r="O180" s="26"/>
      <c r="P180" s="27"/>
      <c r="Q180" s="24"/>
      <c r="R180" s="25"/>
      <c r="S180" s="24"/>
      <c r="T180" s="25"/>
      <c r="U180" s="17"/>
      <c r="V180" s="28"/>
      <c r="W180" s="29"/>
      <c r="X180" s="25"/>
      <c r="Y180" s="17"/>
      <c r="Z180" s="28"/>
      <c r="AA180" s="17"/>
      <c r="AB180" s="17"/>
      <c r="AC180" s="17"/>
      <c r="AD180" s="17"/>
      <c r="AE180" s="17"/>
      <c r="AF180" s="17"/>
      <c r="AG180" s="17"/>
      <c r="AH180" s="17"/>
    </row>
    <row r="181" spans="1:34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24"/>
      <c r="J181" s="25"/>
      <c r="K181" s="26"/>
      <c r="L181" s="27"/>
      <c r="M181" s="26"/>
      <c r="N181" s="27"/>
      <c r="O181" s="26"/>
      <c r="P181" s="27"/>
      <c r="Q181" s="24"/>
      <c r="R181" s="25"/>
      <c r="S181" s="24"/>
      <c r="T181" s="25"/>
      <c r="U181" s="17"/>
      <c r="V181" s="28"/>
      <c r="W181" s="29"/>
      <c r="X181" s="25"/>
      <c r="Y181" s="17"/>
      <c r="Z181" s="28"/>
      <c r="AA181" s="17"/>
      <c r="AB181" s="17"/>
      <c r="AC181" s="17"/>
      <c r="AD181" s="17"/>
      <c r="AE181" s="17"/>
      <c r="AF181" s="17"/>
      <c r="AG181" s="17"/>
      <c r="AH181" s="17"/>
    </row>
    <row r="182" spans="1:34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24"/>
      <c r="J182" s="25"/>
      <c r="K182" s="26"/>
      <c r="L182" s="27"/>
      <c r="M182" s="26"/>
      <c r="N182" s="27"/>
      <c r="O182" s="26"/>
      <c r="P182" s="27"/>
      <c r="Q182" s="24"/>
      <c r="R182" s="25"/>
      <c r="S182" s="24"/>
      <c r="T182" s="25"/>
      <c r="U182" s="17"/>
      <c r="V182" s="28"/>
      <c r="W182" s="29"/>
      <c r="X182" s="25"/>
      <c r="Y182" s="17"/>
      <c r="Z182" s="28"/>
      <c r="AA182" s="17"/>
      <c r="AB182" s="17"/>
      <c r="AC182" s="17"/>
      <c r="AD182" s="17"/>
      <c r="AE182" s="17"/>
      <c r="AF182" s="17"/>
      <c r="AG182" s="17"/>
      <c r="AH182" s="17"/>
    </row>
    <row r="183" spans="1:34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24"/>
      <c r="J183" s="25"/>
      <c r="K183" s="26"/>
      <c r="L183" s="27"/>
      <c r="M183" s="26"/>
      <c r="N183" s="27"/>
      <c r="O183" s="26"/>
      <c r="P183" s="27"/>
      <c r="Q183" s="24"/>
      <c r="R183" s="25"/>
      <c r="S183" s="24"/>
      <c r="T183" s="25"/>
      <c r="U183" s="17"/>
      <c r="V183" s="28"/>
      <c r="W183" s="29"/>
      <c r="X183" s="25"/>
      <c r="Y183" s="17"/>
      <c r="Z183" s="28"/>
      <c r="AA183" s="17"/>
      <c r="AB183" s="17"/>
      <c r="AC183" s="17"/>
      <c r="AD183" s="17"/>
      <c r="AE183" s="17"/>
      <c r="AF183" s="17"/>
      <c r="AG183" s="17"/>
      <c r="AH183" s="17"/>
    </row>
    <row r="184" spans="1:34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24"/>
      <c r="J184" s="25"/>
      <c r="K184" s="26"/>
      <c r="L184" s="27"/>
      <c r="M184" s="26"/>
      <c r="N184" s="27"/>
      <c r="O184" s="26"/>
      <c r="P184" s="27"/>
      <c r="Q184" s="24"/>
      <c r="R184" s="25"/>
      <c r="S184" s="24"/>
      <c r="T184" s="25"/>
      <c r="U184" s="17"/>
      <c r="V184" s="28"/>
      <c r="W184" s="29"/>
      <c r="X184" s="25"/>
      <c r="Y184" s="17"/>
      <c r="Z184" s="28"/>
      <c r="AA184" s="17"/>
      <c r="AB184" s="17"/>
      <c r="AC184" s="17"/>
      <c r="AD184" s="17"/>
      <c r="AE184" s="17"/>
      <c r="AF184" s="17"/>
      <c r="AG184" s="17"/>
      <c r="AH184" s="17"/>
    </row>
    <row r="185" spans="1:34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24"/>
      <c r="J185" s="25"/>
      <c r="K185" s="26"/>
      <c r="L185" s="27"/>
      <c r="M185" s="26"/>
      <c r="N185" s="27"/>
      <c r="O185" s="26"/>
      <c r="P185" s="27"/>
      <c r="Q185" s="24"/>
      <c r="R185" s="25"/>
      <c r="S185" s="24"/>
      <c r="T185" s="25"/>
      <c r="U185" s="17"/>
      <c r="V185" s="28"/>
      <c r="W185" s="29"/>
      <c r="X185" s="25"/>
      <c r="Y185" s="17"/>
      <c r="Z185" s="28"/>
      <c r="AA185" s="17"/>
      <c r="AB185" s="17"/>
      <c r="AC185" s="17"/>
      <c r="AD185" s="17"/>
      <c r="AE185" s="17"/>
      <c r="AF185" s="17"/>
      <c r="AG185" s="17"/>
      <c r="AH185" s="17"/>
    </row>
    <row r="186" spans="1:34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24"/>
      <c r="J186" s="25"/>
      <c r="K186" s="26"/>
      <c r="L186" s="27"/>
      <c r="M186" s="26"/>
      <c r="N186" s="27"/>
      <c r="O186" s="26"/>
      <c r="P186" s="27"/>
      <c r="Q186" s="24"/>
      <c r="R186" s="25"/>
      <c r="S186" s="24"/>
      <c r="T186" s="25"/>
      <c r="U186" s="17"/>
      <c r="V186" s="28"/>
      <c r="W186" s="29"/>
      <c r="X186" s="25"/>
      <c r="Y186" s="17"/>
      <c r="Z186" s="28"/>
      <c r="AA186" s="17"/>
      <c r="AB186" s="17"/>
      <c r="AC186" s="17"/>
      <c r="AD186" s="17"/>
      <c r="AE186" s="17"/>
      <c r="AF186" s="17"/>
      <c r="AG186" s="17"/>
      <c r="AH186" s="17"/>
    </row>
    <row r="187" spans="1:34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24"/>
      <c r="J187" s="25"/>
      <c r="K187" s="26"/>
      <c r="L187" s="27"/>
      <c r="M187" s="26"/>
      <c r="N187" s="27"/>
      <c r="O187" s="26"/>
      <c r="P187" s="27"/>
      <c r="Q187" s="24"/>
      <c r="R187" s="25"/>
      <c r="S187" s="24"/>
      <c r="T187" s="25"/>
      <c r="U187" s="17"/>
      <c r="V187" s="28"/>
      <c r="W187" s="29"/>
      <c r="X187" s="25"/>
      <c r="Y187" s="17"/>
      <c r="Z187" s="28"/>
      <c r="AA187" s="17"/>
      <c r="AB187" s="17"/>
      <c r="AC187" s="17"/>
      <c r="AD187" s="17"/>
      <c r="AE187" s="17"/>
      <c r="AF187" s="17"/>
      <c r="AG187" s="17"/>
      <c r="AH187" s="17"/>
    </row>
    <row r="188" spans="1:34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24"/>
      <c r="J188" s="25"/>
      <c r="K188" s="26"/>
      <c r="L188" s="27"/>
      <c r="M188" s="26"/>
      <c r="N188" s="27"/>
      <c r="O188" s="26"/>
      <c r="P188" s="27"/>
      <c r="Q188" s="24"/>
      <c r="R188" s="25"/>
      <c r="S188" s="24"/>
      <c r="T188" s="25"/>
      <c r="U188" s="17"/>
      <c r="V188" s="28"/>
      <c r="W188" s="29"/>
      <c r="X188" s="25"/>
      <c r="Y188" s="17"/>
      <c r="Z188" s="28"/>
      <c r="AA188" s="17"/>
      <c r="AB188" s="17"/>
      <c r="AC188" s="17"/>
      <c r="AD188" s="17"/>
      <c r="AE188" s="17"/>
      <c r="AF188" s="17"/>
      <c r="AG188" s="17"/>
      <c r="AH188" s="17"/>
    </row>
    <row r="189" spans="1:34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24"/>
      <c r="J189" s="25"/>
      <c r="K189" s="26"/>
      <c r="L189" s="27"/>
      <c r="M189" s="26"/>
      <c r="N189" s="27"/>
      <c r="O189" s="26"/>
      <c r="P189" s="27"/>
      <c r="Q189" s="24"/>
      <c r="R189" s="25"/>
      <c r="S189" s="24"/>
      <c r="T189" s="25"/>
      <c r="U189" s="17"/>
      <c r="V189" s="28"/>
      <c r="W189" s="29"/>
      <c r="X189" s="25"/>
      <c r="Y189" s="17"/>
      <c r="Z189" s="28"/>
      <c r="AA189" s="17"/>
      <c r="AB189" s="17"/>
      <c r="AC189" s="17"/>
      <c r="AD189" s="17"/>
      <c r="AE189" s="17"/>
      <c r="AF189" s="17"/>
      <c r="AG189" s="17"/>
      <c r="AH189" s="17"/>
    </row>
    <row r="190" spans="1:34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24"/>
      <c r="J190" s="25"/>
      <c r="K190" s="26"/>
      <c r="L190" s="27"/>
      <c r="M190" s="26"/>
      <c r="N190" s="27"/>
      <c r="O190" s="26"/>
      <c r="P190" s="27"/>
      <c r="Q190" s="24"/>
      <c r="R190" s="25"/>
      <c r="S190" s="24"/>
      <c r="T190" s="25"/>
      <c r="U190" s="17"/>
      <c r="V190" s="28"/>
      <c r="W190" s="29"/>
      <c r="X190" s="25"/>
      <c r="Y190" s="17"/>
      <c r="Z190" s="28"/>
      <c r="AA190" s="17"/>
      <c r="AB190" s="17"/>
      <c r="AC190" s="17"/>
      <c r="AD190" s="17"/>
      <c r="AE190" s="17"/>
      <c r="AF190" s="17"/>
      <c r="AG190" s="17"/>
      <c r="AH190" s="17"/>
    </row>
    <row r="191" spans="1:34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24"/>
      <c r="J191" s="25"/>
      <c r="K191" s="26"/>
      <c r="L191" s="27"/>
      <c r="M191" s="26"/>
      <c r="N191" s="27"/>
      <c r="O191" s="26"/>
      <c r="P191" s="27"/>
      <c r="Q191" s="24"/>
      <c r="R191" s="25"/>
      <c r="S191" s="24"/>
      <c r="T191" s="25"/>
      <c r="U191" s="17"/>
      <c r="V191" s="28"/>
      <c r="W191" s="29"/>
      <c r="X191" s="25"/>
      <c r="Y191" s="17"/>
      <c r="Z191" s="28"/>
      <c r="AA191" s="17"/>
      <c r="AB191" s="17"/>
      <c r="AC191" s="17"/>
      <c r="AD191" s="17"/>
      <c r="AE191" s="17"/>
      <c r="AF191" s="17"/>
      <c r="AG191" s="17"/>
      <c r="AH191" s="17"/>
    </row>
    <row r="192" spans="1:34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24"/>
      <c r="J192" s="25"/>
      <c r="K192" s="26"/>
      <c r="L192" s="27"/>
      <c r="M192" s="26"/>
      <c r="N192" s="27"/>
      <c r="O192" s="26"/>
      <c r="P192" s="27"/>
      <c r="Q192" s="24"/>
      <c r="R192" s="25"/>
      <c r="S192" s="24"/>
      <c r="T192" s="25"/>
      <c r="U192" s="17"/>
      <c r="V192" s="28"/>
      <c r="W192" s="29"/>
      <c r="X192" s="25"/>
      <c r="Y192" s="17"/>
      <c r="Z192" s="28"/>
      <c r="AA192" s="17"/>
      <c r="AB192" s="17"/>
      <c r="AC192" s="17"/>
      <c r="AD192" s="17"/>
      <c r="AE192" s="17"/>
      <c r="AF192" s="17"/>
      <c r="AG192" s="17"/>
      <c r="AH192" s="17"/>
    </row>
    <row r="193" spans="1:34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24"/>
      <c r="J193" s="25"/>
      <c r="K193" s="26"/>
      <c r="L193" s="27"/>
      <c r="M193" s="26"/>
      <c r="N193" s="27"/>
      <c r="O193" s="26"/>
      <c r="P193" s="27"/>
      <c r="Q193" s="24"/>
      <c r="R193" s="25"/>
      <c r="S193" s="24"/>
      <c r="T193" s="25"/>
      <c r="U193" s="17"/>
      <c r="V193" s="28"/>
      <c r="W193" s="29"/>
      <c r="X193" s="25"/>
      <c r="Y193" s="17"/>
      <c r="Z193" s="28"/>
      <c r="AA193" s="17"/>
      <c r="AB193" s="17"/>
      <c r="AC193" s="17"/>
      <c r="AD193" s="17"/>
      <c r="AE193" s="17"/>
      <c r="AF193" s="17"/>
      <c r="AG193" s="17"/>
      <c r="AH193" s="17"/>
    </row>
    <row r="194" spans="1:34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24"/>
      <c r="J194" s="25"/>
      <c r="K194" s="26"/>
      <c r="L194" s="27"/>
      <c r="M194" s="26"/>
      <c r="N194" s="27"/>
      <c r="O194" s="26"/>
      <c r="P194" s="27"/>
      <c r="Q194" s="24"/>
      <c r="R194" s="25"/>
      <c r="S194" s="24"/>
      <c r="T194" s="25"/>
      <c r="U194" s="17"/>
      <c r="V194" s="28"/>
      <c r="W194" s="29"/>
      <c r="X194" s="25"/>
      <c r="Y194" s="17"/>
      <c r="Z194" s="28"/>
      <c r="AA194" s="17"/>
      <c r="AB194" s="17"/>
      <c r="AC194" s="17"/>
      <c r="AD194" s="17"/>
      <c r="AE194" s="17"/>
      <c r="AF194" s="17"/>
      <c r="AG194" s="17"/>
      <c r="AH194" s="17"/>
    </row>
    <row r="195" spans="1:34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24"/>
      <c r="J195" s="25"/>
      <c r="K195" s="26"/>
      <c r="L195" s="27"/>
      <c r="M195" s="26"/>
      <c r="N195" s="27"/>
      <c r="O195" s="26"/>
      <c r="P195" s="27"/>
      <c r="Q195" s="24"/>
      <c r="R195" s="25"/>
      <c r="S195" s="24"/>
      <c r="T195" s="25"/>
      <c r="U195" s="17"/>
      <c r="V195" s="28"/>
      <c r="W195" s="29"/>
      <c r="X195" s="25"/>
      <c r="Y195" s="17"/>
      <c r="Z195" s="28"/>
      <c r="AA195" s="17"/>
      <c r="AB195" s="17"/>
      <c r="AC195" s="17"/>
      <c r="AD195" s="17"/>
      <c r="AE195" s="17"/>
      <c r="AF195" s="17"/>
      <c r="AG195" s="17"/>
      <c r="AH195" s="17"/>
    </row>
    <row r="196" spans="1:34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24"/>
      <c r="J196" s="25"/>
      <c r="K196" s="26"/>
      <c r="L196" s="27"/>
      <c r="M196" s="26"/>
      <c r="N196" s="27"/>
      <c r="O196" s="26"/>
      <c r="P196" s="27"/>
      <c r="Q196" s="24"/>
      <c r="R196" s="25"/>
      <c r="S196" s="24"/>
      <c r="T196" s="25"/>
      <c r="U196" s="17"/>
      <c r="V196" s="28"/>
      <c r="W196" s="29"/>
      <c r="X196" s="25"/>
      <c r="Y196" s="17"/>
      <c r="Z196" s="28"/>
      <c r="AA196" s="17"/>
      <c r="AB196" s="17"/>
      <c r="AC196" s="17"/>
      <c r="AD196" s="17"/>
      <c r="AE196" s="17"/>
      <c r="AF196" s="17"/>
      <c r="AG196" s="17"/>
      <c r="AH196" s="17"/>
    </row>
    <row r="197" spans="1:34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24"/>
      <c r="J197" s="25"/>
      <c r="K197" s="26"/>
      <c r="L197" s="27"/>
      <c r="M197" s="26"/>
      <c r="N197" s="27"/>
      <c r="O197" s="26"/>
      <c r="P197" s="27"/>
      <c r="Q197" s="24"/>
      <c r="R197" s="25"/>
      <c r="S197" s="24"/>
      <c r="T197" s="25"/>
      <c r="U197" s="17"/>
      <c r="V197" s="28"/>
      <c r="W197" s="29"/>
      <c r="X197" s="25"/>
      <c r="Y197" s="17"/>
      <c r="Z197" s="28"/>
      <c r="AA197" s="17"/>
      <c r="AB197" s="17"/>
      <c r="AC197" s="17"/>
      <c r="AD197" s="17"/>
      <c r="AE197" s="17"/>
      <c r="AF197" s="17"/>
      <c r="AG197" s="17"/>
      <c r="AH197" s="17"/>
    </row>
    <row r="198" spans="1:34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24"/>
      <c r="J198" s="25"/>
      <c r="K198" s="26"/>
      <c r="L198" s="27"/>
      <c r="M198" s="26"/>
      <c r="N198" s="27"/>
      <c r="O198" s="26"/>
      <c r="P198" s="27"/>
      <c r="Q198" s="24"/>
      <c r="R198" s="25"/>
      <c r="S198" s="24"/>
      <c r="T198" s="25"/>
      <c r="U198" s="17"/>
      <c r="V198" s="28"/>
      <c r="W198" s="29"/>
      <c r="X198" s="25"/>
      <c r="Y198" s="17"/>
      <c r="Z198" s="28"/>
      <c r="AA198" s="17"/>
      <c r="AB198" s="17"/>
      <c r="AC198" s="17"/>
      <c r="AD198" s="17"/>
      <c r="AE198" s="17"/>
      <c r="AF198" s="17"/>
      <c r="AG198" s="17"/>
      <c r="AH198" s="17"/>
    </row>
    <row r="199" spans="1:34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24"/>
      <c r="J199" s="25"/>
      <c r="K199" s="26"/>
      <c r="L199" s="27"/>
      <c r="M199" s="26"/>
      <c r="N199" s="27"/>
      <c r="O199" s="26"/>
      <c r="P199" s="27"/>
      <c r="Q199" s="24"/>
      <c r="R199" s="25"/>
      <c r="S199" s="24"/>
      <c r="T199" s="25"/>
      <c r="U199" s="17"/>
      <c r="V199" s="28"/>
      <c r="W199" s="29"/>
      <c r="X199" s="25"/>
      <c r="Y199" s="17"/>
      <c r="Z199" s="28"/>
      <c r="AA199" s="17"/>
      <c r="AB199" s="17"/>
      <c r="AC199" s="17"/>
      <c r="AD199" s="17"/>
      <c r="AE199" s="17"/>
      <c r="AF199" s="17"/>
      <c r="AG199" s="17"/>
      <c r="AH199" s="17"/>
    </row>
    <row r="200" spans="1:34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24"/>
      <c r="J200" s="25"/>
      <c r="K200" s="26"/>
      <c r="L200" s="27"/>
      <c r="M200" s="26"/>
      <c r="N200" s="27"/>
      <c r="O200" s="26"/>
      <c r="P200" s="27"/>
      <c r="Q200" s="24"/>
      <c r="R200" s="25"/>
      <c r="S200" s="24"/>
      <c r="T200" s="25"/>
      <c r="U200" s="17"/>
      <c r="V200" s="28"/>
      <c r="W200" s="29"/>
      <c r="X200" s="25"/>
      <c r="Y200" s="17"/>
      <c r="Z200" s="28"/>
      <c r="AA200" s="17"/>
      <c r="AB200" s="17"/>
      <c r="AC200" s="17"/>
      <c r="AD200" s="17"/>
      <c r="AE200" s="17"/>
      <c r="AF200" s="17"/>
      <c r="AG200" s="17"/>
      <c r="AH200" s="17"/>
    </row>
    <row r="201" spans="1:34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24"/>
      <c r="J201" s="25"/>
      <c r="K201" s="26"/>
      <c r="L201" s="27"/>
      <c r="M201" s="26"/>
      <c r="N201" s="27"/>
      <c r="O201" s="26"/>
      <c r="P201" s="27"/>
      <c r="Q201" s="24"/>
      <c r="R201" s="25"/>
      <c r="S201" s="24"/>
      <c r="T201" s="25"/>
      <c r="U201" s="17"/>
      <c r="V201" s="28"/>
      <c r="W201" s="29"/>
      <c r="X201" s="25"/>
      <c r="Y201" s="17"/>
      <c r="Z201" s="28"/>
      <c r="AA201" s="17"/>
      <c r="AB201" s="17"/>
      <c r="AC201" s="17"/>
      <c r="AD201" s="17"/>
      <c r="AE201" s="17"/>
      <c r="AF201" s="17"/>
      <c r="AG201" s="17"/>
      <c r="AH201" s="17"/>
    </row>
    <row r="202" spans="1:34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24"/>
      <c r="J202" s="25"/>
      <c r="K202" s="26"/>
      <c r="L202" s="27"/>
      <c r="M202" s="26"/>
      <c r="N202" s="27"/>
      <c r="O202" s="26"/>
      <c r="P202" s="27"/>
      <c r="Q202" s="24"/>
      <c r="R202" s="25"/>
      <c r="S202" s="24"/>
      <c r="T202" s="25"/>
      <c r="U202" s="17"/>
      <c r="V202" s="28"/>
      <c r="W202" s="29"/>
      <c r="X202" s="25"/>
      <c r="Y202" s="17"/>
      <c r="Z202" s="28"/>
      <c r="AA202" s="17"/>
      <c r="AB202" s="17"/>
      <c r="AC202" s="17"/>
      <c r="AD202" s="17"/>
      <c r="AE202" s="17"/>
      <c r="AF202" s="17"/>
      <c r="AG202" s="17"/>
      <c r="AH202" s="17"/>
    </row>
    <row r="203" spans="1:34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24"/>
      <c r="J203" s="25"/>
      <c r="K203" s="26"/>
      <c r="L203" s="27"/>
      <c r="M203" s="26"/>
      <c r="N203" s="27"/>
      <c r="O203" s="26"/>
      <c r="P203" s="27"/>
      <c r="Q203" s="24"/>
      <c r="R203" s="25"/>
      <c r="S203" s="24"/>
      <c r="T203" s="25"/>
      <c r="U203" s="17"/>
      <c r="V203" s="28"/>
      <c r="W203" s="29"/>
      <c r="X203" s="25"/>
      <c r="Y203" s="17"/>
      <c r="Z203" s="28"/>
      <c r="AA203" s="17"/>
      <c r="AB203" s="17"/>
      <c r="AC203" s="17"/>
      <c r="AD203" s="17"/>
      <c r="AE203" s="17"/>
      <c r="AF203" s="17"/>
      <c r="AG203" s="17"/>
      <c r="AH203" s="17"/>
    </row>
    <row r="204" spans="1:34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24"/>
      <c r="J204" s="25"/>
      <c r="K204" s="26"/>
      <c r="L204" s="27"/>
      <c r="M204" s="26"/>
      <c r="N204" s="27"/>
      <c r="O204" s="26"/>
      <c r="P204" s="27"/>
      <c r="Q204" s="24"/>
      <c r="R204" s="25"/>
      <c r="S204" s="24"/>
      <c r="T204" s="25"/>
      <c r="U204" s="17"/>
      <c r="V204" s="28"/>
      <c r="W204" s="29"/>
      <c r="X204" s="25"/>
      <c r="Y204" s="17"/>
      <c r="Z204" s="28"/>
      <c r="AA204" s="17"/>
      <c r="AB204" s="17"/>
      <c r="AC204" s="17"/>
      <c r="AD204" s="17"/>
      <c r="AE204" s="17"/>
      <c r="AF204" s="17"/>
      <c r="AG204" s="17"/>
      <c r="AH204" s="17"/>
    </row>
    <row r="205" spans="1:34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24"/>
      <c r="J205" s="25"/>
      <c r="K205" s="26"/>
      <c r="L205" s="27"/>
      <c r="M205" s="26"/>
      <c r="N205" s="27"/>
      <c r="O205" s="26"/>
      <c r="P205" s="27"/>
      <c r="Q205" s="24"/>
      <c r="R205" s="25"/>
      <c r="S205" s="24"/>
      <c r="T205" s="25"/>
      <c r="U205" s="17"/>
      <c r="V205" s="28"/>
      <c r="W205" s="29"/>
      <c r="X205" s="25"/>
      <c r="Y205" s="17"/>
      <c r="Z205" s="28"/>
      <c r="AA205" s="17"/>
      <c r="AB205" s="17"/>
      <c r="AC205" s="17"/>
      <c r="AD205" s="17"/>
      <c r="AE205" s="17"/>
      <c r="AF205" s="17"/>
      <c r="AG205" s="17"/>
      <c r="AH205" s="17"/>
    </row>
    <row r="206" spans="1:34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24"/>
      <c r="J206" s="25"/>
      <c r="K206" s="26"/>
      <c r="L206" s="27"/>
      <c r="M206" s="26"/>
      <c r="N206" s="27"/>
      <c r="O206" s="26"/>
      <c r="P206" s="27"/>
      <c r="Q206" s="24"/>
      <c r="R206" s="25"/>
      <c r="S206" s="24"/>
      <c r="T206" s="25"/>
      <c r="U206" s="17"/>
      <c r="V206" s="28"/>
      <c r="W206" s="29"/>
      <c r="X206" s="25"/>
      <c r="Y206" s="17"/>
      <c r="Z206" s="28"/>
      <c r="AA206" s="17"/>
      <c r="AB206" s="17"/>
      <c r="AC206" s="17"/>
      <c r="AD206" s="17"/>
      <c r="AE206" s="17"/>
      <c r="AF206" s="17"/>
      <c r="AG206" s="17"/>
      <c r="AH206" s="17"/>
    </row>
    <row r="207" spans="1:34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24"/>
      <c r="J207" s="25"/>
      <c r="K207" s="26"/>
      <c r="L207" s="27"/>
      <c r="M207" s="26"/>
      <c r="N207" s="27"/>
      <c r="O207" s="26"/>
      <c r="P207" s="27"/>
      <c r="Q207" s="24"/>
      <c r="R207" s="25"/>
      <c r="S207" s="24"/>
      <c r="T207" s="25"/>
      <c r="U207" s="17"/>
      <c r="V207" s="28"/>
      <c r="W207" s="29"/>
      <c r="X207" s="25"/>
      <c r="Y207" s="17"/>
      <c r="Z207" s="28"/>
      <c r="AA207" s="17"/>
      <c r="AB207" s="17"/>
      <c r="AC207" s="17"/>
      <c r="AD207" s="17"/>
      <c r="AE207" s="17"/>
      <c r="AF207" s="17"/>
      <c r="AG207" s="17"/>
      <c r="AH207" s="17"/>
    </row>
    <row r="208" spans="1:34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24"/>
      <c r="J208" s="25"/>
      <c r="K208" s="26"/>
      <c r="L208" s="27"/>
      <c r="M208" s="26"/>
      <c r="N208" s="27"/>
      <c r="O208" s="26"/>
      <c r="P208" s="27"/>
      <c r="Q208" s="24"/>
      <c r="R208" s="25"/>
      <c r="S208" s="24"/>
      <c r="T208" s="25"/>
      <c r="U208" s="17"/>
      <c r="V208" s="28"/>
      <c r="W208" s="29"/>
      <c r="X208" s="25"/>
      <c r="Y208" s="17"/>
      <c r="Z208" s="28"/>
      <c r="AA208" s="17"/>
      <c r="AB208" s="17"/>
      <c r="AC208" s="17"/>
      <c r="AD208" s="17"/>
      <c r="AE208" s="17"/>
      <c r="AF208" s="17"/>
      <c r="AG208" s="17"/>
      <c r="AH208" s="17"/>
    </row>
    <row r="209" spans="1:34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24"/>
      <c r="J209" s="25"/>
      <c r="K209" s="26"/>
      <c r="L209" s="27"/>
      <c r="M209" s="26"/>
      <c r="N209" s="27"/>
      <c r="O209" s="26"/>
      <c r="P209" s="27"/>
      <c r="Q209" s="24"/>
      <c r="R209" s="25"/>
      <c r="S209" s="24"/>
      <c r="T209" s="25"/>
      <c r="U209" s="17"/>
      <c r="V209" s="28"/>
      <c r="W209" s="29"/>
      <c r="X209" s="25"/>
      <c r="Y209" s="17"/>
      <c r="Z209" s="28"/>
      <c r="AA209" s="17"/>
      <c r="AB209" s="17"/>
      <c r="AC209" s="17"/>
      <c r="AD209" s="17"/>
      <c r="AE209" s="17"/>
      <c r="AF209" s="17"/>
      <c r="AG209" s="17"/>
      <c r="AH209" s="17"/>
    </row>
    <row r="210" spans="1:34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24"/>
      <c r="J210" s="25"/>
      <c r="K210" s="26"/>
      <c r="L210" s="27"/>
      <c r="M210" s="26"/>
      <c r="N210" s="27"/>
      <c r="O210" s="26"/>
      <c r="P210" s="27"/>
      <c r="Q210" s="24"/>
      <c r="R210" s="25"/>
      <c r="S210" s="24"/>
      <c r="T210" s="25"/>
      <c r="U210" s="17"/>
      <c r="V210" s="28"/>
      <c r="W210" s="29"/>
      <c r="X210" s="25"/>
      <c r="Y210" s="17"/>
      <c r="Z210" s="28"/>
      <c r="AA210" s="17"/>
      <c r="AB210" s="17"/>
      <c r="AC210" s="17"/>
      <c r="AD210" s="17"/>
      <c r="AE210" s="17"/>
      <c r="AF210" s="17"/>
      <c r="AG210" s="17"/>
      <c r="AH210" s="17"/>
    </row>
    <row r="211" spans="1:34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24"/>
      <c r="J211" s="25"/>
      <c r="K211" s="26"/>
      <c r="L211" s="27"/>
      <c r="M211" s="26"/>
      <c r="N211" s="27"/>
      <c r="O211" s="26"/>
      <c r="P211" s="27"/>
      <c r="Q211" s="24"/>
      <c r="R211" s="25"/>
      <c r="S211" s="24"/>
      <c r="T211" s="25"/>
      <c r="U211" s="17"/>
      <c r="V211" s="28"/>
      <c r="W211" s="29"/>
      <c r="X211" s="25"/>
      <c r="Y211" s="17"/>
      <c r="Z211" s="28"/>
      <c r="AA211" s="17"/>
      <c r="AB211" s="17"/>
      <c r="AC211" s="17"/>
      <c r="AD211" s="17"/>
      <c r="AE211" s="17"/>
      <c r="AF211" s="17"/>
      <c r="AG211" s="17"/>
      <c r="AH211" s="17"/>
    </row>
    <row r="212" spans="1:34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24"/>
      <c r="J212" s="25"/>
      <c r="K212" s="26"/>
      <c r="L212" s="27"/>
      <c r="M212" s="26"/>
      <c r="N212" s="27"/>
      <c r="O212" s="26"/>
      <c r="P212" s="27"/>
      <c r="Q212" s="24"/>
      <c r="R212" s="25"/>
      <c r="S212" s="24"/>
      <c r="T212" s="25"/>
      <c r="U212" s="17"/>
      <c r="V212" s="28"/>
      <c r="W212" s="29"/>
      <c r="X212" s="25"/>
      <c r="Y212" s="17"/>
      <c r="Z212" s="28"/>
      <c r="AA212" s="17"/>
      <c r="AB212" s="17"/>
      <c r="AC212" s="17"/>
      <c r="AD212" s="17"/>
      <c r="AE212" s="17"/>
      <c r="AF212" s="17"/>
      <c r="AG212" s="17"/>
      <c r="AH212" s="17"/>
    </row>
    <row r="213" spans="1:34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24"/>
      <c r="J213" s="25"/>
      <c r="K213" s="26"/>
      <c r="L213" s="27"/>
      <c r="M213" s="26"/>
      <c r="N213" s="27"/>
      <c r="O213" s="26"/>
      <c r="P213" s="27"/>
      <c r="Q213" s="24"/>
      <c r="R213" s="25"/>
      <c r="S213" s="24"/>
      <c r="T213" s="25"/>
      <c r="U213" s="17"/>
      <c r="V213" s="28"/>
      <c r="W213" s="29"/>
      <c r="X213" s="25"/>
      <c r="Y213" s="17"/>
      <c r="Z213" s="28"/>
      <c r="AA213" s="17"/>
      <c r="AB213" s="17"/>
      <c r="AC213" s="17"/>
      <c r="AD213" s="17"/>
      <c r="AE213" s="17"/>
      <c r="AF213" s="17"/>
      <c r="AG213" s="17"/>
      <c r="AH213" s="17"/>
    </row>
    <row r="214" spans="1:34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24"/>
      <c r="J214" s="25"/>
      <c r="K214" s="26"/>
      <c r="L214" s="27"/>
      <c r="M214" s="26"/>
      <c r="N214" s="27"/>
      <c r="O214" s="26"/>
      <c r="P214" s="27"/>
      <c r="Q214" s="24"/>
      <c r="R214" s="25"/>
      <c r="S214" s="24"/>
      <c r="T214" s="25"/>
      <c r="U214" s="17"/>
      <c r="V214" s="28"/>
      <c r="W214" s="29"/>
      <c r="X214" s="25"/>
      <c r="Y214" s="17"/>
      <c r="Z214" s="28"/>
      <c r="AA214" s="17"/>
      <c r="AB214" s="17"/>
      <c r="AC214" s="17"/>
      <c r="AD214" s="17"/>
      <c r="AE214" s="17"/>
      <c r="AF214" s="17"/>
      <c r="AG214" s="17"/>
      <c r="AH214" s="17"/>
    </row>
    <row r="215" spans="1:34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24"/>
      <c r="J215" s="25"/>
      <c r="K215" s="26"/>
      <c r="L215" s="27"/>
      <c r="M215" s="26"/>
      <c r="N215" s="27"/>
      <c r="O215" s="26"/>
      <c r="P215" s="27"/>
      <c r="Q215" s="24"/>
      <c r="R215" s="25"/>
      <c r="S215" s="24"/>
      <c r="T215" s="25"/>
      <c r="U215" s="17"/>
      <c r="V215" s="28"/>
      <c r="W215" s="29"/>
      <c r="X215" s="25"/>
      <c r="Y215" s="17"/>
      <c r="Z215" s="28"/>
      <c r="AA215" s="17"/>
      <c r="AB215" s="17"/>
      <c r="AC215" s="17"/>
      <c r="AD215" s="17"/>
      <c r="AE215" s="17"/>
      <c r="AF215" s="17"/>
      <c r="AG215" s="17"/>
      <c r="AH215" s="17"/>
    </row>
    <row r="216" spans="1:34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24"/>
      <c r="J216" s="25"/>
      <c r="K216" s="26"/>
      <c r="L216" s="27"/>
      <c r="M216" s="26"/>
      <c r="N216" s="27"/>
      <c r="O216" s="26"/>
      <c r="P216" s="27"/>
      <c r="Q216" s="24"/>
      <c r="R216" s="25"/>
      <c r="S216" s="24"/>
      <c r="T216" s="25"/>
      <c r="U216" s="17"/>
      <c r="V216" s="28"/>
      <c r="W216" s="29"/>
      <c r="X216" s="25"/>
      <c r="Y216" s="17"/>
      <c r="Z216" s="28"/>
      <c r="AA216" s="17"/>
      <c r="AB216" s="17"/>
      <c r="AC216" s="17"/>
      <c r="AD216" s="17"/>
      <c r="AE216" s="17"/>
      <c r="AF216" s="17"/>
      <c r="AG216" s="17"/>
      <c r="AH216" s="17"/>
    </row>
    <row r="217" spans="1:34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24"/>
      <c r="J217" s="25"/>
      <c r="K217" s="26"/>
      <c r="L217" s="27"/>
      <c r="M217" s="26"/>
      <c r="N217" s="27"/>
      <c r="O217" s="26"/>
      <c r="P217" s="27"/>
      <c r="Q217" s="24"/>
      <c r="R217" s="25"/>
      <c r="S217" s="24"/>
      <c r="T217" s="25"/>
      <c r="U217" s="17"/>
      <c r="V217" s="28"/>
      <c r="W217" s="29"/>
      <c r="X217" s="25"/>
      <c r="Y217" s="17"/>
      <c r="Z217" s="28"/>
      <c r="AA217" s="17"/>
      <c r="AB217" s="17"/>
      <c r="AC217" s="17"/>
      <c r="AD217" s="17"/>
      <c r="AE217" s="17"/>
      <c r="AF217" s="17"/>
      <c r="AG217" s="17"/>
      <c r="AH217" s="17"/>
    </row>
    <row r="218" spans="1:34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24"/>
      <c r="J218" s="25"/>
      <c r="K218" s="26"/>
      <c r="L218" s="27"/>
      <c r="M218" s="26"/>
      <c r="N218" s="27"/>
      <c r="O218" s="26"/>
      <c r="P218" s="27"/>
      <c r="Q218" s="24"/>
      <c r="R218" s="25"/>
      <c r="S218" s="24"/>
      <c r="T218" s="25"/>
      <c r="U218" s="17"/>
      <c r="V218" s="28"/>
      <c r="W218" s="29"/>
      <c r="X218" s="25"/>
      <c r="Y218" s="17"/>
      <c r="Z218" s="28"/>
      <c r="AA218" s="17"/>
      <c r="AB218" s="17"/>
      <c r="AC218" s="17"/>
      <c r="AD218" s="17"/>
      <c r="AE218" s="17"/>
      <c r="AF218" s="17"/>
      <c r="AG218" s="17"/>
      <c r="AH218" s="17"/>
    </row>
    <row r="219" spans="1:34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24"/>
      <c r="J219" s="25"/>
      <c r="K219" s="26"/>
      <c r="L219" s="27"/>
      <c r="M219" s="26"/>
      <c r="N219" s="27"/>
      <c r="O219" s="26"/>
      <c r="P219" s="27"/>
      <c r="Q219" s="24"/>
      <c r="R219" s="25"/>
      <c r="S219" s="24"/>
      <c r="T219" s="25"/>
      <c r="U219" s="17"/>
      <c r="V219" s="28"/>
      <c r="W219" s="29"/>
      <c r="X219" s="25"/>
      <c r="Y219" s="17"/>
      <c r="Z219" s="28"/>
      <c r="AA219" s="17"/>
      <c r="AB219" s="17"/>
      <c r="AC219" s="17"/>
      <c r="AD219" s="17"/>
      <c r="AE219" s="17"/>
      <c r="AF219" s="17"/>
      <c r="AG219" s="17"/>
      <c r="AH219" s="17"/>
    </row>
    <row r="220" spans="1:34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24"/>
      <c r="J220" s="25"/>
      <c r="K220" s="26"/>
      <c r="L220" s="27"/>
      <c r="M220" s="26"/>
      <c r="N220" s="27"/>
      <c r="O220" s="26"/>
      <c r="P220" s="27"/>
      <c r="Q220" s="24"/>
      <c r="R220" s="25"/>
      <c r="S220" s="24"/>
      <c r="T220" s="25"/>
      <c r="U220" s="17"/>
      <c r="V220" s="28"/>
      <c r="W220" s="29"/>
      <c r="X220" s="25"/>
      <c r="Y220" s="17"/>
      <c r="Z220" s="28"/>
      <c r="AA220" s="17"/>
      <c r="AB220" s="17"/>
      <c r="AC220" s="17"/>
      <c r="AD220" s="17"/>
      <c r="AE220" s="17"/>
      <c r="AF220" s="17"/>
      <c r="AG220" s="17"/>
      <c r="AH220" s="17"/>
    </row>
    <row r="221" spans="1:34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24"/>
      <c r="J221" s="25"/>
      <c r="K221" s="26"/>
      <c r="L221" s="27"/>
      <c r="M221" s="26"/>
      <c r="N221" s="27"/>
      <c r="O221" s="26"/>
      <c r="P221" s="27"/>
      <c r="Q221" s="24"/>
      <c r="R221" s="25"/>
      <c r="S221" s="24"/>
      <c r="T221" s="25"/>
      <c r="U221" s="17"/>
      <c r="V221" s="28"/>
      <c r="W221" s="29"/>
      <c r="X221" s="25"/>
      <c r="Y221" s="17"/>
      <c r="Z221" s="28"/>
      <c r="AA221" s="17"/>
      <c r="AB221" s="17"/>
      <c r="AC221" s="17"/>
      <c r="AD221" s="17"/>
      <c r="AE221" s="17"/>
      <c r="AF221" s="17"/>
      <c r="AG221" s="17"/>
      <c r="AH221" s="17"/>
    </row>
    <row r="222" spans="1:34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24"/>
      <c r="J222" s="25"/>
      <c r="K222" s="26"/>
      <c r="L222" s="27"/>
      <c r="M222" s="26"/>
      <c r="N222" s="27"/>
      <c r="O222" s="26"/>
      <c r="P222" s="27"/>
      <c r="Q222" s="24"/>
      <c r="R222" s="25"/>
      <c r="S222" s="24"/>
      <c r="T222" s="25"/>
      <c r="U222" s="17"/>
      <c r="V222" s="28"/>
      <c r="W222" s="29"/>
      <c r="X222" s="25"/>
      <c r="Y222" s="17"/>
      <c r="Z222" s="28"/>
      <c r="AA222" s="17"/>
      <c r="AB222" s="17"/>
      <c r="AC222" s="17"/>
      <c r="AD222" s="17"/>
      <c r="AE222" s="17"/>
      <c r="AF222" s="17"/>
      <c r="AG222" s="17"/>
      <c r="AH222" s="17"/>
    </row>
    <row r="223" spans="1:34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24"/>
      <c r="J223" s="25"/>
      <c r="K223" s="26"/>
      <c r="L223" s="27"/>
      <c r="M223" s="26"/>
      <c r="N223" s="27"/>
      <c r="O223" s="26"/>
      <c r="P223" s="27"/>
      <c r="Q223" s="24"/>
      <c r="R223" s="25"/>
      <c r="S223" s="24"/>
      <c r="T223" s="25"/>
      <c r="U223" s="17"/>
      <c r="V223" s="28"/>
      <c r="W223" s="29"/>
      <c r="X223" s="25"/>
      <c r="Y223" s="17"/>
      <c r="Z223" s="28"/>
      <c r="AA223" s="17"/>
      <c r="AB223" s="17"/>
      <c r="AC223" s="17"/>
      <c r="AD223" s="17"/>
      <c r="AE223" s="17"/>
      <c r="AF223" s="17"/>
      <c r="AG223" s="17"/>
      <c r="AH223" s="17"/>
    </row>
    <row r="224" spans="1:34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24"/>
      <c r="J224" s="25"/>
      <c r="K224" s="26"/>
      <c r="L224" s="27"/>
      <c r="M224" s="26"/>
      <c r="N224" s="27"/>
      <c r="O224" s="26"/>
      <c r="P224" s="27"/>
      <c r="Q224" s="24"/>
      <c r="R224" s="25"/>
      <c r="S224" s="24"/>
      <c r="T224" s="25"/>
      <c r="U224" s="17"/>
      <c r="V224" s="28"/>
      <c r="W224" s="29"/>
      <c r="X224" s="25"/>
      <c r="Y224" s="17"/>
      <c r="Z224" s="28"/>
      <c r="AA224" s="17"/>
      <c r="AB224" s="17"/>
      <c r="AC224" s="17"/>
      <c r="AD224" s="17"/>
      <c r="AE224" s="17"/>
      <c r="AF224" s="17"/>
      <c r="AG224" s="17"/>
      <c r="AH224" s="17"/>
    </row>
    <row r="225" spans="1:34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24"/>
      <c r="J225" s="25"/>
      <c r="K225" s="26"/>
      <c r="L225" s="27"/>
      <c r="M225" s="26"/>
      <c r="N225" s="27"/>
      <c r="O225" s="26"/>
      <c r="P225" s="27"/>
      <c r="Q225" s="24"/>
      <c r="R225" s="25"/>
      <c r="S225" s="24"/>
      <c r="T225" s="25"/>
      <c r="U225" s="17"/>
      <c r="V225" s="28"/>
      <c r="W225" s="29"/>
      <c r="X225" s="25"/>
      <c r="Y225" s="17"/>
      <c r="Z225" s="28"/>
      <c r="AA225" s="17"/>
      <c r="AB225" s="17"/>
      <c r="AC225" s="17"/>
      <c r="AD225" s="17"/>
      <c r="AE225" s="17"/>
      <c r="AF225" s="17"/>
      <c r="AG225" s="17"/>
      <c r="AH225" s="17"/>
    </row>
    <row r="226" spans="1:34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24"/>
      <c r="J226" s="25"/>
      <c r="K226" s="26"/>
      <c r="L226" s="27"/>
      <c r="M226" s="26"/>
      <c r="N226" s="27"/>
      <c r="O226" s="26"/>
      <c r="P226" s="27"/>
      <c r="Q226" s="24"/>
      <c r="R226" s="25"/>
      <c r="S226" s="24"/>
      <c r="T226" s="25"/>
      <c r="U226" s="17"/>
      <c r="V226" s="28"/>
      <c r="W226" s="29"/>
      <c r="X226" s="25"/>
      <c r="Y226" s="17"/>
      <c r="Z226" s="28"/>
      <c r="AA226" s="17"/>
      <c r="AB226" s="17"/>
      <c r="AC226" s="17"/>
      <c r="AD226" s="17"/>
      <c r="AE226" s="17"/>
      <c r="AF226" s="17"/>
      <c r="AG226" s="17"/>
      <c r="AH226" s="17"/>
    </row>
    <row r="227" spans="1:34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24"/>
      <c r="J227" s="25"/>
      <c r="K227" s="26"/>
      <c r="L227" s="27"/>
      <c r="M227" s="26"/>
      <c r="N227" s="27"/>
      <c r="O227" s="26"/>
      <c r="P227" s="27"/>
      <c r="Q227" s="24"/>
      <c r="R227" s="25"/>
      <c r="S227" s="24"/>
      <c r="T227" s="25"/>
      <c r="U227" s="17"/>
      <c r="V227" s="28"/>
      <c r="W227" s="29"/>
      <c r="X227" s="25"/>
      <c r="Y227" s="17"/>
      <c r="Z227" s="28"/>
      <c r="AA227" s="17"/>
      <c r="AB227" s="17"/>
      <c r="AC227" s="17"/>
      <c r="AD227" s="17"/>
      <c r="AE227" s="17"/>
      <c r="AF227" s="17"/>
      <c r="AG227" s="17"/>
      <c r="AH227" s="17"/>
    </row>
    <row r="228" spans="1:34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24"/>
      <c r="J228" s="25"/>
      <c r="K228" s="26"/>
      <c r="L228" s="27"/>
      <c r="M228" s="26"/>
      <c r="N228" s="27"/>
      <c r="O228" s="26"/>
      <c r="P228" s="27"/>
      <c r="Q228" s="24"/>
      <c r="R228" s="25"/>
      <c r="S228" s="24"/>
      <c r="T228" s="25"/>
      <c r="U228" s="17"/>
      <c r="V228" s="28"/>
      <c r="W228" s="29"/>
      <c r="X228" s="25"/>
      <c r="Y228" s="17"/>
      <c r="Z228" s="28"/>
      <c r="AA228" s="17"/>
      <c r="AB228" s="17"/>
      <c r="AC228" s="17"/>
      <c r="AD228" s="17"/>
      <c r="AE228" s="17"/>
      <c r="AF228" s="17"/>
      <c r="AG228" s="17"/>
      <c r="AH228" s="17"/>
    </row>
    <row r="229" spans="1:34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24"/>
      <c r="J229" s="25"/>
      <c r="K229" s="26"/>
      <c r="L229" s="27"/>
      <c r="M229" s="26"/>
      <c r="N229" s="27"/>
      <c r="O229" s="26"/>
      <c r="P229" s="27"/>
      <c r="Q229" s="24"/>
      <c r="R229" s="25"/>
      <c r="S229" s="24"/>
      <c r="T229" s="25"/>
      <c r="U229" s="17"/>
      <c r="V229" s="28"/>
      <c r="W229" s="29"/>
      <c r="X229" s="25"/>
      <c r="Y229" s="17"/>
      <c r="Z229" s="28"/>
      <c r="AA229" s="17"/>
      <c r="AB229" s="17"/>
      <c r="AC229" s="17"/>
      <c r="AD229" s="17"/>
      <c r="AE229" s="17"/>
      <c r="AF229" s="17"/>
      <c r="AG229" s="17"/>
      <c r="AH229" s="17"/>
    </row>
    <row r="230" spans="1:34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24"/>
      <c r="J230" s="25"/>
      <c r="K230" s="26"/>
      <c r="L230" s="27"/>
      <c r="M230" s="26"/>
      <c r="N230" s="27"/>
      <c r="O230" s="26"/>
      <c r="P230" s="27"/>
      <c r="Q230" s="24"/>
      <c r="R230" s="25"/>
      <c r="S230" s="24"/>
      <c r="T230" s="25"/>
      <c r="U230" s="17"/>
      <c r="V230" s="28"/>
      <c r="W230" s="29"/>
      <c r="X230" s="25"/>
      <c r="Y230" s="17"/>
      <c r="Z230" s="28"/>
      <c r="AA230" s="17"/>
      <c r="AB230" s="17"/>
      <c r="AC230" s="17"/>
      <c r="AD230" s="17"/>
      <c r="AE230" s="17"/>
      <c r="AF230" s="17"/>
      <c r="AG230" s="17"/>
      <c r="AH230" s="17"/>
    </row>
    <row r="231" spans="1:34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24"/>
      <c r="J231" s="25"/>
      <c r="K231" s="26"/>
      <c r="L231" s="27"/>
      <c r="M231" s="26"/>
      <c r="N231" s="27"/>
      <c r="O231" s="26"/>
      <c r="P231" s="27"/>
      <c r="Q231" s="24"/>
      <c r="R231" s="25"/>
      <c r="S231" s="24"/>
      <c r="T231" s="25"/>
      <c r="U231" s="17"/>
      <c r="V231" s="28"/>
      <c r="W231" s="29"/>
      <c r="X231" s="25"/>
      <c r="Y231" s="17"/>
      <c r="Z231" s="28"/>
      <c r="AA231" s="17"/>
      <c r="AB231" s="17"/>
      <c r="AC231" s="17"/>
      <c r="AD231" s="17"/>
      <c r="AE231" s="17"/>
      <c r="AF231" s="17"/>
      <c r="AG231" s="17"/>
      <c r="AH231" s="17"/>
    </row>
    <row r="232" spans="1:34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24"/>
      <c r="J232" s="25"/>
      <c r="K232" s="26"/>
      <c r="L232" s="27"/>
      <c r="M232" s="26"/>
      <c r="N232" s="27"/>
      <c r="O232" s="26"/>
      <c r="P232" s="27"/>
      <c r="Q232" s="24"/>
      <c r="R232" s="25"/>
      <c r="S232" s="24"/>
      <c r="T232" s="25"/>
      <c r="U232" s="17"/>
      <c r="V232" s="28"/>
      <c r="W232" s="29"/>
      <c r="X232" s="25"/>
      <c r="Y232" s="17"/>
      <c r="Z232" s="28"/>
      <c r="AA232" s="17"/>
      <c r="AB232" s="17"/>
      <c r="AC232" s="17"/>
      <c r="AD232" s="17"/>
      <c r="AE232" s="17"/>
      <c r="AF232" s="17"/>
      <c r="AG232" s="17"/>
      <c r="AH232" s="17"/>
    </row>
    <row r="233" spans="1:34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24"/>
      <c r="J233" s="25"/>
      <c r="K233" s="26"/>
      <c r="L233" s="27"/>
      <c r="M233" s="26"/>
      <c r="N233" s="27"/>
      <c r="O233" s="26"/>
      <c r="P233" s="27"/>
      <c r="Q233" s="24"/>
      <c r="R233" s="25"/>
      <c r="S233" s="24"/>
      <c r="T233" s="25"/>
      <c r="U233" s="17"/>
      <c r="V233" s="28"/>
      <c r="W233" s="29"/>
      <c r="X233" s="25"/>
      <c r="Y233" s="17"/>
      <c r="Z233" s="28"/>
      <c r="AA233" s="17"/>
      <c r="AB233" s="17"/>
      <c r="AC233" s="17"/>
      <c r="AD233" s="17"/>
      <c r="AE233" s="17"/>
      <c r="AF233" s="17"/>
      <c r="AG233" s="17"/>
      <c r="AH233" s="17"/>
    </row>
    <row r="234" spans="1:34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24"/>
      <c r="J234" s="25"/>
      <c r="K234" s="26"/>
      <c r="L234" s="27"/>
      <c r="M234" s="26"/>
      <c r="N234" s="27"/>
      <c r="O234" s="26"/>
      <c r="P234" s="27"/>
      <c r="Q234" s="24"/>
      <c r="R234" s="25"/>
      <c r="S234" s="24"/>
      <c r="T234" s="25"/>
      <c r="U234" s="17"/>
      <c r="V234" s="28"/>
      <c r="W234" s="29"/>
      <c r="X234" s="25"/>
      <c r="Y234" s="17"/>
      <c r="Z234" s="28"/>
      <c r="AA234" s="17"/>
      <c r="AB234" s="17"/>
      <c r="AC234" s="17"/>
      <c r="AD234" s="17"/>
      <c r="AE234" s="17"/>
      <c r="AF234" s="17"/>
      <c r="AG234" s="17"/>
      <c r="AH234" s="17"/>
    </row>
    <row r="235" spans="1:34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24"/>
      <c r="J235" s="25"/>
      <c r="K235" s="26"/>
      <c r="L235" s="27"/>
      <c r="M235" s="26"/>
      <c r="N235" s="27"/>
      <c r="O235" s="26"/>
      <c r="P235" s="27"/>
      <c r="Q235" s="24"/>
      <c r="R235" s="25"/>
      <c r="S235" s="24"/>
      <c r="T235" s="25"/>
      <c r="U235" s="17"/>
      <c r="V235" s="28"/>
      <c r="W235" s="29"/>
      <c r="X235" s="25"/>
      <c r="Y235" s="17"/>
      <c r="Z235" s="28"/>
      <c r="AA235" s="17"/>
      <c r="AB235" s="17"/>
      <c r="AC235" s="17"/>
      <c r="AD235" s="17"/>
      <c r="AE235" s="17"/>
      <c r="AF235" s="17"/>
      <c r="AG235" s="17"/>
      <c r="AH235" s="17"/>
    </row>
    <row r="236" spans="1:34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24"/>
      <c r="J236" s="25"/>
      <c r="K236" s="26"/>
      <c r="L236" s="27"/>
      <c r="M236" s="26"/>
      <c r="N236" s="27"/>
      <c r="O236" s="26"/>
      <c r="P236" s="27"/>
      <c r="Q236" s="24"/>
      <c r="R236" s="25"/>
      <c r="S236" s="24"/>
      <c r="T236" s="25"/>
      <c r="U236" s="17"/>
      <c r="V236" s="28"/>
      <c r="W236" s="29"/>
      <c r="X236" s="25"/>
      <c r="Y236" s="17"/>
      <c r="Z236" s="28"/>
      <c r="AA236" s="17"/>
      <c r="AB236" s="17"/>
      <c r="AC236" s="17"/>
      <c r="AD236" s="17"/>
      <c r="AE236" s="17"/>
      <c r="AF236" s="17"/>
      <c r="AG236" s="17"/>
      <c r="AH236" s="17"/>
    </row>
    <row r="237" spans="1:34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24"/>
      <c r="J237" s="25"/>
      <c r="K237" s="26"/>
      <c r="L237" s="27"/>
      <c r="M237" s="26"/>
      <c r="N237" s="27"/>
      <c r="O237" s="26"/>
      <c r="P237" s="27"/>
      <c r="Q237" s="24"/>
      <c r="R237" s="25"/>
      <c r="S237" s="24"/>
      <c r="T237" s="25"/>
      <c r="U237" s="17"/>
      <c r="V237" s="28"/>
      <c r="W237" s="29"/>
      <c r="X237" s="25"/>
      <c r="Y237" s="17"/>
      <c r="Z237" s="28"/>
      <c r="AA237" s="17"/>
      <c r="AB237" s="17"/>
      <c r="AC237" s="17"/>
      <c r="AD237" s="17"/>
      <c r="AE237" s="17"/>
      <c r="AF237" s="17"/>
      <c r="AG237" s="17"/>
      <c r="AH237" s="17"/>
    </row>
    <row r="238" spans="1:34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24"/>
      <c r="J238" s="25"/>
      <c r="K238" s="26"/>
      <c r="L238" s="27"/>
      <c r="M238" s="26"/>
      <c r="N238" s="27"/>
      <c r="O238" s="26"/>
      <c r="P238" s="27"/>
      <c r="Q238" s="24"/>
      <c r="R238" s="25"/>
      <c r="S238" s="24"/>
      <c r="T238" s="25"/>
      <c r="U238" s="17"/>
      <c r="V238" s="28"/>
      <c r="W238" s="29"/>
      <c r="X238" s="25"/>
      <c r="Y238" s="17"/>
      <c r="Z238" s="28"/>
      <c r="AA238" s="17"/>
      <c r="AB238" s="17"/>
      <c r="AC238" s="17"/>
      <c r="AD238" s="17"/>
      <c r="AE238" s="17"/>
      <c r="AF238" s="17"/>
      <c r="AG238" s="17"/>
      <c r="AH238" s="17"/>
    </row>
    <row r="239" spans="1:34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24"/>
      <c r="J239" s="25"/>
      <c r="K239" s="26"/>
      <c r="L239" s="27"/>
      <c r="M239" s="26"/>
      <c r="N239" s="27"/>
      <c r="O239" s="26"/>
      <c r="P239" s="27"/>
      <c r="Q239" s="24"/>
      <c r="R239" s="25"/>
      <c r="S239" s="24"/>
      <c r="T239" s="25"/>
      <c r="U239" s="17"/>
      <c r="V239" s="28"/>
      <c r="W239" s="29"/>
      <c r="X239" s="25"/>
      <c r="Y239" s="17"/>
      <c r="Z239" s="28"/>
      <c r="AA239" s="17"/>
      <c r="AB239" s="17"/>
      <c r="AC239" s="17"/>
      <c r="AD239" s="17"/>
      <c r="AE239" s="17"/>
      <c r="AF239" s="17"/>
      <c r="AG239" s="17"/>
      <c r="AH239" s="17"/>
    </row>
    <row r="240" spans="1:34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24"/>
      <c r="J240" s="25"/>
      <c r="K240" s="26"/>
      <c r="L240" s="27"/>
      <c r="M240" s="26"/>
      <c r="N240" s="27"/>
      <c r="O240" s="26"/>
      <c r="P240" s="27"/>
      <c r="Q240" s="24"/>
      <c r="R240" s="25"/>
      <c r="S240" s="24"/>
      <c r="T240" s="25"/>
      <c r="U240" s="17"/>
      <c r="V240" s="28"/>
      <c r="W240" s="29"/>
      <c r="X240" s="25"/>
      <c r="Y240" s="17"/>
      <c r="Z240" s="28"/>
      <c r="AA240" s="17"/>
      <c r="AB240" s="17"/>
      <c r="AC240" s="17"/>
      <c r="AD240" s="17"/>
      <c r="AE240" s="17"/>
      <c r="AF240" s="17"/>
      <c r="AG240" s="17"/>
      <c r="AH240" s="17"/>
    </row>
    <row r="241" spans="1:34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24"/>
      <c r="J241" s="25"/>
      <c r="K241" s="26"/>
      <c r="L241" s="27"/>
      <c r="M241" s="26"/>
      <c r="N241" s="27"/>
      <c r="O241" s="26"/>
      <c r="P241" s="27"/>
      <c r="Q241" s="24"/>
      <c r="R241" s="25"/>
      <c r="S241" s="24"/>
      <c r="T241" s="25"/>
      <c r="U241" s="17"/>
      <c r="V241" s="28"/>
      <c r="W241" s="29"/>
      <c r="X241" s="25"/>
      <c r="Y241" s="17"/>
      <c r="Z241" s="28"/>
      <c r="AA241" s="17"/>
      <c r="AB241" s="17"/>
      <c r="AC241" s="17"/>
      <c r="AD241" s="17"/>
      <c r="AE241" s="17"/>
      <c r="AF241" s="17"/>
      <c r="AG241" s="17"/>
      <c r="AH241" s="17"/>
    </row>
    <row r="242" spans="1:34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24"/>
      <c r="J242" s="25"/>
      <c r="K242" s="26"/>
      <c r="L242" s="27"/>
      <c r="M242" s="26"/>
      <c r="N242" s="27"/>
      <c r="O242" s="26"/>
      <c r="P242" s="27"/>
      <c r="Q242" s="24"/>
      <c r="R242" s="25"/>
      <c r="S242" s="24"/>
      <c r="T242" s="25"/>
      <c r="U242" s="17"/>
      <c r="V242" s="28"/>
      <c r="W242" s="29"/>
      <c r="X242" s="25"/>
      <c r="Y242" s="17"/>
      <c r="Z242" s="28"/>
      <c r="AA242" s="17"/>
      <c r="AB242" s="17"/>
      <c r="AC242" s="17"/>
      <c r="AD242" s="17"/>
      <c r="AE242" s="17"/>
      <c r="AF242" s="17"/>
      <c r="AG242" s="17"/>
      <c r="AH242" s="17"/>
    </row>
    <row r="243" spans="1:34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24"/>
      <c r="J243" s="25"/>
      <c r="K243" s="26"/>
      <c r="L243" s="27"/>
      <c r="M243" s="26"/>
      <c r="N243" s="27"/>
      <c r="O243" s="26"/>
      <c r="P243" s="27"/>
      <c r="Q243" s="24"/>
      <c r="R243" s="25"/>
      <c r="S243" s="24"/>
      <c r="T243" s="25"/>
      <c r="U243" s="17"/>
      <c r="V243" s="28"/>
      <c r="W243" s="29"/>
      <c r="X243" s="25"/>
      <c r="Y243" s="17"/>
      <c r="Z243" s="28"/>
      <c r="AA243" s="17"/>
      <c r="AB243" s="17"/>
      <c r="AC243" s="17"/>
      <c r="AD243" s="17"/>
      <c r="AE243" s="17"/>
      <c r="AF243" s="17"/>
      <c r="AG243" s="17"/>
      <c r="AH243" s="17"/>
    </row>
    <row r="244" spans="1:34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24"/>
      <c r="J244" s="25"/>
      <c r="K244" s="26"/>
      <c r="L244" s="27"/>
      <c r="M244" s="26"/>
      <c r="N244" s="27"/>
      <c r="O244" s="26"/>
      <c r="P244" s="27"/>
      <c r="Q244" s="24"/>
      <c r="R244" s="25"/>
      <c r="S244" s="24"/>
      <c r="T244" s="25"/>
      <c r="U244" s="17"/>
      <c r="V244" s="28"/>
      <c r="W244" s="29"/>
      <c r="X244" s="25"/>
      <c r="Y244" s="17"/>
      <c r="Z244" s="28"/>
      <c r="AA244" s="17"/>
      <c r="AB244" s="17"/>
      <c r="AC244" s="17"/>
      <c r="AD244" s="17"/>
      <c r="AE244" s="17"/>
      <c r="AF244" s="17"/>
      <c r="AG244" s="17"/>
      <c r="AH244" s="17"/>
    </row>
    <row r="245" spans="1:34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24"/>
      <c r="J245" s="25"/>
      <c r="K245" s="26"/>
      <c r="L245" s="27"/>
      <c r="M245" s="26"/>
      <c r="N245" s="27"/>
      <c r="O245" s="26"/>
      <c r="P245" s="27"/>
      <c r="Q245" s="24"/>
      <c r="R245" s="25"/>
      <c r="S245" s="24"/>
      <c r="T245" s="25"/>
      <c r="U245" s="17"/>
      <c r="V245" s="28"/>
      <c r="W245" s="29"/>
      <c r="X245" s="25"/>
      <c r="Y245" s="17"/>
      <c r="Z245" s="28"/>
      <c r="AA245" s="17"/>
      <c r="AB245" s="17"/>
      <c r="AC245" s="17"/>
      <c r="AD245" s="17"/>
      <c r="AE245" s="17"/>
      <c r="AF245" s="17"/>
      <c r="AG245" s="17"/>
      <c r="AH245" s="17"/>
    </row>
    <row r="246" spans="1:34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24"/>
      <c r="J246" s="25"/>
      <c r="K246" s="26"/>
      <c r="L246" s="27"/>
      <c r="M246" s="26"/>
      <c r="N246" s="27"/>
      <c r="O246" s="26"/>
      <c r="P246" s="27"/>
      <c r="Q246" s="24"/>
      <c r="R246" s="25"/>
      <c r="S246" s="24"/>
      <c r="T246" s="25"/>
      <c r="U246" s="17"/>
      <c r="V246" s="28"/>
      <c r="W246" s="29"/>
      <c r="X246" s="25"/>
      <c r="Y246" s="17"/>
      <c r="Z246" s="28"/>
      <c r="AA246" s="17"/>
      <c r="AB246" s="17"/>
      <c r="AC246" s="17"/>
      <c r="AD246" s="17"/>
      <c r="AE246" s="17"/>
      <c r="AF246" s="17"/>
      <c r="AG246" s="17"/>
      <c r="AH246" s="17"/>
    </row>
    <row r="247" spans="1:34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24"/>
      <c r="J247" s="25"/>
      <c r="K247" s="26"/>
      <c r="L247" s="27"/>
      <c r="M247" s="26"/>
      <c r="N247" s="27"/>
      <c r="O247" s="26"/>
      <c r="P247" s="27"/>
      <c r="Q247" s="24"/>
      <c r="R247" s="25"/>
      <c r="S247" s="24"/>
      <c r="T247" s="25"/>
      <c r="U247" s="17"/>
      <c r="V247" s="28"/>
      <c r="W247" s="29"/>
      <c r="X247" s="25"/>
      <c r="Y247" s="17"/>
      <c r="Z247" s="28"/>
      <c r="AA247" s="17"/>
      <c r="AB247" s="17"/>
      <c r="AC247" s="17"/>
      <c r="AD247" s="17"/>
      <c r="AE247" s="17"/>
      <c r="AF247" s="17"/>
      <c r="AG247" s="17"/>
      <c r="AH247" s="17"/>
    </row>
    <row r="248" spans="1:34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24"/>
      <c r="J248" s="25"/>
      <c r="K248" s="26"/>
      <c r="L248" s="27"/>
      <c r="M248" s="26"/>
      <c r="N248" s="27"/>
      <c r="O248" s="26"/>
      <c r="P248" s="27"/>
      <c r="Q248" s="24"/>
      <c r="R248" s="25"/>
      <c r="S248" s="24"/>
      <c r="T248" s="25"/>
      <c r="U248" s="17"/>
      <c r="V248" s="28"/>
      <c r="W248" s="29"/>
      <c r="X248" s="25"/>
      <c r="Y248" s="17"/>
      <c r="Z248" s="28"/>
      <c r="AA248" s="17"/>
      <c r="AB248" s="17"/>
      <c r="AC248" s="17"/>
      <c r="AD248" s="17"/>
      <c r="AE248" s="17"/>
      <c r="AF248" s="17"/>
      <c r="AG248" s="17"/>
      <c r="AH248" s="17"/>
    </row>
    <row r="249" spans="1:34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24"/>
      <c r="J249" s="25"/>
      <c r="K249" s="26"/>
      <c r="L249" s="27"/>
      <c r="M249" s="26"/>
      <c r="N249" s="27"/>
      <c r="O249" s="26"/>
      <c r="P249" s="27"/>
      <c r="Q249" s="24"/>
      <c r="R249" s="25"/>
      <c r="S249" s="24"/>
      <c r="T249" s="25"/>
      <c r="U249" s="17"/>
      <c r="V249" s="28"/>
      <c r="W249" s="29"/>
      <c r="X249" s="25"/>
      <c r="Y249" s="17"/>
      <c r="Z249" s="28"/>
      <c r="AA249" s="17"/>
      <c r="AB249" s="17"/>
      <c r="AC249" s="17"/>
      <c r="AD249" s="17"/>
      <c r="AE249" s="17"/>
      <c r="AF249" s="17"/>
      <c r="AG249" s="17"/>
      <c r="AH249" s="17"/>
    </row>
    <row r="250" spans="1:34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24"/>
      <c r="J250" s="25"/>
      <c r="K250" s="26"/>
      <c r="L250" s="27"/>
      <c r="M250" s="26"/>
      <c r="N250" s="27"/>
      <c r="O250" s="26"/>
      <c r="P250" s="27"/>
      <c r="Q250" s="24"/>
      <c r="R250" s="25"/>
      <c r="S250" s="24"/>
      <c r="T250" s="25"/>
      <c r="U250" s="17"/>
      <c r="V250" s="28"/>
      <c r="W250" s="29"/>
      <c r="X250" s="25"/>
      <c r="Y250" s="17"/>
      <c r="Z250" s="28"/>
      <c r="AA250" s="17"/>
      <c r="AB250" s="17"/>
      <c r="AC250" s="17"/>
      <c r="AD250" s="17"/>
      <c r="AE250" s="17"/>
      <c r="AF250" s="17"/>
      <c r="AG250" s="17"/>
      <c r="AH250" s="17"/>
    </row>
    <row r="251" spans="1:34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24"/>
      <c r="J251" s="25"/>
      <c r="K251" s="26"/>
      <c r="L251" s="27"/>
      <c r="M251" s="26"/>
      <c r="N251" s="27"/>
      <c r="O251" s="26"/>
      <c r="P251" s="27"/>
      <c r="Q251" s="24"/>
      <c r="R251" s="25"/>
      <c r="S251" s="24"/>
      <c r="T251" s="25"/>
      <c r="U251" s="17"/>
      <c r="V251" s="28"/>
      <c r="W251" s="29"/>
      <c r="X251" s="25"/>
      <c r="Y251" s="17"/>
      <c r="Z251" s="28"/>
      <c r="AA251" s="17"/>
      <c r="AB251" s="17"/>
      <c r="AC251" s="17"/>
      <c r="AD251" s="17"/>
      <c r="AE251" s="17"/>
      <c r="AF251" s="17"/>
      <c r="AG251" s="17"/>
      <c r="AH251" s="17"/>
    </row>
    <row r="252" spans="1:34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24"/>
      <c r="J252" s="25"/>
      <c r="K252" s="26"/>
      <c r="L252" s="27"/>
      <c r="M252" s="26"/>
      <c r="N252" s="27"/>
      <c r="O252" s="26"/>
      <c r="P252" s="27"/>
      <c r="Q252" s="24"/>
      <c r="R252" s="25"/>
      <c r="S252" s="24"/>
      <c r="T252" s="25"/>
      <c r="U252" s="17"/>
      <c r="V252" s="28"/>
      <c r="W252" s="29"/>
      <c r="X252" s="25"/>
      <c r="Y252" s="17"/>
      <c r="Z252" s="28"/>
      <c r="AA252" s="17"/>
      <c r="AB252" s="17"/>
      <c r="AC252" s="17"/>
      <c r="AD252" s="17"/>
      <c r="AE252" s="17"/>
      <c r="AF252" s="17"/>
      <c r="AG252" s="17"/>
      <c r="AH252" s="17"/>
    </row>
    <row r="253" spans="1:34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24"/>
      <c r="J253" s="25"/>
      <c r="K253" s="26"/>
      <c r="L253" s="27"/>
      <c r="M253" s="26"/>
      <c r="N253" s="27"/>
      <c r="O253" s="26"/>
      <c r="P253" s="27"/>
      <c r="Q253" s="24"/>
      <c r="R253" s="25"/>
      <c r="S253" s="24"/>
      <c r="T253" s="25"/>
      <c r="U253" s="17"/>
      <c r="V253" s="28"/>
      <c r="W253" s="29"/>
      <c r="X253" s="25"/>
      <c r="Y253" s="17"/>
      <c r="Z253" s="28"/>
      <c r="AA253" s="17"/>
      <c r="AB253" s="17"/>
      <c r="AC253" s="17"/>
      <c r="AD253" s="17"/>
      <c r="AE253" s="17"/>
      <c r="AF253" s="17"/>
      <c r="AG253" s="17"/>
      <c r="AH253" s="17"/>
    </row>
    <row r="254" spans="1:34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24"/>
      <c r="J254" s="25"/>
      <c r="K254" s="26"/>
      <c r="L254" s="27"/>
      <c r="M254" s="26"/>
      <c r="N254" s="27"/>
      <c r="O254" s="26"/>
      <c r="P254" s="27"/>
      <c r="Q254" s="24"/>
      <c r="R254" s="25"/>
      <c r="S254" s="24"/>
      <c r="T254" s="25"/>
      <c r="U254" s="17"/>
      <c r="V254" s="28"/>
      <c r="W254" s="29"/>
      <c r="X254" s="25"/>
      <c r="Y254" s="17"/>
      <c r="Z254" s="28"/>
      <c r="AA254" s="17"/>
      <c r="AB254" s="17"/>
      <c r="AC254" s="17"/>
      <c r="AD254" s="17"/>
      <c r="AE254" s="17"/>
      <c r="AF254" s="17"/>
      <c r="AG254" s="17"/>
      <c r="AH254" s="17"/>
    </row>
    <row r="255" spans="1:34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24"/>
      <c r="J255" s="25"/>
      <c r="K255" s="26"/>
      <c r="L255" s="27"/>
      <c r="M255" s="26"/>
      <c r="N255" s="27"/>
      <c r="O255" s="26"/>
      <c r="P255" s="27"/>
      <c r="Q255" s="24"/>
      <c r="R255" s="25"/>
      <c r="S255" s="24"/>
      <c r="T255" s="25"/>
      <c r="U255" s="17"/>
      <c r="V255" s="28"/>
      <c r="W255" s="29"/>
      <c r="X255" s="25"/>
      <c r="Y255" s="17"/>
      <c r="Z255" s="28"/>
      <c r="AA255" s="17"/>
      <c r="AB255" s="17"/>
      <c r="AC255" s="17"/>
      <c r="AD255" s="17"/>
      <c r="AE255" s="17"/>
      <c r="AF255" s="17"/>
      <c r="AG255" s="17"/>
      <c r="AH255" s="17"/>
    </row>
    <row r="256" spans="1:34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24"/>
      <c r="J256" s="25"/>
      <c r="K256" s="26"/>
      <c r="L256" s="27"/>
      <c r="M256" s="26"/>
      <c r="N256" s="27"/>
      <c r="O256" s="26"/>
      <c r="P256" s="27"/>
      <c r="Q256" s="24"/>
      <c r="R256" s="25"/>
      <c r="S256" s="24"/>
      <c r="T256" s="25"/>
      <c r="U256" s="17"/>
      <c r="V256" s="28"/>
      <c r="W256" s="29"/>
      <c r="X256" s="25"/>
      <c r="Y256" s="17"/>
      <c r="Z256" s="28"/>
      <c r="AA256" s="17"/>
      <c r="AB256" s="17"/>
      <c r="AC256" s="17"/>
      <c r="AD256" s="17"/>
      <c r="AE256" s="17"/>
      <c r="AF256" s="17"/>
      <c r="AG256" s="17"/>
      <c r="AH256" s="17"/>
    </row>
    <row r="257" spans="1:34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24"/>
      <c r="J257" s="25"/>
      <c r="K257" s="26"/>
      <c r="L257" s="27"/>
      <c r="M257" s="26"/>
      <c r="N257" s="27"/>
      <c r="O257" s="26"/>
      <c r="P257" s="27"/>
      <c r="Q257" s="24"/>
      <c r="R257" s="25"/>
      <c r="S257" s="24"/>
      <c r="T257" s="25"/>
      <c r="U257" s="17"/>
      <c r="V257" s="28"/>
      <c r="W257" s="29"/>
      <c r="X257" s="25"/>
      <c r="Y257" s="17"/>
      <c r="Z257" s="28"/>
      <c r="AA257" s="17"/>
      <c r="AB257" s="17"/>
      <c r="AC257" s="17"/>
      <c r="AD257" s="17"/>
      <c r="AE257" s="17"/>
      <c r="AF257" s="17"/>
      <c r="AG257" s="17"/>
      <c r="AH257" s="17"/>
    </row>
    <row r="258" spans="1:34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24"/>
      <c r="J258" s="25"/>
      <c r="K258" s="26"/>
      <c r="L258" s="27"/>
      <c r="M258" s="26"/>
      <c r="N258" s="27"/>
      <c r="O258" s="26"/>
      <c r="P258" s="27"/>
      <c r="Q258" s="24"/>
      <c r="R258" s="25"/>
      <c r="S258" s="24"/>
      <c r="T258" s="25"/>
      <c r="U258" s="17"/>
      <c r="V258" s="28"/>
      <c r="W258" s="29"/>
      <c r="X258" s="25"/>
      <c r="Y258" s="17"/>
      <c r="Z258" s="28"/>
      <c r="AA258" s="17"/>
      <c r="AB258" s="17"/>
      <c r="AC258" s="17"/>
      <c r="AD258" s="17"/>
      <c r="AE258" s="17"/>
      <c r="AF258" s="17"/>
      <c r="AG258" s="17"/>
      <c r="AH258" s="17"/>
    </row>
    <row r="259" spans="1:34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24"/>
      <c r="J259" s="25"/>
      <c r="K259" s="26"/>
      <c r="L259" s="27"/>
      <c r="M259" s="26"/>
      <c r="N259" s="27"/>
      <c r="O259" s="26"/>
      <c r="P259" s="27"/>
      <c r="Q259" s="24"/>
      <c r="R259" s="25"/>
      <c r="S259" s="24"/>
      <c r="T259" s="25"/>
      <c r="U259" s="17"/>
      <c r="V259" s="28"/>
      <c r="W259" s="29"/>
      <c r="X259" s="25"/>
      <c r="Y259" s="17"/>
      <c r="Z259" s="28"/>
      <c r="AA259" s="17"/>
      <c r="AB259" s="17"/>
      <c r="AC259" s="17"/>
      <c r="AD259" s="17"/>
      <c r="AE259" s="17"/>
      <c r="AF259" s="17"/>
      <c r="AG259" s="17"/>
      <c r="AH259" s="17"/>
    </row>
    <row r="260" spans="1:34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24"/>
      <c r="J260" s="25"/>
      <c r="K260" s="26"/>
      <c r="L260" s="27"/>
      <c r="M260" s="26"/>
      <c r="N260" s="27"/>
      <c r="O260" s="26"/>
      <c r="P260" s="27"/>
      <c r="Q260" s="24"/>
      <c r="R260" s="25"/>
      <c r="S260" s="24"/>
      <c r="T260" s="25"/>
      <c r="U260" s="17"/>
      <c r="V260" s="28"/>
      <c r="W260" s="29"/>
      <c r="X260" s="25"/>
      <c r="Y260" s="17"/>
      <c r="Z260" s="28"/>
      <c r="AA260" s="17"/>
      <c r="AB260" s="17"/>
      <c r="AC260" s="17"/>
      <c r="AD260" s="17"/>
      <c r="AE260" s="17"/>
      <c r="AF260" s="17"/>
      <c r="AG260" s="17"/>
      <c r="AH260" s="17"/>
    </row>
    <row r="261" spans="1:34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24"/>
      <c r="J261" s="25"/>
      <c r="K261" s="26"/>
      <c r="L261" s="27"/>
      <c r="M261" s="26"/>
      <c r="N261" s="27"/>
      <c r="O261" s="26"/>
      <c r="P261" s="27"/>
      <c r="Q261" s="24"/>
      <c r="R261" s="25"/>
      <c r="S261" s="24"/>
      <c r="T261" s="25"/>
      <c r="U261" s="17"/>
      <c r="V261" s="28"/>
      <c r="W261" s="29"/>
      <c r="X261" s="25"/>
      <c r="Y261" s="17"/>
      <c r="Z261" s="28"/>
      <c r="AA261" s="17"/>
      <c r="AB261" s="17"/>
      <c r="AC261" s="17"/>
      <c r="AD261" s="17"/>
      <c r="AE261" s="17"/>
      <c r="AF261" s="17"/>
      <c r="AG261" s="17"/>
      <c r="AH261" s="17"/>
    </row>
    <row r="262" spans="1:34" ht="15.75" customHeight="1" x14ac:dyDescent="0.25"/>
    <row r="263" spans="1:34" ht="15.75" customHeight="1" x14ac:dyDescent="0.25"/>
    <row r="264" spans="1:34" ht="15.75" customHeight="1" x14ac:dyDescent="0.25"/>
    <row r="265" spans="1:34" ht="15.75" customHeight="1" x14ac:dyDescent="0.25"/>
    <row r="266" spans="1:34" ht="15.75" customHeight="1" x14ac:dyDescent="0.25"/>
    <row r="267" spans="1:34" ht="15.75" customHeight="1" x14ac:dyDescent="0.25"/>
    <row r="268" spans="1:34" ht="15.75" customHeight="1" x14ac:dyDescent="0.25"/>
    <row r="269" spans="1:34" ht="15.75" customHeight="1" x14ac:dyDescent="0.25"/>
    <row r="270" spans="1:34" ht="15.75" customHeight="1" x14ac:dyDescent="0.25"/>
    <row r="271" spans="1:34" ht="15.75" customHeight="1" x14ac:dyDescent="0.25"/>
    <row r="272" spans="1:34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G59:H59"/>
    <mergeCell ref="G60:H60"/>
    <mergeCell ref="G32:H32"/>
    <mergeCell ref="G46:H46"/>
    <mergeCell ref="G47:H47"/>
    <mergeCell ref="G48:H48"/>
    <mergeCell ref="G49:H49"/>
    <mergeCell ref="G50:H50"/>
    <mergeCell ref="G51:H51"/>
    <mergeCell ref="G52:H52"/>
    <mergeCell ref="G55:H55"/>
    <mergeCell ref="G56:H56"/>
    <mergeCell ref="G57:H57"/>
    <mergeCell ref="G58:H58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80000"/>
    <outlinePr summaryBelow="0" summaryRight="0"/>
  </sheetPr>
  <dimension ref="A1:AH1000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2" sqref="A2:Z28"/>
    </sheetView>
  </sheetViews>
  <sheetFormatPr defaultColWidth="12.6328125" defaultRowHeight="15" customHeight="1" x14ac:dyDescent="0.25"/>
  <cols>
    <col min="1" max="2" width="12.6328125" customWidth="1"/>
    <col min="3" max="4" width="12.7265625" customWidth="1"/>
    <col min="5" max="5" width="24.6328125" customWidth="1"/>
    <col min="6" max="6" width="12.6328125" customWidth="1"/>
    <col min="9" max="9" width="14.08984375" customWidth="1"/>
    <col min="10" max="10" width="15.7265625" customWidth="1"/>
    <col min="11" max="11" width="11.7265625" customWidth="1"/>
    <col min="12" max="12" width="12.6328125" customWidth="1"/>
    <col min="13" max="13" width="11.7265625" customWidth="1"/>
    <col min="14" max="14" width="12.6328125" customWidth="1"/>
    <col min="15" max="15" width="13" customWidth="1"/>
    <col min="16" max="16" width="13.7265625" customWidth="1"/>
    <col min="17" max="17" width="12" customWidth="1"/>
    <col min="18" max="18" width="12.90625" customWidth="1"/>
    <col min="19" max="19" width="11.90625" customWidth="1"/>
    <col min="20" max="20" width="12.6328125" customWidth="1"/>
    <col min="21" max="21" width="12.36328125" customWidth="1"/>
    <col min="22" max="22" width="13.26953125" customWidth="1"/>
    <col min="23" max="23" width="11.7265625" customWidth="1"/>
    <col min="24" max="24" width="12.6328125" customWidth="1"/>
    <col min="25" max="25" width="11.7265625" customWidth="1"/>
    <col min="26" max="26" width="12.6328125" customWidth="1"/>
  </cols>
  <sheetData>
    <row r="1" spans="1:34" ht="53.25" customHeight="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1" t="s">
        <v>8</v>
      </c>
      <c r="J1" s="61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0" t="s">
        <v>20</v>
      </c>
      <c r="V1" s="60" t="s">
        <v>21</v>
      </c>
      <c r="W1" s="63" t="s">
        <v>22</v>
      </c>
      <c r="X1" s="61" t="s">
        <v>23</v>
      </c>
      <c r="Y1" s="61" t="s">
        <v>24</v>
      </c>
      <c r="Z1" s="61" t="s">
        <v>25</v>
      </c>
      <c r="AA1" s="5"/>
      <c r="AB1" s="5"/>
      <c r="AC1" s="5"/>
      <c r="AD1" s="5"/>
      <c r="AE1" s="5"/>
      <c r="AF1" s="5"/>
      <c r="AG1" s="5"/>
      <c r="AH1" s="5"/>
    </row>
    <row r="2" spans="1:34" ht="15.75" customHeight="1" x14ac:dyDescent="0.25">
      <c r="A2" s="6">
        <f>Summary!A2</f>
        <v>45789</v>
      </c>
      <c r="B2" s="6">
        <f>Summary!B2</f>
        <v>45849</v>
      </c>
      <c r="C2" s="7">
        <v>45830</v>
      </c>
      <c r="D2" s="7">
        <v>45836</v>
      </c>
      <c r="E2" s="8" t="s">
        <v>26</v>
      </c>
      <c r="F2" s="8" t="s">
        <v>27</v>
      </c>
      <c r="G2" s="8" t="s">
        <v>28</v>
      </c>
      <c r="H2" s="8" t="s">
        <v>29</v>
      </c>
      <c r="I2" s="9">
        <v>5000</v>
      </c>
      <c r="J2" s="10">
        <v>572.6</v>
      </c>
      <c r="K2" s="11">
        <v>625000</v>
      </c>
      <c r="L2" s="12">
        <v>30131</v>
      </c>
      <c r="M2" s="11">
        <v>1250000</v>
      </c>
      <c r="N2" s="12">
        <v>299533</v>
      </c>
      <c r="O2" s="11"/>
      <c r="P2" s="12">
        <v>462</v>
      </c>
      <c r="Q2" s="9">
        <f t="shared" ref="Q2:R2" si="0">(I2/M2)*1000</f>
        <v>4</v>
      </c>
      <c r="R2" s="10">
        <f t="shared" si="0"/>
        <v>1.9116424567576862</v>
      </c>
      <c r="S2" s="9"/>
      <c r="T2" s="10">
        <f t="shared" ref="T2:T23" si="1">(J2/P2)</f>
        <v>1.2393939393939395</v>
      </c>
      <c r="U2" s="13"/>
      <c r="V2" s="71"/>
      <c r="W2" s="14"/>
      <c r="X2" s="10" t="e">
        <f t="shared" ref="X2:X5" si="2">J2/V2</f>
        <v>#DIV/0!</v>
      </c>
      <c r="Y2" s="15">
        <f t="shared" ref="Y2:Z2" si="3">O2/M2</f>
        <v>0</v>
      </c>
      <c r="Z2" s="16">
        <f t="shared" si="3"/>
        <v>1.542401004229918E-3</v>
      </c>
      <c r="AA2" s="17"/>
      <c r="AB2" s="17"/>
      <c r="AC2" s="17"/>
      <c r="AD2" s="17"/>
      <c r="AE2" s="17"/>
      <c r="AF2" s="17"/>
      <c r="AG2" s="17"/>
      <c r="AH2" s="17"/>
    </row>
    <row r="3" spans="1:34" ht="15.75" customHeight="1" x14ac:dyDescent="0.25">
      <c r="A3" s="6">
        <f>Summary!A3</f>
        <v>45789</v>
      </c>
      <c r="B3" s="6">
        <f>Summary!B3</f>
        <v>45849</v>
      </c>
      <c r="C3" s="7">
        <v>45830</v>
      </c>
      <c r="D3" s="7">
        <v>45836</v>
      </c>
      <c r="E3" s="8" t="s">
        <v>26</v>
      </c>
      <c r="F3" s="8" t="s">
        <v>27</v>
      </c>
      <c r="G3" s="8" t="s">
        <v>28</v>
      </c>
      <c r="H3" s="8" t="s">
        <v>30</v>
      </c>
      <c r="I3" s="9">
        <v>4000</v>
      </c>
      <c r="J3" s="10">
        <v>439.45</v>
      </c>
      <c r="K3" s="11">
        <v>266667</v>
      </c>
      <c r="L3" s="12">
        <v>11341</v>
      </c>
      <c r="M3" s="11">
        <v>800000</v>
      </c>
      <c r="N3" s="12">
        <v>84791</v>
      </c>
      <c r="O3" s="11"/>
      <c r="P3" s="12">
        <v>116</v>
      </c>
      <c r="Q3" s="9">
        <f t="shared" ref="Q3:R3" si="4">(I3/M3)*1000</f>
        <v>5</v>
      </c>
      <c r="R3" s="10">
        <f t="shared" si="4"/>
        <v>5.1827434515455648</v>
      </c>
      <c r="S3" s="9"/>
      <c r="T3" s="10">
        <f t="shared" si="1"/>
        <v>3.7883620689655171</v>
      </c>
      <c r="U3" s="13"/>
      <c r="V3" s="71"/>
      <c r="W3" s="14"/>
      <c r="X3" s="10" t="e">
        <f t="shared" si="2"/>
        <v>#DIV/0!</v>
      </c>
      <c r="Y3" s="15">
        <f t="shared" ref="Y3:Z3" si="5">O3/M3</f>
        <v>0</v>
      </c>
      <c r="Z3" s="16">
        <f t="shared" si="5"/>
        <v>1.3680697243811254E-3</v>
      </c>
      <c r="AA3" s="17"/>
      <c r="AB3" s="17"/>
      <c r="AC3" s="17"/>
      <c r="AD3" s="17"/>
      <c r="AE3" s="17"/>
      <c r="AF3" s="17"/>
      <c r="AG3" s="17"/>
      <c r="AH3" s="17"/>
    </row>
    <row r="4" spans="1:34" ht="15.75" customHeight="1" x14ac:dyDescent="0.25">
      <c r="A4" s="6">
        <f>Summary!A4</f>
        <v>45789</v>
      </c>
      <c r="B4" s="6">
        <f>Summary!B4</f>
        <v>45849</v>
      </c>
      <c r="C4" s="7">
        <v>45830</v>
      </c>
      <c r="D4" s="7">
        <v>45836</v>
      </c>
      <c r="E4" s="8" t="s">
        <v>26</v>
      </c>
      <c r="F4" s="8" t="s">
        <v>27</v>
      </c>
      <c r="G4" s="8" t="s">
        <v>28</v>
      </c>
      <c r="H4" s="8" t="s">
        <v>31</v>
      </c>
      <c r="I4" s="9">
        <v>3000</v>
      </c>
      <c r="J4" s="10">
        <v>330.94</v>
      </c>
      <c r="K4" s="11">
        <v>120000</v>
      </c>
      <c r="L4" s="12">
        <v>9234</v>
      </c>
      <c r="M4" s="11">
        <v>600000</v>
      </c>
      <c r="N4" s="12">
        <v>182875</v>
      </c>
      <c r="O4" s="11"/>
      <c r="P4" s="12">
        <v>238</v>
      </c>
      <c r="Q4" s="9">
        <f t="shared" ref="Q4:R4" si="6">(I4/M4)*1000</f>
        <v>5</v>
      </c>
      <c r="R4" s="10">
        <f t="shared" si="6"/>
        <v>1.8096514012303486</v>
      </c>
      <c r="S4" s="9"/>
      <c r="T4" s="10">
        <f t="shared" si="1"/>
        <v>1.3905042016806723</v>
      </c>
      <c r="U4" s="13"/>
      <c r="V4" s="71"/>
      <c r="W4" s="14"/>
      <c r="X4" s="10" t="e">
        <f t="shared" si="2"/>
        <v>#DIV/0!</v>
      </c>
      <c r="Y4" s="15">
        <f t="shared" ref="Y4:Z4" si="7">O4/M4</f>
        <v>0</v>
      </c>
      <c r="Z4" s="16">
        <f t="shared" si="7"/>
        <v>1.3014354066985647E-3</v>
      </c>
      <c r="AA4" s="17"/>
      <c r="AB4" s="17"/>
      <c r="AC4" s="17"/>
      <c r="AD4" s="17"/>
      <c r="AE4" s="17"/>
      <c r="AF4" s="17"/>
      <c r="AG4" s="17"/>
      <c r="AH4" s="17"/>
    </row>
    <row r="5" spans="1:34" ht="15.75" customHeight="1" x14ac:dyDescent="0.3">
      <c r="A5" s="18" t="s">
        <v>32</v>
      </c>
      <c r="B5" s="18"/>
      <c r="C5" s="18"/>
      <c r="D5" s="18"/>
      <c r="E5" s="18"/>
      <c r="F5" s="18"/>
      <c r="G5" s="18"/>
      <c r="H5" s="18"/>
      <c r="I5" s="19">
        <f t="shared" ref="I5:P5" si="8">SUM(I2:I4)</f>
        <v>12000</v>
      </c>
      <c r="J5" s="19">
        <f t="shared" si="8"/>
        <v>1342.99</v>
      </c>
      <c r="K5" s="20">
        <f t="shared" si="8"/>
        <v>1011667</v>
      </c>
      <c r="L5" s="20">
        <f t="shared" si="8"/>
        <v>50706</v>
      </c>
      <c r="M5" s="20">
        <f t="shared" si="8"/>
        <v>2650000</v>
      </c>
      <c r="N5" s="20">
        <f t="shared" si="8"/>
        <v>567199</v>
      </c>
      <c r="O5" s="20">
        <f t="shared" si="8"/>
        <v>0</v>
      </c>
      <c r="P5" s="20">
        <f t="shared" si="8"/>
        <v>816</v>
      </c>
      <c r="Q5" s="19"/>
      <c r="R5" s="19">
        <f>(J5/N5)*1000</f>
        <v>2.3677580531700513</v>
      </c>
      <c r="S5" s="19"/>
      <c r="T5" s="19">
        <f t="shared" si="1"/>
        <v>1.6458210784313725</v>
      </c>
      <c r="U5" s="18">
        <f t="shared" ref="U5:V5" si="9">SUM(U2:U4)</f>
        <v>0</v>
      </c>
      <c r="V5" s="18">
        <f t="shared" si="9"/>
        <v>0</v>
      </c>
      <c r="W5" s="21"/>
      <c r="X5" s="19" t="e">
        <f t="shared" si="2"/>
        <v>#DIV/0!</v>
      </c>
      <c r="Y5" s="18"/>
      <c r="Z5" s="18"/>
      <c r="AA5" s="17"/>
      <c r="AB5" s="17"/>
      <c r="AC5" s="17"/>
      <c r="AD5" s="17"/>
      <c r="AE5" s="17"/>
      <c r="AF5" s="17"/>
      <c r="AG5" s="17"/>
      <c r="AH5" s="17"/>
    </row>
    <row r="6" spans="1:34" ht="15.75" customHeight="1" x14ac:dyDescent="0.25">
      <c r="A6" s="6">
        <f>Summary!A6</f>
        <v>45783</v>
      </c>
      <c r="B6" s="6">
        <f>Summary!B6</f>
        <v>45844</v>
      </c>
      <c r="C6" s="7">
        <v>45830</v>
      </c>
      <c r="D6" s="7">
        <v>45836</v>
      </c>
      <c r="E6" s="8" t="s">
        <v>26</v>
      </c>
      <c r="F6" s="8" t="s">
        <v>33</v>
      </c>
      <c r="G6" s="8" t="s">
        <v>34</v>
      </c>
      <c r="H6" s="8" t="s">
        <v>29</v>
      </c>
      <c r="I6" s="9">
        <v>6500</v>
      </c>
      <c r="J6" s="10">
        <v>748.22</v>
      </c>
      <c r="K6" s="11"/>
      <c r="L6" s="12">
        <v>238449</v>
      </c>
      <c r="M6" s="11">
        <v>2600000</v>
      </c>
      <c r="N6" s="12">
        <v>441069</v>
      </c>
      <c r="O6" s="11"/>
      <c r="P6" s="12">
        <v>6001</v>
      </c>
      <c r="Q6" s="9">
        <f t="shared" ref="Q6:R6" si="10">(I6/M6)*1000</f>
        <v>2.5</v>
      </c>
      <c r="R6" s="10">
        <f t="shared" si="10"/>
        <v>1.6963785711532664</v>
      </c>
      <c r="S6" s="9"/>
      <c r="T6" s="10">
        <f t="shared" si="1"/>
        <v>0.1246825529078487</v>
      </c>
      <c r="U6" s="13">
        <v>650</v>
      </c>
      <c r="V6" s="71"/>
      <c r="W6" s="14">
        <f t="shared" ref="W6:X6" si="11">I6/U6</f>
        <v>10</v>
      </c>
      <c r="X6" s="10" t="e">
        <f t="shared" si="11"/>
        <v>#DIV/0!</v>
      </c>
      <c r="Y6" s="15">
        <f t="shared" ref="Y6:Z6" si="12">O6/M6</f>
        <v>0</v>
      </c>
      <c r="Z6" s="16">
        <f t="shared" si="12"/>
        <v>1.3605580986194904E-2</v>
      </c>
      <c r="AA6" s="17"/>
      <c r="AB6" s="17"/>
      <c r="AC6" s="17"/>
      <c r="AD6" s="17"/>
      <c r="AE6" s="17"/>
      <c r="AF6" s="17"/>
      <c r="AG6" s="17"/>
      <c r="AH6" s="17"/>
    </row>
    <row r="7" spans="1:34" ht="15.75" customHeight="1" x14ac:dyDescent="0.25">
      <c r="A7" s="6">
        <f>Summary!A7</f>
        <v>45783</v>
      </c>
      <c r="B7" s="6">
        <f>Summary!B7</f>
        <v>45844</v>
      </c>
      <c r="C7" s="7">
        <v>45830</v>
      </c>
      <c r="D7" s="7">
        <v>45836</v>
      </c>
      <c r="E7" s="8" t="s">
        <v>26</v>
      </c>
      <c r="F7" s="8" t="s">
        <v>33</v>
      </c>
      <c r="G7" s="8" t="s">
        <v>34</v>
      </c>
      <c r="H7" s="8" t="s">
        <v>30</v>
      </c>
      <c r="I7" s="9">
        <v>4500</v>
      </c>
      <c r="J7" s="10">
        <v>516.25</v>
      </c>
      <c r="K7" s="11"/>
      <c r="L7" s="12">
        <v>135263</v>
      </c>
      <c r="M7" s="11">
        <v>1125000</v>
      </c>
      <c r="N7" s="12">
        <v>247618</v>
      </c>
      <c r="O7" s="11"/>
      <c r="P7" s="12">
        <v>4576</v>
      </c>
      <c r="Q7" s="9">
        <f t="shared" ref="Q7:R7" si="13">(I7/M7)*1000</f>
        <v>4</v>
      </c>
      <c r="R7" s="10">
        <f t="shared" si="13"/>
        <v>2.0848645898117262</v>
      </c>
      <c r="S7" s="9"/>
      <c r="T7" s="10">
        <f t="shared" si="1"/>
        <v>0.11281687062937062</v>
      </c>
      <c r="U7" s="13">
        <v>375</v>
      </c>
      <c r="V7" s="71"/>
      <c r="W7" s="14">
        <f t="shared" ref="W7:X7" si="14">I7/U7</f>
        <v>12</v>
      </c>
      <c r="X7" s="10" t="e">
        <f t="shared" si="14"/>
        <v>#DIV/0!</v>
      </c>
      <c r="Y7" s="15">
        <f t="shared" ref="Y7:Z7" si="15">O7/M7</f>
        <v>0</v>
      </c>
      <c r="Z7" s="16">
        <f t="shared" si="15"/>
        <v>1.8480078184946166E-2</v>
      </c>
      <c r="AA7" s="17"/>
      <c r="AB7" s="17"/>
      <c r="AC7" s="17"/>
      <c r="AD7" s="17"/>
      <c r="AE7" s="17"/>
      <c r="AF7" s="17"/>
      <c r="AG7" s="17"/>
      <c r="AH7" s="17"/>
    </row>
    <row r="8" spans="1:34" ht="15.75" customHeight="1" x14ac:dyDescent="0.25">
      <c r="A8" s="6">
        <f>Summary!A8</f>
        <v>45783</v>
      </c>
      <c r="B8" s="6">
        <f>Summary!B8</f>
        <v>45844</v>
      </c>
      <c r="C8" s="7">
        <v>45830</v>
      </c>
      <c r="D8" s="7">
        <v>45836</v>
      </c>
      <c r="E8" s="8" t="s">
        <v>26</v>
      </c>
      <c r="F8" s="8" t="s">
        <v>33</v>
      </c>
      <c r="G8" s="8" t="s">
        <v>34</v>
      </c>
      <c r="H8" s="8" t="s">
        <v>31</v>
      </c>
      <c r="I8" s="9">
        <v>3000</v>
      </c>
      <c r="J8" s="10">
        <v>346.85</v>
      </c>
      <c r="K8" s="11"/>
      <c r="L8" s="12">
        <v>51810</v>
      </c>
      <c r="M8" s="11">
        <v>600000</v>
      </c>
      <c r="N8" s="12">
        <v>92776</v>
      </c>
      <c r="O8" s="11"/>
      <c r="P8" s="12">
        <v>1524</v>
      </c>
      <c r="Q8" s="9">
        <f t="shared" ref="Q8:R8" si="16">(I8/M8)*1000</f>
        <v>5</v>
      </c>
      <c r="R8" s="10">
        <f t="shared" si="16"/>
        <v>3.7385746313701822</v>
      </c>
      <c r="S8" s="9"/>
      <c r="T8" s="10">
        <f t="shared" si="1"/>
        <v>0.22759186351706037</v>
      </c>
      <c r="U8" s="13">
        <v>200</v>
      </c>
      <c r="V8" s="71"/>
      <c r="W8" s="14">
        <f t="shared" ref="W8:X8" si="17">I8/U8</f>
        <v>15</v>
      </c>
      <c r="X8" s="10" t="e">
        <f t="shared" si="17"/>
        <v>#DIV/0!</v>
      </c>
      <c r="Y8" s="15">
        <f t="shared" ref="Y8:Z8" si="18">O8/M8</f>
        <v>0</v>
      </c>
      <c r="Z8" s="16">
        <f t="shared" si="18"/>
        <v>1.6426662067776147E-2</v>
      </c>
      <c r="AA8" s="17"/>
      <c r="AB8" s="17"/>
      <c r="AC8" s="17"/>
      <c r="AD8" s="17"/>
      <c r="AE8" s="17"/>
      <c r="AF8" s="17"/>
      <c r="AG8" s="17"/>
      <c r="AH8" s="17"/>
    </row>
    <row r="9" spans="1:34" ht="15.75" customHeight="1" x14ac:dyDescent="0.25">
      <c r="A9" s="6">
        <f>Summary!A9</f>
        <v>45783</v>
      </c>
      <c r="B9" s="6">
        <f>Summary!B9</f>
        <v>45844</v>
      </c>
      <c r="C9" s="7">
        <v>45830</v>
      </c>
      <c r="D9" s="7">
        <v>45836</v>
      </c>
      <c r="E9" s="8" t="s">
        <v>26</v>
      </c>
      <c r="F9" s="8" t="s">
        <v>33</v>
      </c>
      <c r="G9" s="8" t="s">
        <v>34</v>
      </c>
      <c r="H9" s="8" t="s">
        <v>35</v>
      </c>
      <c r="I9" s="9">
        <v>2000</v>
      </c>
      <c r="J9" s="10">
        <v>229.61</v>
      </c>
      <c r="K9" s="11"/>
      <c r="L9" s="12">
        <v>96606</v>
      </c>
      <c r="M9" s="11">
        <v>571429</v>
      </c>
      <c r="N9" s="12">
        <v>195807</v>
      </c>
      <c r="O9" s="11"/>
      <c r="P9" s="12">
        <v>3158</v>
      </c>
      <c r="Q9" s="9">
        <f t="shared" ref="Q9:R9" si="19">(I9/M9)*1000</f>
        <v>3.4999973750019686</v>
      </c>
      <c r="R9" s="10">
        <f t="shared" si="19"/>
        <v>1.1726342776305239</v>
      </c>
      <c r="S9" s="9"/>
      <c r="T9" s="10">
        <f t="shared" si="1"/>
        <v>7.270740975300824E-2</v>
      </c>
      <c r="U9" s="13">
        <v>133</v>
      </c>
      <c r="V9" s="71"/>
      <c r="W9" s="14">
        <f t="shared" ref="W9:X9" si="20">I9/U9</f>
        <v>15.037593984962406</v>
      </c>
      <c r="X9" s="10" t="e">
        <f t="shared" si="20"/>
        <v>#DIV/0!</v>
      </c>
      <c r="Y9" s="15">
        <f t="shared" ref="Y9:Z9" si="21">O9/M9</f>
        <v>0</v>
      </c>
      <c r="Z9" s="16">
        <f t="shared" si="21"/>
        <v>1.6128126165050279E-2</v>
      </c>
      <c r="AA9" s="17"/>
      <c r="AB9" s="17"/>
      <c r="AC9" s="17"/>
      <c r="AD9" s="17"/>
      <c r="AE9" s="17"/>
      <c r="AF9" s="17"/>
      <c r="AG9" s="17"/>
      <c r="AH9" s="17"/>
    </row>
    <row r="10" spans="1:34" ht="15.75" customHeight="1" x14ac:dyDescent="0.25">
      <c r="A10" s="6">
        <f>Summary!A10</f>
        <v>45783</v>
      </c>
      <c r="B10" s="6">
        <f>Summary!B10</f>
        <v>45844</v>
      </c>
      <c r="C10" s="7">
        <v>45830</v>
      </c>
      <c r="D10" s="7">
        <v>45836</v>
      </c>
      <c r="E10" s="8" t="s">
        <v>26</v>
      </c>
      <c r="F10" s="8" t="s">
        <v>33</v>
      </c>
      <c r="G10" s="8" t="s">
        <v>34</v>
      </c>
      <c r="H10" s="8" t="s">
        <v>36</v>
      </c>
      <c r="I10" s="9">
        <v>2000</v>
      </c>
      <c r="J10" s="10">
        <v>228.85</v>
      </c>
      <c r="K10" s="11"/>
      <c r="L10" s="12">
        <v>48352</v>
      </c>
      <c r="M10" s="11">
        <v>571429</v>
      </c>
      <c r="N10" s="12">
        <v>90806</v>
      </c>
      <c r="O10" s="11"/>
      <c r="P10" s="12">
        <v>1300</v>
      </c>
      <c r="Q10" s="9">
        <f t="shared" ref="Q10:R10" si="22">(I10/M10)*1000</f>
        <v>3.4999973750019686</v>
      </c>
      <c r="R10" s="10">
        <f t="shared" si="22"/>
        <v>2.5202079157764907</v>
      </c>
      <c r="S10" s="9"/>
      <c r="T10" s="10">
        <f t="shared" si="1"/>
        <v>0.17603846153846153</v>
      </c>
      <c r="U10" s="13">
        <v>133</v>
      </c>
      <c r="V10" s="71"/>
      <c r="W10" s="14">
        <f t="shared" ref="W10:X10" si="23">I10/U10</f>
        <v>15.037593984962406</v>
      </c>
      <c r="X10" s="10" t="e">
        <f t="shared" si="23"/>
        <v>#DIV/0!</v>
      </c>
      <c r="Y10" s="15">
        <f t="shared" ref="Y10:Z10" si="24">O10/M10</f>
        <v>0</v>
      </c>
      <c r="Z10" s="16">
        <f t="shared" si="24"/>
        <v>1.4316234610047794E-2</v>
      </c>
      <c r="AA10" s="17"/>
      <c r="AB10" s="17"/>
      <c r="AC10" s="17"/>
      <c r="AD10" s="17"/>
      <c r="AE10" s="17"/>
      <c r="AF10" s="17"/>
      <c r="AG10" s="17"/>
      <c r="AH10" s="17"/>
    </row>
    <row r="11" spans="1:34" ht="15.75" customHeight="1" x14ac:dyDescent="0.25">
      <c r="A11" s="6">
        <f>Summary!A11</f>
        <v>45783</v>
      </c>
      <c r="B11" s="6">
        <f>Summary!B11</f>
        <v>45844</v>
      </c>
      <c r="C11" s="7">
        <v>45830</v>
      </c>
      <c r="D11" s="7">
        <v>45836</v>
      </c>
      <c r="E11" s="8" t="s">
        <v>26</v>
      </c>
      <c r="F11" s="8" t="s">
        <v>33</v>
      </c>
      <c r="G11" s="8" t="s">
        <v>34</v>
      </c>
      <c r="H11" s="8" t="s">
        <v>37</v>
      </c>
      <c r="I11" s="9">
        <v>3000</v>
      </c>
      <c r="J11" s="10">
        <v>346.71</v>
      </c>
      <c r="K11" s="11"/>
      <c r="L11" s="12">
        <v>94692</v>
      </c>
      <c r="M11" s="11">
        <v>857143</v>
      </c>
      <c r="N11" s="12">
        <v>172503</v>
      </c>
      <c r="O11" s="11"/>
      <c r="P11" s="12">
        <v>3083</v>
      </c>
      <c r="Q11" s="9">
        <f t="shared" ref="Q11:R11" si="25">(I11/M11)*1000</f>
        <v>3.4999994166667636</v>
      </c>
      <c r="R11" s="10">
        <f t="shared" si="25"/>
        <v>2.0098780890767114</v>
      </c>
      <c r="S11" s="9"/>
      <c r="T11" s="10">
        <f t="shared" si="1"/>
        <v>0.11245864417774894</v>
      </c>
      <c r="U11" s="13">
        <v>200</v>
      </c>
      <c r="V11" s="71"/>
      <c r="W11" s="14">
        <f t="shared" ref="W11:X11" si="26">I11/U11</f>
        <v>15</v>
      </c>
      <c r="X11" s="10" t="e">
        <f t="shared" si="26"/>
        <v>#DIV/0!</v>
      </c>
      <c r="Y11" s="15">
        <f t="shared" ref="Y11:Z11" si="27">O11/M11</f>
        <v>0</v>
      </c>
      <c r="Z11" s="16">
        <f t="shared" si="27"/>
        <v>1.7872152948064671E-2</v>
      </c>
      <c r="AA11" s="17"/>
      <c r="AB11" s="17"/>
      <c r="AC11" s="17"/>
      <c r="AD11" s="17"/>
      <c r="AE11" s="17"/>
      <c r="AF11" s="17"/>
      <c r="AG11" s="17"/>
      <c r="AH11" s="17"/>
    </row>
    <row r="12" spans="1:34" ht="15.75" customHeight="1" x14ac:dyDescent="0.3">
      <c r="A12" s="18" t="s">
        <v>32</v>
      </c>
      <c r="B12" s="18"/>
      <c r="C12" s="18"/>
      <c r="D12" s="18"/>
      <c r="E12" s="18"/>
      <c r="F12" s="18"/>
      <c r="G12" s="18"/>
      <c r="H12" s="18"/>
      <c r="I12" s="19">
        <f t="shared" ref="I12:P12" si="28">SUM(I6:I11)</f>
        <v>21000</v>
      </c>
      <c r="J12" s="19">
        <f t="shared" si="28"/>
        <v>2416.4900000000002</v>
      </c>
      <c r="K12" s="20">
        <f t="shared" si="28"/>
        <v>0</v>
      </c>
      <c r="L12" s="20">
        <f t="shared" si="28"/>
        <v>665172</v>
      </c>
      <c r="M12" s="20">
        <f t="shared" si="28"/>
        <v>6325001</v>
      </c>
      <c r="N12" s="20">
        <f t="shared" si="28"/>
        <v>1240579</v>
      </c>
      <c r="O12" s="20">
        <f t="shared" si="28"/>
        <v>0</v>
      </c>
      <c r="P12" s="20">
        <f t="shared" si="28"/>
        <v>19642</v>
      </c>
      <c r="Q12" s="19"/>
      <c r="R12" s="19">
        <f>(J12/N12)*1000</f>
        <v>1.9478727271701359</v>
      </c>
      <c r="S12" s="19"/>
      <c r="T12" s="19">
        <f t="shared" si="1"/>
        <v>0.12302667752774668</v>
      </c>
      <c r="U12" s="18">
        <f t="shared" ref="U12:V12" si="29">SUM(U6:U11)</f>
        <v>1691</v>
      </c>
      <c r="V12" s="18">
        <f t="shared" si="29"/>
        <v>0</v>
      </c>
      <c r="W12" s="21"/>
      <c r="X12" s="19" t="e">
        <f t="shared" ref="X12:X16" si="30">J12/V12</f>
        <v>#DIV/0!</v>
      </c>
      <c r="Y12" s="18"/>
      <c r="Z12" s="18"/>
      <c r="AA12" s="17"/>
      <c r="AB12" s="17"/>
      <c r="AC12" s="17"/>
      <c r="AD12" s="17"/>
      <c r="AE12" s="17"/>
      <c r="AF12" s="17"/>
      <c r="AG12" s="17"/>
      <c r="AH12" s="17"/>
    </row>
    <row r="13" spans="1:34" ht="15.75" customHeight="1" x14ac:dyDescent="0.25">
      <c r="A13" s="6">
        <f>Summary!A13</f>
        <v>45785</v>
      </c>
      <c r="B13" s="6">
        <f>Summary!B13</f>
        <v>45844</v>
      </c>
      <c r="C13" s="7">
        <v>45830</v>
      </c>
      <c r="D13" s="7">
        <v>45836</v>
      </c>
      <c r="E13" s="8" t="s">
        <v>26</v>
      </c>
      <c r="F13" s="8" t="s">
        <v>38</v>
      </c>
      <c r="G13" s="8" t="s">
        <v>28</v>
      </c>
      <c r="H13" s="8" t="s">
        <v>29</v>
      </c>
      <c r="I13" s="9">
        <v>5000</v>
      </c>
      <c r="J13" s="10">
        <v>613.36</v>
      </c>
      <c r="K13" s="11">
        <v>92593</v>
      </c>
      <c r="L13" s="12">
        <v>177954</v>
      </c>
      <c r="M13" s="11">
        <v>277778</v>
      </c>
      <c r="N13" s="12">
        <v>504645</v>
      </c>
      <c r="O13" s="11"/>
      <c r="P13" s="12">
        <v>580</v>
      </c>
      <c r="Q13" s="9">
        <f t="shared" ref="Q13:R13" si="31">(I13/M13)*1000</f>
        <v>17.99998560001152</v>
      </c>
      <c r="R13" s="10">
        <f t="shared" si="31"/>
        <v>1.2154286676772783</v>
      </c>
      <c r="S13" s="9"/>
      <c r="T13" s="10">
        <f t="shared" si="1"/>
        <v>1.0575172413793104</v>
      </c>
      <c r="U13" s="13"/>
      <c r="V13" s="71"/>
      <c r="W13" s="14"/>
      <c r="X13" s="10" t="e">
        <f t="shared" si="30"/>
        <v>#DIV/0!</v>
      </c>
      <c r="Y13" s="15">
        <f t="shared" ref="Y13:Z13" si="32">O13/M13</f>
        <v>0</v>
      </c>
      <c r="Z13" s="16">
        <f t="shared" si="32"/>
        <v>1.1493227912691101E-3</v>
      </c>
      <c r="AA13" s="17"/>
      <c r="AB13" s="17"/>
      <c r="AC13" s="17"/>
      <c r="AD13" s="17"/>
      <c r="AE13" s="17"/>
      <c r="AF13" s="17"/>
      <c r="AG13" s="17"/>
      <c r="AH13" s="17"/>
    </row>
    <row r="14" spans="1:34" ht="15.75" customHeight="1" x14ac:dyDescent="0.25">
      <c r="A14" s="6">
        <f>Summary!A14</f>
        <v>45785</v>
      </c>
      <c r="B14" s="6">
        <f>Summary!B14</f>
        <v>45844</v>
      </c>
      <c r="C14" s="7">
        <v>45830</v>
      </c>
      <c r="D14" s="7">
        <v>45836</v>
      </c>
      <c r="E14" s="8" t="s">
        <v>26</v>
      </c>
      <c r="F14" s="8" t="s">
        <v>38</v>
      </c>
      <c r="G14" s="8" t="s">
        <v>28</v>
      </c>
      <c r="H14" s="8" t="s">
        <v>30</v>
      </c>
      <c r="I14" s="9">
        <v>4000</v>
      </c>
      <c r="J14" s="10">
        <v>477.31</v>
      </c>
      <c r="K14" s="11">
        <v>53333</v>
      </c>
      <c r="L14" s="12">
        <v>170930</v>
      </c>
      <c r="M14" s="11">
        <v>160000</v>
      </c>
      <c r="N14" s="12">
        <v>423096</v>
      </c>
      <c r="O14" s="11"/>
      <c r="P14" s="12">
        <v>384</v>
      </c>
      <c r="Q14" s="9">
        <f t="shared" ref="Q14:R14" si="33">(I14/M14)*1000</f>
        <v>25</v>
      </c>
      <c r="R14" s="10">
        <f t="shared" si="33"/>
        <v>1.1281364040312365</v>
      </c>
      <c r="S14" s="9"/>
      <c r="T14" s="10">
        <f t="shared" si="1"/>
        <v>1.2429947916666666</v>
      </c>
      <c r="U14" s="13"/>
      <c r="V14" s="71"/>
      <c r="W14" s="14"/>
      <c r="X14" s="10" t="e">
        <f t="shared" si="30"/>
        <v>#DIV/0!</v>
      </c>
      <c r="Y14" s="15">
        <f t="shared" ref="Y14:Z14" si="34">O14/M14</f>
        <v>0</v>
      </c>
      <c r="Z14" s="16">
        <f t="shared" si="34"/>
        <v>9.0759543933291735E-4</v>
      </c>
      <c r="AA14" s="17"/>
      <c r="AB14" s="17"/>
      <c r="AC14" s="17"/>
      <c r="AD14" s="17"/>
      <c r="AE14" s="17"/>
      <c r="AF14" s="17"/>
      <c r="AG14" s="17"/>
      <c r="AH14" s="17"/>
    </row>
    <row r="15" spans="1:34" ht="15.75" customHeight="1" x14ac:dyDescent="0.25">
      <c r="A15" s="6">
        <f>Summary!A15</f>
        <v>45785</v>
      </c>
      <c r="B15" s="6">
        <f>Summary!B15</f>
        <v>45844</v>
      </c>
      <c r="C15" s="7">
        <v>45830</v>
      </c>
      <c r="D15" s="7">
        <v>45836</v>
      </c>
      <c r="E15" s="8" t="s">
        <v>26</v>
      </c>
      <c r="F15" s="8" t="s">
        <v>38</v>
      </c>
      <c r="G15" s="8" t="s">
        <v>28</v>
      </c>
      <c r="H15" s="8" t="s">
        <v>31</v>
      </c>
      <c r="I15" s="9">
        <v>2000</v>
      </c>
      <c r="J15" s="10">
        <v>239.77</v>
      </c>
      <c r="K15" s="11">
        <v>33333</v>
      </c>
      <c r="L15" s="12">
        <v>32226</v>
      </c>
      <c r="M15" s="11">
        <v>100000</v>
      </c>
      <c r="N15" s="12">
        <v>81158</v>
      </c>
      <c r="O15" s="11"/>
      <c r="P15" s="12">
        <v>172</v>
      </c>
      <c r="Q15" s="9">
        <f t="shared" ref="Q15:R15" si="35">(I15/M15)*1000</f>
        <v>20</v>
      </c>
      <c r="R15" s="10">
        <f t="shared" si="35"/>
        <v>2.9543606298824518</v>
      </c>
      <c r="S15" s="9"/>
      <c r="T15" s="10">
        <f t="shared" si="1"/>
        <v>1.3940116279069767</v>
      </c>
      <c r="U15" s="13"/>
      <c r="V15" s="71"/>
      <c r="W15" s="14"/>
      <c r="X15" s="10" t="e">
        <f t="shared" si="30"/>
        <v>#DIV/0!</v>
      </c>
      <c r="Y15" s="15">
        <f t="shared" ref="Y15:Z15" si="36">O15/M15</f>
        <v>0</v>
      </c>
      <c r="Z15" s="16">
        <f t="shared" si="36"/>
        <v>2.119322802434757E-3</v>
      </c>
      <c r="AA15" s="17"/>
      <c r="AB15" s="17"/>
      <c r="AC15" s="17"/>
      <c r="AD15" s="17"/>
      <c r="AE15" s="17"/>
      <c r="AF15" s="17"/>
      <c r="AG15" s="17"/>
      <c r="AH15" s="17"/>
    </row>
    <row r="16" spans="1:34" ht="15.75" customHeight="1" x14ac:dyDescent="0.3">
      <c r="A16" s="18" t="s">
        <v>32</v>
      </c>
      <c r="B16" s="18"/>
      <c r="C16" s="18"/>
      <c r="D16" s="18"/>
      <c r="E16" s="18"/>
      <c r="F16" s="18"/>
      <c r="G16" s="18"/>
      <c r="H16" s="18"/>
      <c r="I16" s="19">
        <f t="shared" ref="I16:P16" si="37">SUM(I13:I15)</f>
        <v>11000</v>
      </c>
      <c r="J16" s="19">
        <f t="shared" si="37"/>
        <v>1330.44</v>
      </c>
      <c r="K16" s="20">
        <f t="shared" si="37"/>
        <v>179259</v>
      </c>
      <c r="L16" s="20">
        <f t="shared" si="37"/>
        <v>381110</v>
      </c>
      <c r="M16" s="20">
        <f t="shared" si="37"/>
        <v>537778</v>
      </c>
      <c r="N16" s="20">
        <f t="shared" si="37"/>
        <v>1008899</v>
      </c>
      <c r="O16" s="20">
        <f t="shared" si="37"/>
        <v>0</v>
      </c>
      <c r="P16" s="20">
        <f t="shared" si="37"/>
        <v>1136</v>
      </c>
      <c r="Q16" s="19"/>
      <c r="R16" s="19">
        <f t="shared" ref="R16:R28" si="38">(J16/N16)*1000</f>
        <v>1.3187048455791908</v>
      </c>
      <c r="S16" s="19"/>
      <c r="T16" s="19">
        <f t="shared" si="1"/>
        <v>1.171161971830986</v>
      </c>
      <c r="U16" s="18">
        <f t="shared" ref="U16:V16" si="39">SUM(U13:U15)</f>
        <v>0</v>
      </c>
      <c r="V16" s="18">
        <f t="shared" si="39"/>
        <v>0</v>
      </c>
      <c r="W16" s="21"/>
      <c r="X16" s="19" t="e">
        <f t="shared" si="30"/>
        <v>#DIV/0!</v>
      </c>
      <c r="Y16" s="18"/>
      <c r="Z16" s="18"/>
      <c r="AA16" s="17"/>
      <c r="AB16" s="17"/>
      <c r="AC16" s="17"/>
      <c r="AD16" s="17"/>
      <c r="AE16" s="17"/>
      <c r="AF16" s="17"/>
      <c r="AG16" s="17"/>
      <c r="AH16" s="17"/>
    </row>
    <row r="17" spans="1:34" ht="15.75" customHeight="1" x14ac:dyDescent="0.25">
      <c r="A17" s="6">
        <f>Summary!A17</f>
        <v>45792</v>
      </c>
      <c r="B17" s="6">
        <f>Summary!B17</f>
        <v>45851</v>
      </c>
      <c r="C17" s="7">
        <v>45830</v>
      </c>
      <c r="D17" s="7">
        <v>45836</v>
      </c>
      <c r="E17" s="8" t="s">
        <v>26</v>
      </c>
      <c r="F17" s="8" t="s">
        <v>39</v>
      </c>
      <c r="G17" s="8" t="s">
        <v>40</v>
      </c>
      <c r="H17" s="8" t="s">
        <v>29</v>
      </c>
      <c r="I17" s="9">
        <v>6000</v>
      </c>
      <c r="J17" s="10">
        <v>4.41</v>
      </c>
      <c r="K17" s="11"/>
      <c r="L17" s="12" t="s">
        <v>41</v>
      </c>
      <c r="M17" s="11"/>
      <c r="N17" s="12">
        <v>1416</v>
      </c>
      <c r="O17" s="11"/>
      <c r="P17" s="12">
        <v>21</v>
      </c>
      <c r="Q17" s="9"/>
      <c r="R17" s="10">
        <f t="shared" si="38"/>
        <v>3.1144067796610169</v>
      </c>
      <c r="S17" s="9"/>
      <c r="T17" s="10">
        <f t="shared" si="1"/>
        <v>0.21000000000000002</v>
      </c>
      <c r="U17" s="11">
        <v>1200</v>
      </c>
      <c r="V17" s="71">
        <v>1</v>
      </c>
      <c r="W17" s="14">
        <f t="shared" ref="W17:X17" si="40">I17/U17</f>
        <v>5</v>
      </c>
      <c r="X17" s="10">
        <f t="shared" si="40"/>
        <v>4.41</v>
      </c>
      <c r="Y17" s="15" t="e">
        <f t="shared" ref="Y17:Z17" si="41">O17/M17</f>
        <v>#DIV/0!</v>
      </c>
      <c r="Z17" s="16">
        <f t="shared" si="41"/>
        <v>1.4830508474576272E-2</v>
      </c>
      <c r="AA17" s="17"/>
      <c r="AB17" s="17"/>
      <c r="AC17" s="17"/>
      <c r="AD17" s="17"/>
      <c r="AE17" s="17"/>
      <c r="AF17" s="17"/>
      <c r="AG17" s="17"/>
      <c r="AH17" s="17"/>
    </row>
    <row r="18" spans="1:34" ht="15.75" customHeight="1" x14ac:dyDescent="0.25">
      <c r="A18" s="6">
        <f>Summary!A18</f>
        <v>45792</v>
      </c>
      <c r="B18" s="6">
        <f>Summary!B18</f>
        <v>45851</v>
      </c>
      <c r="C18" s="7">
        <v>45830</v>
      </c>
      <c r="D18" s="7">
        <v>45836</v>
      </c>
      <c r="E18" s="8" t="s">
        <v>26</v>
      </c>
      <c r="F18" s="8" t="s">
        <v>39</v>
      </c>
      <c r="G18" s="8" t="s">
        <v>40</v>
      </c>
      <c r="H18" s="8" t="s">
        <v>30</v>
      </c>
      <c r="I18" s="9">
        <v>5000</v>
      </c>
      <c r="J18" s="10">
        <v>6.38</v>
      </c>
      <c r="K18" s="11"/>
      <c r="L18" s="12" t="s">
        <v>41</v>
      </c>
      <c r="M18" s="11"/>
      <c r="N18" s="12">
        <v>490</v>
      </c>
      <c r="O18" s="11"/>
      <c r="P18" s="12">
        <v>14</v>
      </c>
      <c r="Q18" s="9"/>
      <c r="R18" s="10">
        <f t="shared" si="38"/>
        <v>13.020408163265307</v>
      </c>
      <c r="S18" s="9"/>
      <c r="T18" s="10">
        <f t="shared" si="1"/>
        <v>0.45571428571428568</v>
      </c>
      <c r="U18" s="11">
        <v>1000</v>
      </c>
      <c r="V18" s="71">
        <v>2</v>
      </c>
      <c r="W18" s="14">
        <f t="shared" ref="W18:X18" si="42">I18/U18</f>
        <v>5</v>
      </c>
      <c r="X18" s="10">
        <f t="shared" si="42"/>
        <v>3.19</v>
      </c>
      <c r="Y18" s="15" t="e">
        <f t="shared" ref="Y18:Z18" si="43">O18/M18</f>
        <v>#DIV/0!</v>
      </c>
      <c r="Z18" s="16">
        <f t="shared" si="43"/>
        <v>2.8571428571428571E-2</v>
      </c>
      <c r="AA18" s="17"/>
      <c r="AB18" s="17"/>
      <c r="AC18" s="17"/>
      <c r="AD18" s="17"/>
      <c r="AE18" s="17"/>
      <c r="AF18" s="17"/>
      <c r="AG18" s="17"/>
      <c r="AH18" s="17"/>
    </row>
    <row r="19" spans="1:34" ht="15.75" customHeight="1" x14ac:dyDescent="0.25">
      <c r="A19" s="6">
        <f>Summary!A19</f>
        <v>45792</v>
      </c>
      <c r="B19" s="6">
        <f>Summary!B19</f>
        <v>45851</v>
      </c>
      <c r="C19" s="7">
        <v>45830</v>
      </c>
      <c r="D19" s="7">
        <v>45836</v>
      </c>
      <c r="E19" s="8" t="s">
        <v>26</v>
      </c>
      <c r="F19" s="8" t="s">
        <v>39</v>
      </c>
      <c r="G19" s="8" t="s">
        <v>40</v>
      </c>
      <c r="H19" s="8" t="s">
        <v>31</v>
      </c>
      <c r="I19" s="9">
        <v>3000</v>
      </c>
      <c r="J19" s="10">
        <v>1.73</v>
      </c>
      <c r="K19" s="11"/>
      <c r="L19" s="12" t="s">
        <v>41</v>
      </c>
      <c r="M19" s="11"/>
      <c r="N19" s="12">
        <v>379</v>
      </c>
      <c r="O19" s="11"/>
      <c r="P19" s="12">
        <v>7</v>
      </c>
      <c r="Q19" s="9"/>
      <c r="R19" s="10">
        <f t="shared" si="38"/>
        <v>4.5646437994722957</v>
      </c>
      <c r="S19" s="9"/>
      <c r="T19" s="10">
        <f t="shared" si="1"/>
        <v>0.24714285714285714</v>
      </c>
      <c r="U19" s="13">
        <v>429</v>
      </c>
      <c r="V19" s="71">
        <v>4</v>
      </c>
      <c r="W19" s="14">
        <f t="shared" ref="W19:X19" si="44">I19/U19</f>
        <v>6.9930069930069934</v>
      </c>
      <c r="X19" s="10">
        <f t="shared" si="44"/>
        <v>0.4325</v>
      </c>
      <c r="Y19" s="15" t="e">
        <f t="shared" ref="Y19:Z19" si="45">O19/M19</f>
        <v>#DIV/0!</v>
      </c>
      <c r="Z19" s="16">
        <f t="shared" si="45"/>
        <v>1.8469656992084433E-2</v>
      </c>
      <c r="AA19" s="17"/>
      <c r="AB19" s="17"/>
      <c r="AC19" s="17"/>
      <c r="AD19" s="17"/>
      <c r="AE19" s="17"/>
      <c r="AF19" s="17"/>
      <c r="AG19" s="17"/>
      <c r="AH19" s="17"/>
    </row>
    <row r="20" spans="1:34" ht="15.75" customHeight="1" x14ac:dyDescent="0.25">
      <c r="A20" s="6">
        <f>Summary!A20</f>
        <v>45792</v>
      </c>
      <c r="B20" s="6">
        <f>Summary!B20</f>
        <v>45851</v>
      </c>
      <c r="C20" s="7">
        <v>45830</v>
      </c>
      <c r="D20" s="7">
        <v>45836</v>
      </c>
      <c r="E20" s="8" t="s">
        <v>26</v>
      </c>
      <c r="F20" s="8" t="s">
        <v>39</v>
      </c>
      <c r="G20" s="8" t="s">
        <v>40</v>
      </c>
      <c r="H20" s="8" t="s">
        <v>35</v>
      </c>
      <c r="I20" s="9">
        <v>2000</v>
      </c>
      <c r="J20" s="10">
        <v>2</v>
      </c>
      <c r="K20" s="11"/>
      <c r="L20" s="12" t="s">
        <v>41</v>
      </c>
      <c r="M20" s="11"/>
      <c r="N20" s="12">
        <v>206</v>
      </c>
      <c r="O20" s="11"/>
      <c r="P20" s="12">
        <v>4</v>
      </c>
      <c r="Q20" s="9"/>
      <c r="R20" s="10">
        <f t="shared" si="38"/>
        <v>9.7087378640776691</v>
      </c>
      <c r="S20" s="9"/>
      <c r="T20" s="10">
        <f t="shared" si="1"/>
        <v>0.5</v>
      </c>
      <c r="U20" s="13">
        <v>333</v>
      </c>
      <c r="V20" s="71">
        <v>2</v>
      </c>
      <c r="W20" s="14">
        <f t="shared" ref="W20:X20" si="46">I20/U20</f>
        <v>6.0060060060060056</v>
      </c>
      <c r="X20" s="10">
        <f t="shared" si="46"/>
        <v>1</v>
      </c>
      <c r="Y20" s="15" t="e">
        <f t="shared" ref="Y20:Z20" si="47">O20/M20</f>
        <v>#DIV/0!</v>
      </c>
      <c r="Z20" s="16">
        <f t="shared" si="47"/>
        <v>1.9417475728155338E-2</v>
      </c>
      <c r="AA20" s="17"/>
      <c r="AB20" s="17"/>
      <c r="AC20" s="17"/>
      <c r="AD20" s="17"/>
      <c r="AE20" s="17"/>
      <c r="AF20" s="17"/>
      <c r="AG20" s="17"/>
      <c r="AH20" s="17"/>
    </row>
    <row r="21" spans="1:34" ht="15.75" customHeight="1" x14ac:dyDescent="0.25">
      <c r="A21" s="6">
        <f>Summary!A21</f>
        <v>45792</v>
      </c>
      <c r="B21" s="6">
        <f>Summary!B21</f>
        <v>45851</v>
      </c>
      <c r="C21" s="7">
        <v>45830</v>
      </c>
      <c r="D21" s="7">
        <v>45836</v>
      </c>
      <c r="E21" s="8" t="s">
        <v>26</v>
      </c>
      <c r="F21" s="8" t="s">
        <v>39</v>
      </c>
      <c r="G21" s="8" t="s">
        <v>40</v>
      </c>
      <c r="H21" s="8" t="s">
        <v>36</v>
      </c>
      <c r="I21" s="9">
        <v>2000</v>
      </c>
      <c r="J21" s="10">
        <v>0.12</v>
      </c>
      <c r="K21" s="11"/>
      <c r="L21" s="12" t="s">
        <v>41</v>
      </c>
      <c r="M21" s="11"/>
      <c r="N21" s="12">
        <v>165</v>
      </c>
      <c r="O21" s="11"/>
      <c r="P21" s="12">
        <v>1</v>
      </c>
      <c r="Q21" s="9"/>
      <c r="R21" s="10">
        <f t="shared" si="38"/>
        <v>0.72727272727272718</v>
      </c>
      <c r="S21" s="9"/>
      <c r="T21" s="10">
        <f t="shared" si="1"/>
        <v>0.12</v>
      </c>
      <c r="U21" s="13">
        <v>333</v>
      </c>
      <c r="V21" s="71">
        <v>1</v>
      </c>
      <c r="W21" s="14">
        <f t="shared" ref="W21:X21" si="48">I21/U21</f>
        <v>6.0060060060060056</v>
      </c>
      <c r="X21" s="10">
        <f t="shared" si="48"/>
        <v>0.12</v>
      </c>
      <c r="Y21" s="15" t="e">
        <f t="shared" ref="Y21:Z21" si="49">O21/M21</f>
        <v>#DIV/0!</v>
      </c>
      <c r="Z21" s="16">
        <f t="shared" si="49"/>
        <v>6.0606060606060606E-3</v>
      </c>
      <c r="AA21" s="17"/>
      <c r="AB21" s="17"/>
      <c r="AC21" s="17"/>
      <c r="AD21" s="17"/>
      <c r="AE21" s="17"/>
      <c r="AF21" s="17"/>
      <c r="AG21" s="17"/>
      <c r="AH21" s="17"/>
    </row>
    <row r="22" spans="1:34" ht="15.75" customHeight="1" x14ac:dyDescent="0.25">
      <c r="A22" s="6">
        <f>Summary!A22</f>
        <v>45789</v>
      </c>
      <c r="B22" s="6">
        <f>Summary!B22</f>
        <v>45849</v>
      </c>
      <c r="C22" s="7">
        <v>45830</v>
      </c>
      <c r="D22" s="7">
        <v>45836</v>
      </c>
      <c r="E22" s="8" t="s">
        <v>26</v>
      </c>
      <c r="F22" s="8" t="s">
        <v>39</v>
      </c>
      <c r="G22" s="8" t="s">
        <v>40</v>
      </c>
      <c r="H22" s="8" t="s">
        <v>37</v>
      </c>
      <c r="I22" s="9">
        <v>2000</v>
      </c>
      <c r="J22" s="10">
        <v>0.12</v>
      </c>
      <c r="K22" s="11"/>
      <c r="L22" s="12" t="s">
        <v>41</v>
      </c>
      <c r="M22" s="11"/>
      <c r="N22" s="12">
        <v>43</v>
      </c>
      <c r="O22" s="11"/>
      <c r="P22" s="12">
        <v>1</v>
      </c>
      <c r="Q22" s="9"/>
      <c r="R22" s="10">
        <f t="shared" si="38"/>
        <v>2.7906976744186047</v>
      </c>
      <c r="S22" s="9"/>
      <c r="T22" s="10">
        <f t="shared" si="1"/>
        <v>0.12</v>
      </c>
      <c r="U22" s="13">
        <v>333</v>
      </c>
      <c r="V22" s="71">
        <v>0</v>
      </c>
      <c r="W22" s="14">
        <f t="shared" ref="W22:X22" si="50">I22/U22</f>
        <v>6.0060060060060056</v>
      </c>
      <c r="X22" s="10" t="e">
        <f t="shared" si="50"/>
        <v>#DIV/0!</v>
      </c>
      <c r="Y22" s="15" t="e">
        <f t="shared" ref="Y22:Z22" si="51">O22/M22</f>
        <v>#DIV/0!</v>
      </c>
      <c r="Z22" s="16">
        <f t="shared" si="51"/>
        <v>2.3255813953488372E-2</v>
      </c>
      <c r="AA22" s="17"/>
      <c r="AB22" s="17"/>
      <c r="AC22" s="17"/>
      <c r="AD22" s="17"/>
      <c r="AE22" s="17"/>
      <c r="AF22" s="17"/>
      <c r="AG22" s="17"/>
      <c r="AH22" s="17"/>
    </row>
    <row r="23" spans="1:34" ht="15.75" customHeight="1" x14ac:dyDescent="0.3">
      <c r="A23" s="18" t="s">
        <v>32</v>
      </c>
      <c r="B23" s="18"/>
      <c r="C23" s="18"/>
      <c r="D23" s="18"/>
      <c r="E23" s="18"/>
      <c r="F23" s="18"/>
      <c r="G23" s="18"/>
      <c r="H23" s="18"/>
      <c r="I23" s="19">
        <f t="shared" ref="I23:P23" si="52">SUM(I17:I22)</f>
        <v>20000</v>
      </c>
      <c r="J23" s="19">
        <f t="shared" si="52"/>
        <v>14.759999999999998</v>
      </c>
      <c r="K23" s="20">
        <f t="shared" si="52"/>
        <v>0</v>
      </c>
      <c r="L23" s="20">
        <f t="shared" si="52"/>
        <v>0</v>
      </c>
      <c r="M23" s="20">
        <f t="shared" si="52"/>
        <v>0</v>
      </c>
      <c r="N23" s="20">
        <f t="shared" si="52"/>
        <v>2699</v>
      </c>
      <c r="O23" s="20">
        <f t="shared" si="52"/>
        <v>0</v>
      </c>
      <c r="P23" s="20">
        <f t="shared" si="52"/>
        <v>48</v>
      </c>
      <c r="Q23" s="19"/>
      <c r="R23" s="19">
        <f t="shared" si="38"/>
        <v>5.4686921081882165</v>
      </c>
      <c r="S23" s="19"/>
      <c r="T23" s="19">
        <f t="shared" si="1"/>
        <v>0.30749999999999994</v>
      </c>
      <c r="U23" s="20">
        <f t="shared" ref="U23:V23" si="53">SUM(U17:U22)</f>
        <v>3628</v>
      </c>
      <c r="V23" s="18">
        <f t="shared" si="53"/>
        <v>10</v>
      </c>
      <c r="W23" s="21"/>
      <c r="X23" s="19">
        <f>J23/V23</f>
        <v>1.4759999999999998</v>
      </c>
      <c r="Y23" s="18"/>
      <c r="Z23" s="18"/>
      <c r="AA23" s="17"/>
      <c r="AB23" s="17"/>
      <c r="AC23" s="17"/>
      <c r="AD23" s="17"/>
      <c r="AE23" s="17"/>
      <c r="AF23" s="17"/>
      <c r="AG23" s="17"/>
      <c r="AH23" s="17"/>
    </row>
    <row r="24" spans="1:34" ht="15.75" customHeight="1" x14ac:dyDescent="0.25">
      <c r="A24" s="6">
        <f>Summary!A24</f>
        <v>45797</v>
      </c>
      <c r="B24" s="6">
        <f>Summary!B24</f>
        <v>45857</v>
      </c>
      <c r="C24" s="7">
        <v>45830</v>
      </c>
      <c r="D24" s="7">
        <v>45836</v>
      </c>
      <c r="E24" s="8" t="s">
        <v>26</v>
      </c>
      <c r="F24" s="8" t="s">
        <v>42</v>
      </c>
      <c r="G24" s="8" t="s">
        <v>43</v>
      </c>
      <c r="H24" s="8" t="s">
        <v>29</v>
      </c>
      <c r="I24" s="9">
        <v>7000</v>
      </c>
      <c r="J24" s="10">
        <v>981.8</v>
      </c>
      <c r="K24" s="11"/>
      <c r="L24" s="12"/>
      <c r="M24" s="11">
        <v>5600000</v>
      </c>
      <c r="N24" s="12">
        <v>161906</v>
      </c>
      <c r="O24" s="11">
        <v>28000</v>
      </c>
      <c r="P24" s="12">
        <v>4909</v>
      </c>
      <c r="Q24" s="9">
        <v>2.5</v>
      </c>
      <c r="R24" s="10">
        <f t="shared" si="38"/>
        <v>6.0640124516694875</v>
      </c>
      <c r="S24" s="9">
        <f t="shared" ref="S24:T24" si="54">(I24/O24)</f>
        <v>0.25</v>
      </c>
      <c r="T24" s="10">
        <f t="shared" si="54"/>
        <v>0.19999999999999998</v>
      </c>
      <c r="U24" s="11">
        <v>1167</v>
      </c>
      <c r="V24" s="71"/>
      <c r="W24" s="14">
        <f t="shared" ref="W24:X24" si="55">I24/U24</f>
        <v>5.9982862039417313</v>
      </c>
      <c r="X24" s="10" t="e">
        <f t="shared" si="55"/>
        <v>#DIV/0!</v>
      </c>
      <c r="Y24" s="15">
        <f t="shared" ref="Y24:Z24" si="56">O24/M24</f>
        <v>5.0000000000000001E-3</v>
      </c>
      <c r="Z24" s="16">
        <f t="shared" si="56"/>
        <v>3.0320062258347436E-2</v>
      </c>
      <c r="AA24" s="17"/>
      <c r="AB24" s="17"/>
      <c r="AC24" s="17"/>
      <c r="AD24" s="17"/>
      <c r="AE24" s="17"/>
      <c r="AF24" s="17"/>
      <c r="AG24" s="17"/>
      <c r="AH24" s="17"/>
    </row>
    <row r="25" spans="1:34" ht="15.75" customHeight="1" x14ac:dyDescent="0.25">
      <c r="A25" s="6">
        <f>Summary!A25</f>
        <v>45797</v>
      </c>
      <c r="B25" s="6">
        <f>Summary!B25</f>
        <v>45857</v>
      </c>
      <c r="C25" s="7">
        <v>45830</v>
      </c>
      <c r="D25" s="7">
        <v>45836</v>
      </c>
      <c r="E25" s="8" t="s">
        <v>26</v>
      </c>
      <c r="F25" s="8" t="s">
        <v>42</v>
      </c>
      <c r="G25" s="8" t="s">
        <v>43</v>
      </c>
      <c r="H25" s="8" t="s">
        <v>30</v>
      </c>
      <c r="I25" s="9">
        <v>5000</v>
      </c>
      <c r="J25" s="10">
        <v>1505.8</v>
      </c>
      <c r="K25" s="11"/>
      <c r="L25" s="12"/>
      <c r="M25" s="11">
        <v>4000000</v>
      </c>
      <c r="N25" s="12">
        <v>1506564</v>
      </c>
      <c r="O25" s="11">
        <v>20000</v>
      </c>
      <c r="P25" s="12">
        <v>7529</v>
      </c>
      <c r="Q25" s="9">
        <v>4</v>
      </c>
      <c r="R25" s="10">
        <f t="shared" si="38"/>
        <v>0.99949288579841278</v>
      </c>
      <c r="S25" s="9">
        <f t="shared" ref="S25:T25" si="57">(I25/O25)</f>
        <v>0.25</v>
      </c>
      <c r="T25" s="10">
        <f t="shared" si="57"/>
        <v>0.19999999999999998</v>
      </c>
      <c r="U25" s="13">
        <v>714</v>
      </c>
      <c r="V25" s="71"/>
      <c r="W25" s="14">
        <f t="shared" ref="W25:X25" si="58">I25/U25</f>
        <v>7.0028011204481793</v>
      </c>
      <c r="X25" s="10" t="e">
        <f t="shared" si="58"/>
        <v>#DIV/0!</v>
      </c>
      <c r="Y25" s="15">
        <f t="shared" ref="Y25:Z25" si="59">O25/M25</f>
        <v>5.0000000000000001E-3</v>
      </c>
      <c r="Z25" s="16">
        <f t="shared" si="59"/>
        <v>4.9974644289920642E-3</v>
      </c>
      <c r="AA25" s="17"/>
      <c r="AB25" s="17"/>
      <c r="AC25" s="17"/>
      <c r="AD25" s="17"/>
      <c r="AE25" s="17"/>
      <c r="AF25" s="17"/>
      <c r="AG25" s="17"/>
      <c r="AH25" s="17"/>
    </row>
    <row r="26" spans="1:34" ht="15.75" customHeight="1" x14ac:dyDescent="0.25">
      <c r="A26" s="6">
        <f>Summary!A26</f>
        <v>45797</v>
      </c>
      <c r="B26" s="6">
        <f>Summary!B26</f>
        <v>45857</v>
      </c>
      <c r="C26" s="7">
        <v>45830</v>
      </c>
      <c r="D26" s="7">
        <v>45836</v>
      </c>
      <c r="E26" s="8" t="s">
        <v>26</v>
      </c>
      <c r="F26" s="8" t="s">
        <v>42</v>
      </c>
      <c r="G26" s="8" t="s">
        <v>43</v>
      </c>
      <c r="H26" s="8" t="s">
        <v>31</v>
      </c>
      <c r="I26" s="9">
        <v>4000</v>
      </c>
      <c r="J26" s="10">
        <v>786.4</v>
      </c>
      <c r="K26" s="11"/>
      <c r="L26" s="12"/>
      <c r="M26" s="11">
        <v>3200000</v>
      </c>
      <c r="N26" s="12">
        <v>234744</v>
      </c>
      <c r="O26" s="11">
        <v>16000</v>
      </c>
      <c r="P26" s="12">
        <v>3932</v>
      </c>
      <c r="Q26" s="9">
        <v>5</v>
      </c>
      <c r="R26" s="10">
        <f t="shared" si="38"/>
        <v>3.3500323756943735</v>
      </c>
      <c r="S26" s="9">
        <f t="shared" ref="S26:T26" si="60">(I26/O26)</f>
        <v>0.25</v>
      </c>
      <c r="T26" s="10">
        <f t="shared" si="60"/>
        <v>0.19999999999999998</v>
      </c>
      <c r="U26" s="13">
        <v>571</v>
      </c>
      <c r="V26" s="71"/>
      <c r="W26" s="14">
        <f t="shared" ref="W26:X26" si="61">I26/U26</f>
        <v>7.0052539404553418</v>
      </c>
      <c r="X26" s="10" t="e">
        <f t="shared" si="61"/>
        <v>#DIV/0!</v>
      </c>
      <c r="Y26" s="15">
        <f t="shared" ref="Y26:Z26" si="62">O26/M26</f>
        <v>5.0000000000000001E-3</v>
      </c>
      <c r="Z26" s="16">
        <f t="shared" si="62"/>
        <v>1.6750161878471868E-2</v>
      </c>
      <c r="AA26" s="17"/>
      <c r="AB26" s="17"/>
      <c r="AC26" s="17"/>
      <c r="AD26" s="17"/>
      <c r="AE26" s="17"/>
      <c r="AF26" s="17"/>
      <c r="AG26" s="17"/>
      <c r="AH26" s="17"/>
    </row>
    <row r="27" spans="1:34" ht="15.75" customHeight="1" x14ac:dyDescent="0.25">
      <c r="A27" s="6">
        <f>Summary!A27</f>
        <v>45797</v>
      </c>
      <c r="B27" s="6">
        <f>Summary!B27</f>
        <v>45857</v>
      </c>
      <c r="C27" s="7">
        <v>45830</v>
      </c>
      <c r="D27" s="7">
        <v>45836</v>
      </c>
      <c r="E27" s="8" t="s">
        <v>26</v>
      </c>
      <c r="F27" s="8" t="s">
        <v>42</v>
      </c>
      <c r="G27" s="8" t="s">
        <v>43</v>
      </c>
      <c r="H27" s="8" t="s">
        <v>37</v>
      </c>
      <c r="I27" s="9">
        <v>3000</v>
      </c>
      <c r="J27" s="10">
        <v>425.2</v>
      </c>
      <c r="K27" s="11"/>
      <c r="L27" s="12"/>
      <c r="M27" s="11">
        <v>2400000</v>
      </c>
      <c r="N27" s="12">
        <v>102421</v>
      </c>
      <c r="O27" s="11">
        <v>12000</v>
      </c>
      <c r="P27" s="12">
        <v>2126</v>
      </c>
      <c r="Q27" s="9">
        <v>3.5</v>
      </c>
      <c r="R27" s="10">
        <f t="shared" si="38"/>
        <v>4.1514923697288646</v>
      </c>
      <c r="S27" s="9">
        <f t="shared" ref="S27:T27" si="63">(I27/O27)</f>
        <v>0.25</v>
      </c>
      <c r="T27" s="10">
        <f t="shared" si="63"/>
        <v>0.19999999999999998</v>
      </c>
      <c r="U27" s="13">
        <v>429</v>
      </c>
      <c r="V27" s="71"/>
      <c r="W27" s="14">
        <f t="shared" ref="W27:X27" si="64">I27/U27</f>
        <v>6.9930069930069934</v>
      </c>
      <c r="X27" s="10" t="e">
        <f t="shared" si="64"/>
        <v>#DIV/0!</v>
      </c>
      <c r="Y27" s="15">
        <f t="shared" ref="Y27:Z27" si="65">O27/M27</f>
        <v>5.0000000000000001E-3</v>
      </c>
      <c r="Z27" s="16">
        <f t="shared" si="65"/>
        <v>2.0757461848644319E-2</v>
      </c>
      <c r="AA27" s="17"/>
      <c r="AB27" s="17"/>
      <c r="AC27" s="17"/>
      <c r="AD27" s="17"/>
      <c r="AE27" s="17"/>
      <c r="AF27" s="17"/>
      <c r="AG27" s="17"/>
      <c r="AH27" s="17"/>
    </row>
    <row r="28" spans="1:34" ht="15.75" customHeight="1" x14ac:dyDescent="0.3">
      <c r="A28" s="18" t="s">
        <v>32</v>
      </c>
      <c r="B28" s="18"/>
      <c r="C28" s="18"/>
      <c r="D28" s="18"/>
      <c r="E28" s="18"/>
      <c r="F28" s="18"/>
      <c r="G28" s="18"/>
      <c r="H28" s="18"/>
      <c r="I28" s="19">
        <f t="shared" ref="I28:P28" si="66">SUM(I24:I27)</f>
        <v>19000</v>
      </c>
      <c r="J28" s="19">
        <f t="shared" si="66"/>
        <v>3699.2</v>
      </c>
      <c r="K28" s="20">
        <f t="shared" si="66"/>
        <v>0</v>
      </c>
      <c r="L28" s="20">
        <f t="shared" si="66"/>
        <v>0</v>
      </c>
      <c r="M28" s="20">
        <f t="shared" si="66"/>
        <v>15200000</v>
      </c>
      <c r="N28" s="20">
        <f t="shared" si="66"/>
        <v>2005635</v>
      </c>
      <c r="O28" s="20">
        <f t="shared" si="66"/>
        <v>76000</v>
      </c>
      <c r="P28" s="20">
        <f t="shared" si="66"/>
        <v>18496</v>
      </c>
      <c r="Q28" s="19"/>
      <c r="R28" s="19">
        <f t="shared" si="38"/>
        <v>1.8444033934389854</v>
      </c>
      <c r="S28" s="19"/>
      <c r="T28" s="19">
        <f>(J28/P28)</f>
        <v>0.19999999999999998</v>
      </c>
      <c r="U28" s="20">
        <f t="shared" ref="U28:V28" si="67">SUM(U24:U27)</f>
        <v>2881</v>
      </c>
      <c r="V28" s="18">
        <f t="shared" si="67"/>
        <v>0</v>
      </c>
      <c r="W28" s="21"/>
      <c r="X28" s="19" t="e">
        <f>J28/V28</f>
        <v>#DIV/0!</v>
      </c>
      <c r="Y28" s="18"/>
      <c r="Z28" s="18"/>
      <c r="AA28" s="17"/>
      <c r="AB28" s="17"/>
      <c r="AC28" s="17"/>
      <c r="AD28" s="17"/>
      <c r="AE28" s="17"/>
      <c r="AF28" s="17"/>
      <c r="AG28" s="17"/>
      <c r="AH28" s="17"/>
    </row>
    <row r="29" spans="1:34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24"/>
      <c r="J29" s="25"/>
      <c r="K29" s="26"/>
      <c r="L29" s="27"/>
      <c r="M29" s="26"/>
      <c r="N29" s="27"/>
      <c r="O29" s="26"/>
      <c r="P29" s="27"/>
      <c r="Q29" s="24"/>
      <c r="R29" s="25"/>
      <c r="S29" s="24"/>
      <c r="T29" s="25"/>
      <c r="U29" s="17"/>
      <c r="V29" s="28"/>
      <c r="W29" s="29"/>
      <c r="X29" s="25"/>
      <c r="Y29" s="17"/>
      <c r="Z29" s="28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3">
      <c r="A30" s="17"/>
      <c r="B30" s="17"/>
      <c r="C30" s="17"/>
      <c r="D30" s="17"/>
      <c r="E30" s="17"/>
      <c r="F30" s="17"/>
      <c r="G30" s="17"/>
      <c r="H30" s="32" t="s">
        <v>32</v>
      </c>
      <c r="I30" s="33">
        <f t="shared" ref="I30:P30" si="68">SUM(I28,I23,I16,I12,I5)</f>
        <v>83000</v>
      </c>
      <c r="J30" s="33">
        <f t="shared" si="68"/>
        <v>8803.8799999999992</v>
      </c>
      <c r="K30" s="34">
        <f t="shared" si="68"/>
        <v>1190926</v>
      </c>
      <c r="L30" s="34">
        <f t="shared" si="68"/>
        <v>1096988</v>
      </c>
      <c r="M30" s="34">
        <f t="shared" si="68"/>
        <v>24712779</v>
      </c>
      <c r="N30" s="34">
        <f t="shared" si="68"/>
        <v>4825011</v>
      </c>
      <c r="O30" s="34">
        <f t="shared" si="68"/>
        <v>76000</v>
      </c>
      <c r="P30" s="34">
        <f t="shared" si="68"/>
        <v>40138</v>
      </c>
      <c r="Q30" s="33">
        <v>3.5</v>
      </c>
      <c r="R30" s="33">
        <f>(J30/N30)*1000</f>
        <v>1.8246341821811389</v>
      </c>
      <c r="S30" s="33">
        <f t="shared" ref="S30:T30" si="69">(I30/O30)</f>
        <v>1.0921052631578947</v>
      </c>
      <c r="T30" s="33">
        <f t="shared" si="69"/>
        <v>0.21934027604763565</v>
      </c>
      <c r="U30" s="34">
        <f t="shared" ref="U30:V30" si="70">SUM(U28,U23,U16,U12,U5)</f>
        <v>8200</v>
      </c>
      <c r="V30" s="34">
        <f t="shared" si="70"/>
        <v>10</v>
      </c>
      <c r="W30" s="33">
        <f t="shared" ref="W30:X30" si="71">I30/U30</f>
        <v>10.121951219512194</v>
      </c>
      <c r="X30" s="33">
        <f t="shared" si="71"/>
        <v>880.38799999999992</v>
      </c>
      <c r="Y30" s="35">
        <f t="shared" ref="Y30:Z30" si="72">O30/M30</f>
        <v>3.07533199726344E-3</v>
      </c>
      <c r="Z30" s="35">
        <f t="shared" si="72"/>
        <v>8.3187375116865019E-3</v>
      </c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24"/>
      <c r="J31" s="25"/>
      <c r="K31" s="26"/>
      <c r="L31" s="27"/>
      <c r="M31" s="26"/>
      <c r="N31" s="27"/>
      <c r="O31" s="26"/>
      <c r="P31" s="27"/>
      <c r="Q31" s="24"/>
      <c r="R31" s="25"/>
      <c r="S31" s="24"/>
      <c r="T31" s="25"/>
      <c r="U31" s="17"/>
      <c r="V31" s="28"/>
      <c r="W31" s="29"/>
      <c r="X31" s="25"/>
      <c r="Y31" s="17"/>
      <c r="Z31" s="28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24"/>
      <c r="J32" s="25"/>
      <c r="K32" s="26"/>
      <c r="L32" s="27"/>
      <c r="M32" s="26"/>
      <c r="N32" s="27"/>
      <c r="O32" s="26"/>
      <c r="P32" s="27"/>
      <c r="Q32" s="24"/>
      <c r="R32" s="25"/>
      <c r="S32" s="24"/>
      <c r="T32" s="25"/>
      <c r="U32" s="17"/>
      <c r="V32" s="28"/>
      <c r="W32" s="29"/>
      <c r="X32" s="25"/>
      <c r="Y32" s="17"/>
      <c r="Z32" s="28"/>
      <c r="AA32" s="17"/>
      <c r="AB32" s="17"/>
      <c r="AC32" s="17"/>
      <c r="AD32" s="17"/>
      <c r="AE32" s="17"/>
      <c r="AF32" s="17"/>
      <c r="AG32" s="17"/>
      <c r="AH32" s="17"/>
    </row>
    <row r="33" spans="1:34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24"/>
      <c r="J33" s="25"/>
      <c r="K33" s="26"/>
      <c r="L33" s="27"/>
      <c r="M33" s="26"/>
      <c r="N33" s="27"/>
      <c r="O33" s="26"/>
      <c r="P33" s="27"/>
      <c r="Q33" s="24"/>
      <c r="R33" s="25"/>
      <c r="S33" s="24"/>
      <c r="T33" s="25"/>
      <c r="U33" s="17"/>
      <c r="V33" s="28"/>
      <c r="W33" s="29"/>
      <c r="X33" s="25"/>
      <c r="Y33" s="17"/>
      <c r="Z33" s="28"/>
      <c r="AA33" s="17"/>
      <c r="AB33" s="17"/>
      <c r="AC33" s="17"/>
      <c r="AD33" s="17"/>
      <c r="AE33" s="17"/>
      <c r="AF33" s="17"/>
      <c r="AG33" s="17"/>
      <c r="AH33" s="17"/>
    </row>
    <row r="34" spans="1:34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24"/>
      <c r="J34" s="25"/>
      <c r="K34" s="26"/>
      <c r="L34" s="27"/>
      <c r="M34" s="26"/>
      <c r="N34" s="27"/>
      <c r="O34" s="26"/>
      <c r="P34" s="27"/>
      <c r="Q34" s="24"/>
      <c r="R34" s="25"/>
      <c r="S34" s="24"/>
      <c r="T34" s="25"/>
      <c r="U34" s="17"/>
      <c r="V34" s="28"/>
      <c r="W34" s="29"/>
      <c r="X34" s="25"/>
      <c r="Y34" s="17"/>
      <c r="Z34" s="28"/>
      <c r="AA34" s="17"/>
      <c r="AB34" s="17"/>
      <c r="AC34" s="17"/>
      <c r="AD34" s="17"/>
      <c r="AE34" s="17"/>
      <c r="AF34" s="17"/>
      <c r="AG34" s="17"/>
      <c r="AH34" s="17"/>
    </row>
    <row r="35" spans="1:34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24"/>
      <c r="J35" s="25"/>
      <c r="K35" s="26"/>
      <c r="L35" s="27"/>
      <c r="M35" s="26"/>
      <c r="N35" s="27"/>
      <c r="O35" s="26"/>
      <c r="P35" s="27"/>
      <c r="Q35" s="24"/>
      <c r="R35" s="25"/>
      <c r="S35" s="24"/>
      <c r="T35" s="25"/>
      <c r="U35" s="17"/>
      <c r="V35" s="28"/>
      <c r="W35" s="29"/>
      <c r="X35" s="25"/>
      <c r="Y35" s="17"/>
      <c r="Z35" s="28"/>
      <c r="AA35" s="17"/>
      <c r="AB35" s="17"/>
      <c r="AC35" s="17"/>
      <c r="AD35" s="17"/>
      <c r="AE35" s="17"/>
      <c r="AF35" s="17"/>
      <c r="AG35" s="17"/>
      <c r="AH35" s="17"/>
    </row>
    <row r="36" spans="1:34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24"/>
      <c r="J36" s="25"/>
      <c r="K36" s="26"/>
      <c r="L36" s="27"/>
      <c r="M36" s="26"/>
      <c r="N36" s="27"/>
      <c r="O36" s="26"/>
      <c r="P36" s="27"/>
      <c r="Q36" s="24"/>
      <c r="R36" s="25"/>
      <c r="S36" s="24"/>
      <c r="T36" s="25"/>
      <c r="U36" s="17"/>
      <c r="V36" s="28"/>
      <c r="W36" s="29"/>
      <c r="X36" s="25"/>
      <c r="Y36" s="17"/>
      <c r="Z36" s="28"/>
      <c r="AA36" s="17"/>
      <c r="AB36" s="17"/>
      <c r="AC36" s="17"/>
      <c r="AD36" s="17"/>
      <c r="AE36" s="17"/>
      <c r="AF36" s="17"/>
      <c r="AG36" s="17"/>
      <c r="AH36" s="17"/>
    </row>
    <row r="37" spans="1:34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24"/>
      <c r="J37" s="25"/>
      <c r="K37" s="26"/>
      <c r="L37" s="27"/>
      <c r="M37" s="26"/>
      <c r="N37" s="27"/>
      <c r="O37" s="26"/>
      <c r="P37" s="27"/>
      <c r="Q37" s="24"/>
      <c r="R37" s="25"/>
      <c r="S37" s="24"/>
      <c r="T37" s="25"/>
      <c r="U37" s="17"/>
      <c r="V37" s="28"/>
      <c r="W37" s="29"/>
      <c r="X37" s="25"/>
      <c r="Y37" s="17"/>
      <c r="Z37" s="28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24"/>
      <c r="J38" s="25"/>
      <c r="K38" s="26"/>
      <c r="L38" s="27"/>
      <c r="M38" s="26"/>
      <c r="N38" s="27"/>
      <c r="O38" s="26"/>
      <c r="P38" s="27"/>
      <c r="Q38" s="24"/>
      <c r="R38" s="25"/>
      <c r="S38" s="24"/>
      <c r="T38" s="25"/>
      <c r="U38" s="17"/>
      <c r="V38" s="28"/>
      <c r="W38" s="29"/>
      <c r="X38" s="25"/>
      <c r="Y38" s="17"/>
      <c r="Z38" s="28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24"/>
      <c r="J39" s="25"/>
      <c r="K39" s="26"/>
      <c r="L39" s="27"/>
      <c r="M39" s="26"/>
      <c r="N39" s="27"/>
      <c r="O39" s="26"/>
      <c r="P39" s="27"/>
      <c r="Q39" s="24"/>
      <c r="R39" s="25"/>
      <c r="S39" s="24"/>
      <c r="T39" s="25"/>
      <c r="U39" s="17"/>
      <c r="V39" s="28"/>
      <c r="W39" s="29"/>
      <c r="X39" s="25"/>
      <c r="Y39" s="17"/>
      <c r="Z39" s="28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24"/>
      <c r="J40" s="25"/>
      <c r="K40" s="26"/>
      <c r="L40" s="27"/>
      <c r="M40" s="26"/>
      <c r="N40" s="27"/>
      <c r="O40" s="26"/>
      <c r="P40" s="27"/>
      <c r="Q40" s="24"/>
      <c r="R40" s="25"/>
      <c r="S40" s="24"/>
      <c r="T40" s="25"/>
      <c r="U40" s="17"/>
      <c r="V40" s="28"/>
      <c r="W40" s="29"/>
      <c r="X40" s="25"/>
      <c r="Y40" s="17"/>
      <c r="Z40" s="28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24"/>
      <c r="J41" s="25"/>
      <c r="K41" s="26"/>
      <c r="L41" s="27"/>
      <c r="M41" s="26"/>
      <c r="N41" s="27"/>
      <c r="O41" s="26"/>
      <c r="P41" s="27"/>
      <c r="Q41" s="24"/>
      <c r="R41" s="25"/>
      <c r="S41" s="24"/>
      <c r="T41" s="25"/>
      <c r="U41" s="17"/>
      <c r="V41" s="28"/>
      <c r="W41" s="29"/>
      <c r="X41" s="25"/>
      <c r="Y41" s="17"/>
      <c r="Z41" s="28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24"/>
      <c r="J42" s="25"/>
      <c r="K42" s="26"/>
      <c r="L42" s="27"/>
      <c r="M42" s="26"/>
      <c r="N42" s="27"/>
      <c r="O42" s="26"/>
      <c r="P42" s="27"/>
      <c r="Q42" s="24"/>
      <c r="R42" s="25"/>
      <c r="S42" s="24"/>
      <c r="T42" s="25"/>
      <c r="U42" s="17"/>
      <c r="V42" s="28"/>
      <c r="W42" s="29"/>
      <c r="X42" s="25"/>
      <c r="Y42" s="17"/>
      <c r="Z42" s="28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24"/>
      <c r="J43" s="25"/>
      <c r="K43" s="26"/>
      <c r="L43" s="27"/>
      <c r="M43" s="26"/>
      <c r="N43" s="27"/>
      <c r="O43" s="26"/>
      <c r="P43" s="27"/>
      <c r="Q43" s="24"/>
      <c r="R43" s="25"/>
      <c r="S43" s="24"/>
      <c r="T43" s="25"/>
      <c r="U43" s="17"/>
      <c r="V43" s="28"/>
      <c r="W43" s="29"/>
      <c r="X43" s="25"/>
      <c r="Y43" s="17"/>
      <c r="Z43" s="28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24"/>
      <c r="J44" s="25"/>
      <c r="K44" s="26"/>
      <c r="L44" s="27"/>
      <c r="M44" s="26"/>
      <c r="N44" s="27"/>
      <c r="O44" s="26"/>
      <c r="P44" s="27"/>
      <c r="Q44" s="24"/>
      <c r="R44" s="25"/>
      <c r="S44" s="24"/>
      <c r="T44" s="25"/>
      <c r="U44" s="17"/>
      <c r="V44" s="28"/>
      <c r="W44" s="29"/>
      <c r="X44" s="25"/>
      <c r="Y44" s="17"/>
      <c r="Z44" s="28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24"/>
      <c r="J45" s="25"/>
      <c r="K45" s="26"/>
      <c r="L45" s="27"/>
      <c r="M45" s="26"/>
      <c r="N45" s="27"/>
      <c r="O45" s="26"/>
      <c r="P45" s="27"/>
      <c r="Q45" s="24"/>
      <c r="R45" s="25"/>
      <c r="S45" s="24"/>
      <c r="T45" s="25"/>
      <c r="U45" s="17"/>
      <c r="V45" s="28"/>
      <c r="W45" s="29"/>
      <c r="X45" s="25"/>
      <c r="Y45" s="17"/>
      <c r="Z45" s="28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24"/>
      <c r="J46" s="25"/>
      <c r="K46" s="26"/>
      <c r="L46" s="27"/>
      <c r="M46" s="26"/>
      <c r="N46" s="27"/>
      <c r="O46" s="26"/>
      <c r="P46" s="27"/>
      <c r="Q46" s="24"/>
      <c r="R46" s="25"/>
      <c r="S46" s="24"/>
      <c r="T46" s="25"/>
      <c r="U46" s="17"/>
      <c r="V46" s="28"/>
      <c r="W46" s="29"/>
      <c r="X46" s="25"/>
      <c r="Y46" s="17"/>
      <c r="Z46" s="28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24"/>
      <c r="J47" s="25"/>
      <c r="K47" s="26"/>
      <c r="L47" s="27"/>
      <c r="M47" s="26"/>
      <c r="N47" s="27"/>
      <c r="O47" s="26"/>
      <c r="P47" s="27"/>
      <c r="Q47" s="24"/>
      <c r="R47" s="25"/>
      <c r="S47" s="24"/>
      <c r="T47" s="25"/>
      <c r="U47" s="17"/>
      <c r="V47" s="28"/>
      <c r="W47" s="29"/>
      <c r="X47" s="25"/>
      <c r="Y47" s="17"/>
      <c r="Z47" s="28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24"/>
      <c r="J48" s="25"/>
      <c r="K48" s="26"/>
      <c r="L48" s="27"/>
      <c r="M48" s="26"/>
      <c r="N48" s="27"/>
      <c r="O48" s="26"/>
      <c r="P48" s="27"/>
      <c r="Q48" s="24"/>
      <c r="R48" s="25"/>
      <c r="S48" s="24"/>
      <c r="T48" s="25"/>
      <c r="U48" s="17"/>
      <c r="V48" s="28"/>
      <c r="W48" s="29"/>
      <c r="X48" s="25"/>
      <c r="Y48" s="17"/>
      <c r="Z48" s="28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24"/>
      <c r="J49" s="25"/>
      <c r="K49" s="26"/>
      <c r="L49" s="27"/>
      <c r="M49" s="26"/>
      <c r="N49" s="27"/>
      <c r="O49" s="26"/>
      <c r="P49" s="27"/>
      <c r="Q49" s="24"/>
      <c r="R49" s="25"/>
      <c r="S49" s="24"/>
      <c r="T49" s="25"/>
      <c r="U49" s="17"/>
      <c r="V49" s="28"/>
      <c r="W49" s="29"/>
      <c r="X49" s="25"/>
      <c r="Y49" s="17"/>
      <c r="Z49" s="28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24"/>
      <c r="J50" s="25"/>
      <c r="K50" s="26"/>
      <c r="L50" s="27"/>
      <c r="M50" s="26"/>
      <c r="N50" s="27"/>
      <c r="O50" s="26"/>
      <c r="P50" s="27"/>
      <c r="Q50" s="24"/>
      <c r="R50" s="25"/>
      <c r="S50" s="24"/>
      <c r="T50" s="25"/>
      <c r="U50" s="17"/>
      <c r="V50" s="28"/>
      <c r="W50" s="29"/>
      <c r="X50" s="25"/>
      <c r="Y50" s="17"/>
      <c r="Z50" s="28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24"/>
      <c r="J51" s="25"/>
      <c r="K51" s="26"/>
      <c r="L51" s="27"/>
      <c r="M51" s="26"/>
      <c r="N51" s="27"/>
      <c r="O51" s="26"/>
      <c r="P51" s="27"/>
      <c r="Q51" s="24"/>
      <c r="R51" s="25"/>
      <c r="S51" s="24"/>
      <c r="T51" s="25"/>
      <c r="U51" s="17"/>
      <c r="V51" s="28"/>
      <c r="W51" s="29"/>
      <c r="X51" s="25"/>
      <c r="Y51" s="17"/>
      <c r="Z51" s="28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24"/>
      <c r="J52" s="25"/>
      <c r="K52" s="26"/>
      <c r="L52" s="27"/>
      <c r="M52" s="26"/>
      <c r="N52" s="27"/>
      <c r="O52" s="26"/>
      <c r="P52" s="27"/>
      <c r="Q52" s="24"/>
      <c r="R52" s="25"/>
      <c r="S52" s="24"/>
      <c r="T52" s="25"/>
      <c r="U52" s="17"/>
      <c r="V52" s="28"/>
      <c r="W52" s="29"/>
      <c r="X52" s="25"/>
      <c r="Y52" s="17"/>
      <c r="Z52" s="28"/>
      <c r="AA52" s="17"/>
      <c r="AB52" s="17"/>
      <c r="AC52" s="17"/>
      <c r="AD52" s="17"/>
      <c r="AE52" s="17"/>
      <c r="AF52" s="17"/>
      <c r="AG52" s="17"/>
      <c r="AH52" s="17"/>
    </row>
    <row r="53" spans="1:34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24"/>
      <c r="J53" s="25"/>
      <c r="K53" s="26"/>
      <c r="L53" s="27"/>
      <c r="M53" s="26"/>
      <c r="N53" s="27"/>
      <c r="O53" s="26"/>
      <c r="P53" s="27"/>
      <c r="Q53" s="24"/>
      <c r="R53" s="25"/>
      <c r="S53" s="24"/>
      <c r="T53" s="25"/>
      <c r="U53" s="17"/>
      <c r="V53" s="28"/>
      <c r="W53" s="29"/>
      <c r="X53" s="25"/>
      <c r="Y53" s="17"/>
      <c r="Z53" s="28"/>
      <c r="AA53" s="17"/>
      <c r="AB53" s="17"/>
      <c r="AC53" s="17"/>
      <c r="AD53" s="17"/>
      <c r="AE53" s="17"/>
      <c r="AF53" s="17"/>
      <c r="AG53" s="17"/>
      <c r="AH53" s="17"/>
    </row>
    <row r="54" spans="1:34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24"/>
      <c r="J54" s="25"/>
      <c r="K54" s="26"/>
      <c r="L54" s="27"/>
      <c r="M54" s="26"/>
      <c r="N54" s="27"/>
      <c r="O54" s="26"/>
      <c r="P54" s="27"/>
      <c r="Q54" s="24"/>
      <c r="R54" s="25"/>
      <c r="S54" s="24"/>
      <c r="T54" s="25"/>
      <c r="U54" s="17"/>
      <c r="V54" s="28"/>
      <c r="W54" s="29"/>
      <c r="X54" s="25"/>
      <c r="Y54" s="17"/>
      <c r="Z54" s="28"/>
      <c r="AA54" s="17"/>
      <c r="AB54" s="17"/>
      <c r="AC54" s="17"/>
      <c r="AD54" s="17"/>
      <c r="AE54" s="17"/>
      <c r="AF54" s="17"/>
      <c r="AG54" s="17"/>
      <c r="AH54" s="17"/>
    </row>
    <row r="55" spans="1:34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24"/>
      <c r="J55" s="25"/>
      <c r="K55" s="26"/>
      <c r="L55" s="27"/>
      <c r="M55" s="26"/>
      <c r="N55" s="27"/>
      <c r="O55" s="26"/>
      <c r="P55" s="27"/>
      <c r="Q55" s="24"/>
      <c r="R55" s="25"/>
      <c r="S55" s="24"/>
      <c r="T55" s="25"/>
      <c r="U55" s="17"/>
      <c r="V55" s="28"/>
      <c r="W55" s="29"/>
      <c r="X55" s="25"/>
      <c r="Y55" s="17"/>
      <c r="Z55" s="28"/>
      <c r="AA55" s="17"/>
      <c r="AB55" s="17"/>
      <c r="AC55" s="17"/>
      <c r="AD55" s="17"/>
      <c r="AE55" s="17"/>
      <c r="AF55" s="17"/>
      <c r="AG55" s="17"/>
      <c r="AH55" s="17"/>
    </row>
    <row r="56" spans="1:34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24"/>
      <c r="J56" s="25"/>
      <c r="K56" s="26"/>
      <c r="L56" s="27"/>
      <c r="M56" s="26"/>
      <c r="N56" s="27"/>
      <c r="O56" s="26"/>
      <c r="P56" s="27"/>
      <c r="Q56" s="24"/>
      <c r="R56" s="25"/>
      <c r="S56" s="24"/>
      <c r="T56" s="25"/>
      <c r="U56" s="17"/>
      <c r="V56" s="28"/>
      <c r="W56" s="29"/>
      <c r="X56" s="25"/>
      <c r="Y56" s="17"/>
      <c r="Z56" s="28"/>
      <c r="AA56" s="17"/>
      <c r="AB56" s="17"/>
      <c r="AC56" s="17"/>
      <c r="AD56" s="17"/>
      <c r="AE56" s="17"/>
      <c r="AF56" s="17"/>
      <c r="AG56" s="17"/>
      <c r="AH56" s="17"/>
    </row>
    <row r="57" spans="1:34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24"/>
      <c r="J57" s="25"/>
      <c r="K57" s="26"/>
      <c r="L57" s="27"/>
      <c r="M57" s="26"/>
      <c r="N57" s="27"/>
      <c r="O57" s="26"/>
      <c r="P57" s="27"/>
      <c r="Q57" s="24"/>
      <c r="R57" s="25"/>
      <c r="S57" s="24"/>
      <c r="T57" s="25"/>
      <c r="U57" s="17"/>
      <c r="V57" s="28"/>
      <c r="W57" s="29"/>
      <c r="X57" s="25"/>
      <c r="Y57" s="17"/>
      <c r="Z57" s="28"/>
      <c r="AA57" s="17"/>
      <c r="AB57" s="17"/>
      <c r="AC57" s="17"/>
      <c r="AD57" s="17"/>
      <c r="AE57" s="17"/>
      <c r="AF57" s="17"/>
      <c r="AG57" s="17"/>
      <c r="AH57" s="17"/>
    </row>
    <row r="58" spans="1:34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24"/>
      <c r="J58" s="25"/>
      <c r="K58" s="26"/>
      <c r="L58" s="27"/>
      <c r="M58" s="26"/>
      <c r="N58" s="27"/>
      <c r="O58" s="26"/>
      <c r="P58" s="27"/>
      <c r="Q58" s="24"/>
      <c r="R58" s="25"/>
      <c r="S58" s="24"/>
      <c r="T58" s="25"/>
      <c r="U58" s="17"/>
      <c r="V58" s="28"/>
      <c r="W58" s="29"/>
      <c r="X58" s="25"/>
      <c r="Y58" s="17"/>
      <c r="Z58" s="28"/>
      <c r="AA58" s="17"/>
      <c r="AB58" s="17"/>
      <c r="AC58" s="17"/>
      <c r="AD58" s="17"/>
      <c r="AE58" s="17"/>
      <c r="AF58" s="17"/>
      <c r="AG58" s="17"/>
      <c r="AH58" s="17"/>
    </row>
    <row r="59" spans="1:34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24"/>
      <c r="J59" s="25"/>
      <c r="K59" s="26"/>
      <c r="L59" s="27"/>
      <c r="M59" s="26"/>
      <c r="N59" s="27"/>
      <c r="O59" s="26"/>
      <c r="P59" s="27"/>
      <c r="Q59" s="24"/>
      <c r="R59" s="25"/>
      <c r="S59" s="24"/>
      <c r="T59" s="25"/>
      <c r="U59" s="17"/>
      <c r="V59" s="28"/>
      <c r="W59" s="29"/>
      <c r="X59" s="25"/>
      <c r="Y59" s="17"/>
      <c r="Z59" s="28"/>
      <c r="AA59" s="17"/>
      <c r="AB59" s="17"/>
      <c r="AC59" s="17"/>
      <c r="AD59" s="17"/>
      <c r="AE59" s="17"/>
      <c r="AF59" s="17"/>
      <c r="AG59" s="17"/>
      <c r="AH59" s="1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24"/>
      <c r="J60" s="25"/>
      <c r="K60" s="26"/>
      <c r="L60" s="27"/>
      <c r="M60" s="26"/>
      <c r="N60" s="27"/>
      <c r="O60" s="26"/>
      <c r="P60" s="27"/>
      <c r="Q60" s="24"/>
      <c r="R60" s="25"/>
      <c r="S60" s="24"/>
      <c r="T60" s="25"/>
      <c r="U60" s="17"/>
      <c r="V60" s="28"/>
      <c r="W60" s="29"/>
      <c r="X60" s="25"/>
      <c r="Y60" s="17"/>
      <c r="Z60" s="28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24"/>
      <c r="J61" s="25"/>
      <c r="K61" s="26"/>
      <c r="L61" s="27"/>
      <c r="M61" s="26"/>
      <c r="N61" s="27"/>
      <c r="O61" s="26"/>
      <c r="P61" s="27"/>
      <c r="Q61" s="24"/>
      <c r="R61" s="25"/>
      <c r="S61" s="24"/>
      <c r="T61" s="25"/>
      <c r="U61" s="17"/>
      <c r="V61" s="28"/>
      <c r="W61" s="29"/>
      <c r="X61" s="25"/>
      <c r="Y61" s="17"/>
      <c r="Z61" s="28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24"/>
      <c r="J62" s="25"/>
      <c r="K62" s="26"/>
      <c r="L62" s="27"/>
      <c r="M62" s="26"/>
      <c r="N62" s="27"/>
      <c r="O62" s="26"/>
      <c r="P62" s="27"/>
      <c r="Q62" s="24"/>
      <c r="R62" s="25"/>
      <c r="S62" s="24"/>
      <c r="T62" s="25"/>
      <c r="U62" s="17"/>
      <c r="V62" s="28"/>
      <c r="W62" s="29"/>
      <c r="X62" s="25"/>
      <c r="Y62" s="17"/>
      <c r="Z62" s="28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24"/>
      <c r="J63" s="25"/>
      <c r="K63" s="26"/>
      <c r="L63" s="27"/>
      <c r="M63" s="26"/>
      <c r="N63" s="27"/>
      <c r="O63" s="26"/>
      <c r="P63" s="27"/>
      <c r="Q63" s="24"/>
      <c r="R63" s="25"/>
      <c r="S63" s="24"/>
      <c r="T63" s="25"/>
      <c r="U63" s="17"/>
      <c r="V63" s="28"/>
      <c r="W63" s="29"/>
      <c r="X63" s="25"/>
      <c r="Y63" s="17"/>
      <c r="Z63" s="28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24"/>
      <c r="J64" s="25"/>
      <c r="K64" s="26"/>
      <c r="L64" s="27"/>
      <c r="M64" s="26"/>
      <c r="N64" s="27"/>
      <c r="O64" s="26"/>
      <c r="P64" s="27"/>
      <c r="Q64" s="24"/>
      <c r="R64" s="25"/>
      <c r="S64" s="24"/>
      <c r="T64" s="25"/>
      <c r="U64" s="17"/>
      <c r="V64" s="28"/>
      <c r="W64" s="29"/>
      <c r="X64" s="25"/>
      <c r="Y64" s="17"/>
      <c r="Z64" s="28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24"/>
      <c r="J65" s="25"/>
      <c r="K65" s="26"/>
      <c r="L65" s="27"/>
      <c r="M65" s="26"/>
      <c r="N65" s="27"/>
      <c r="O65" s="26"/>
      <c r="P65" s="27"/>
      <c r="Q65" s="24"/>
      <c r="R65" s="25"/>
      <c r="S65" s="24"/>
      <c r="T65" s="25"/>
      <c r="U65" s="17"/>
      <c r="V65" s="28"/>
      <c r="W65" s="29"/>
      <c r="X65" s="25"/>
      <c r="Y65" s="17"/>
      <c r="Z65" s="28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24"/>
      <c r="J66" s="25"/>
      <c r="K66" s="26"/>
      <c r="L66" s="27"/>
      <c r="M66" s="26"/>
      <c r="N66" s="27"/>
      <c r="O66" s="26"/>
      <c r="P66" s="27"/>
      <c r="Q66" s="24"/>
      <c r="R66" s="25"/>
      <c r="S66" s="24"/>
      <c r="T66" s="25"/>
      <c r="U66" s="17"/>
      <c r="V66" s="28"/>
      <c r="W66" s="29"/>
      <c r="X66" s="25"/>
      <c r="Y66" s="17"/>
      <c r="Z66" s="28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24"/>
      <c r="J67" s="25"/>
      <c r="K67" s="26"/>
      <c r="L67" s="27"/>
      <c r="M67" s="26"/>
      <c r="N67" s="27"/>
      <c r="O67" s="26"/>
      <c r="P67" s="27"/>
      <c r="Q67" s="24"/>
      <c r="R67" s="25"/>
      <c r="S67" s="24"/>
      <c r="T67" s="25"/>
      <c r="U67" s="17"/>
      <c r="V67" s="28"/>
      <c r="W67" s="29"/>
      <c r="X67" s="25"/>
      <c r="Y67" s="17"/>
      <c r="Z67" s="28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24"/>
      <c r="J68" s="25"/>
      <c r="K68" s="26"/>
      <c r="L68" s="27"/>
      <c r="M68" s="26"/>
      <c r="N68" s="27"/>
      <c r="O68" s="26"/>
      <c r="P68" s="27"/>
      <c r="Q68" s="24"/>
      <c r="R68" s="25"/>
      <c r="S68" s="24"/>
      <c r="T68" s="25"/>
      <c r="U68" s="17"/>
      <c r="V68" s="28"/>
      <c r="W68" s="29"/>
      <c r="X68" s="25"/>
      <c r="Y68" s="17"/>
      <c r="Z68" s="28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24"/>
      <c r="J69" s="25"/>
      <c r="K69" s="26"/>
      <c r="L69" s="27"/>
      <c r="M69" s="26"/>
      <c r="N69" s="27"/>
      <c r="O69" s="26"/>
      <c r="P69" s="27"/>
      <c r="Q69" s="24"/>
      <c r="R69" s="25"/>
      <c r="S69" s="24"/>
      <c r="T69" s="25"/>
      <c r="U69" s="17"/>
      <c r="V69" s="28"/>
      <c r="W69" s="29"/>
      <c r="X69" s="25"/>
      <c r="Y69" s="17"/>
      <c r="Z69" s="28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24"/>
      <c r="J70" s="25"/>
      <c r="K70" s="26"/>
      <c r="L70" s="27"/>
      <c r="M70" s="26"/>
      <c r="N70" s="27"/>
      <c r="O70" s="26"/>
      <c r="P70" s="27"/>
      <c r="Q70" s="24"/>
      <c r="R70" s="25"/>
      <c r="S70" s="24"/>
      <c r="T70" s="25"/>
      <c r="U70" s="17"/>
      <c r="V70" s="28"/>
      <c r="W70" s="29"/>
      <c r="X70" s="25"/>
      <c r="Y70" s="17"/>
      <c r="Z70" s="28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24"/>
      <c r="J71" s="25"/>
      <c r="K71" s="26"/>
      <c r="L71" s="27"/>
      <c r="M71" s="26"/>
      <c r="N71" s="27"/>
      <c r="O71" s="26"/>
      <c r="P71" s="27"/>
      <c r="Q71" s="24"/>
      <c r="R71" s="25"/>
      <c r="S71" s="24"/>
      <c r="T71" s="25"/>
      <c r="U71" s="17"/>
      <c r="V71" s="28"/>
      <c r="W71" s="29"/>
      <c r="X71" s="25"/>
      <c r="Y71" s="17"/>
      <c r="Z71" s="28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24"/>
      <c r="J72" s="25"/>
      <c r="K72" s="26"/>
      <c r="L72" s="27"/>
      <c r="M72" s="26"/>
      <c r="N72" s="27"/>
      <c r="O72" s="26"/>
      <c r="P72" s="27"/>
      <c r="Q72" s="24"/>
      <c r="R72" s="25"/>
      <c r="S72" s="24"/>
      <c r="T72" s="25"/>
      <c r="U72" s="17"/>
      <c r="V72" s="28"/>
      <c r="W72" s="29"/>
      <c r="X72" s="25"/>
      <c r="Y72" s="17"/>
      <c r="Z72" s="28"/>
      <c r="AA72" s="17"/>
      <c r="AB72" s="17"/>
      <c r="AC72" s="17"/>
      <c r="AD72" s="17"/>
      <c r="AE72" s="17"/>
      <c r="AF72" s="17"/>
      <c r="AG72" s="17"/>
      <c r="AH72" s="17"/>
    </row>
    <row r="73" spans="1:34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24"/>
      <c r="J73" s="25"/>
      <c r="K73" s="26"/>
      <c r="L73" s="27"/>
      <c r="M73" s="26"/>
      <c r="N73" s="27"/>
      <c r="O73" s="26"/>
      <c r="P73" s="27"/>
      <c r="Q73" s="24"/>
      <c r="R73" s="25"/>
      <c r="S73" s="24"/>
      <c r="T73" s="25"/>
      <c r="U73" s="17"/>
      <c r="V73" s="28"/>
      <c r="W73" s="29"/>
      <c r="X73" s="25"/>
      <c r="Y73" s="17"/>
      <c r="Z73" s="28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24"/>
      <c r="J74" s="25"/>
      <c r="K74" s="26"/>
      <c r="L74" s="27"/>
      <c r="M74" s="26"/>
      <c r="N74" s="27"/>
      <c r="O74" s="26"/>
      <c r="P74" s="27"/>
      <c r="Q74" s="24"/>
      <c r="R74" s="25"/>
      <c r="S74" s="24"/>
      <c r="T74" s="25"/>
      <c r="U74" s="17"/>
      <c r="V74" s="28"/>
      <c r="W74" s="29"/>
      <c r="X74" s="25"/>
      <c r="Y74" s="17"/>
      <c r="Z74" s="28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24"/>
      <c r="J75" s="25"/>
      <c r="K75" s="26"/>
      <c r="L75" s="27"/>
      <c r="M75" s="26"/>
      <c r="N75" s="27"/>
      <c r="O75" s="26"/>
      <c r="P75" s="27"/>
      <c r="Q75" s="24"/>
      <c r="R75" s="25"/>
      <c r="S75" s="24"/>
      <c r="T75" s="25"/>
      <c r="U75" s="17"/>
      <c r="V75" s="28"/>
      <c r="W75" s="29"/>
      <c r="X75" s="25"/>
      <c r="Y75" s="17"/>
      <c r="Z75" s="28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24"/>
      <c r="J76" s="25"/>
      <c r="K76" s="26"/>
      <c r="L76" s="27"/>
      <c r="M76" s="26"/>
      <c r="N76" s="27"/>
      <c r="O76" s="26"/>
      <c r="P76" s="27"/>
      <c r="Q76" s="24"/>
      <c r="R76" s="25"/>
      <c r="S76" s="24"/>
      <c r="T76" s="25"/>
      <c r="U76" s="17"/>
      <c r="V76" s="28"/>
      <c r="W76" s="29"/>
      <c r="X76" s="25"/>
      <c r="Y76" s="17"/>
      <c r="Z76" s="28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24"/>
      <c r="J77" s="25"/>
      <c r="K77" s="26"/>
      <c r="L77" s="27"/>
      <c r="M77" s="26"/>
      <c r="N77" s="27"/>
      <c r="O77" s="26"/>
      <c r="P77" s="27"/>
      <c r="Q77" s="24"/>
      <c r="R77" s="25"/>
      <c r="S77" s="24"/>
      <c r="T77" s="25"/>
      <c r="U77" s="17"/>
      <c r="V77" s="28"/>
      <c r="W77" s="29"/>
      <c r="X77" s="25"/>
      <c r="Y77" s="17"/>
      <c r="Z77" s="28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24"/>
      <c r="J78" s="25"/>
      <c r="K78" s="26"/>
      <c r="L78" s="27"/>
      <c r="M78" s="26"/>
      <c r="N78" s="27"/>
      <c r="O78" s="26"/>
      <c r="P78" s="27"/>
      <c r="Q78" s="24"/>
      <c r="R78" s="25"/>
      <c r="S78" s="24"/>
      <c r="T78" s="25"/>
      <c r="U78" s="17"/>
      <c r="V78" s="28"/>
      <c r="W78" s="29"/>
      <c r="X78" s="25"/>
      <c r="Y78" s="17"/>
      <c r="Z78" s="28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24"/>
      <c r="J79" s="25"/>
      <c r="K79" s="26"/>
      <c r="L79" s="27"/>
      <c r="M79" s="26"/>
      <c r="N79" s="27"/>
      <c r="O79" s="26"/>
      <c r="P79" s="27"/>
      <c r="Q79" s="24"/>
      <c r="R79" s="25"/>
      <c r="S79" s="24"/>
      <c r="T79" s="25"/>
      <c r="U79" s="17"/>
      <c r="V79" s="28"/>
      <c r="W79" s="29"/>
      <c r="X79" s="25"/>
      <c r="Y79" s="17"/>
      <c r="Z79" s="28"/>
      <c r="AA79" s="17"/>
      <c r="AB79" s="17"/>
      <c r="AC79" s="17"/>
      <c r="AD79" s="17"/>
      <c r="AE79" s="17"/>
      <c r="AF79" s="17"/>
      <c r="AG79" s="17"/>
      <c r="AH79" s="17"/>
    </row>
    <row r="80" spans="1:34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24"/>
      <c r="J80" s="25"/>
      <c r="K80" s="26"/>
      <c r="L80" s="27"/>
      <c r="M80" s="26"/>
      <c r="N80" s="27"/>
      <c r="O80" s="26"/>
      <c r="P80" s="27"/>
      <c r="Q80" s="24"/>
      <c r="R80" s="25"/>
      <c r="S80" s="24"/>
      <c r="T80" s="25"/>
      <c r="U80" s="17"/>
      <c r="V80" s="28"/>
      <c r="W80" s="29"/>
      <c r="X80" s="25"/>
      <c r="Y80" s="17"/>
      <c r="Z80" s="28"/>
      <c r="AA80" s="17"/>
      <c r="AB80" s="17"/>
      <c r="AC80" s="17"/>
      <c r="AD80" s="17"/>
      <c r="AE80" s="17"/>
      <c r="AF80" s="17"/>
      <c r="AG80" s="17"/>
      <c r="AH80" s="17"/>
    </row>
    <row r="81" spans="1:34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24"/>
      <c r="J81" s="25"/>
      <c r="K81" s="26"/>
      <c r="L81" s="27"/>
      <c r="M81" s="26"/>
      <c r="N81" s="27"/>
      <c r="O81" s="26"/>
      <c r="P81" s="27"/>
      <c r="Q81" s="24"/>
      <c r="R81" s="25"/>
      <c r="S81" s="24"/>
      <c r="T81" s="25"/>
      <c r="U81" s="17"/>
      <c r="V81" s="28"/>
      <c r="W81" s="29"/>
      <c r="X81" s="25"/>
      <c r="Y81" s="17"/>
      <c r="Z81" s="28"/>
      <c r="AA81" s="17"/>
      <c r="AB81" s="17"/>
      <c r="AC81" s="17"/>
      <c r="AD81" s="17"/>
      <c r="AE81" s="17"/>
      <c r="AF81" s="17"/>
      <c r="AG81" s="17"/>
      <c r="AH81" s="17"/>
    </row>
    <row r="82" spans="1:34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24"/>
      <c r="J82" s="25"/>
      <c r="K82" s="26"/>
      <c r="L82" s="27"/>
      <c r="M82" s="26"/>
      <c r="N82" s="27"/>
      <c r="O82" s="26"/>
      <c r="P82" s="27"/>
      <c r="Q82" s="24"/>
      <c r="R82" s="25"/>
      <c r="S82" s="24"/>
      <c r="T82" s="25"/>
      <c r="U82" s="17"/>
      <c r="V82" s="28"/>
      <c r="W82" s="29"/>
      <c r="X82" s="25"/>
      <c r="Y82" s="17"/>
      <c r="Z82" s="28"/>
      <c r="AA82" s="17"/>
      <c r="AB82" s="17"/>
      <c r="AC82" s="17"/>
      <c r="AD82" s="17"/>
      <c r="AE82" s="17"/>
      <c r="AF82" s="17"/>
      <c r="AG82" s="17"/>
      <c r="AH82" s="17"/>
    </row>
    <row r="83" spans="1:34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24"/>
      <c r="J83" s="25"/>
      <c r="K83" s="26"/>
      <c r="L83" s="27"/>
      <c r="M83" s="26"/>
      <c r="N83" s="27"/>
      <c r="O83" s="26"/>
      <c r="P83" s="27"/>
      <c r="Q83" s="24"/>
      <c r="R83" s="25"/>
      <c r="S83" s="24"/>
      <c r="T83" s="25"/>
      <c r="U83" s="17"/>
      <c r="V83" s="28"/>
      <c r="W83" s="29"/>
      <c r="X83" s="25"/>
      <c r="Y83" s="17"/>
      <c r="Z83" s="28"/>
      <c r="AA83" s="17"/>
      <c r="AB83" s="17"/>
      <c r="AC83" s="17"/>
      <c r="AD83" s="17"/>
      <c r="AE83" s="17"/>
      <c r="AF83" s="17"/>
      <c r="AG83" s="17"/>
      <c r="AH83" s="17"/>
    </row>
    <row r="84" spans="1:34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24"/>
      <c r="J84" s="25"/>
      <c r="K84" s="26"/>
      <c r="L84" s="27"/>
      <c r="M84" s="26"/>
      <c r="N84" s="27"/>
      <c r="O84" s="26"/>
      <c r="P84" s="27"/>
      <c r="Q84" s="24"/>
      <c r="R84" s="25"/>
      <c r="S84" s="24"/>
      <c r="T84" s="25"/>
      <c r="U84" s="17"/>
      <c r="V84" s="28"/>
      <c r="W84" s="29"/>
      <c r="X84" s="25"/>
      <c r="Y84" s="17"/>
      <c r="Z84" s="28"/>
      <c r="AA84" s="17"/>
      <c r="AB84" s="17"/>
      <c r="AC84" s="17"/>
      <c r="AD84" s="17"/>
      <c r="AE84" s="17"/>
      <c r="AF84" s="17"/>
      <c r="AG84" s="17"/>
      <c r="AH84" s="17"/>
    </row>
    <row r="85" spans="1:34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24"/>
      <c r="J85" s="25"/>
      <c r="K85" s="26"/>
      <c r="L85" s="27"/>
      <c r="M85" s="26"/>
      <c r="N85" s="27"/>
      <c r="O85" s="26"/>
      <c r="P85" s="27"/>
      <c r="Q85" s="24"/>
      <c r="R85" s="25"/>
      <c r="S85" s="24"/>
      <c r="T85" s="25"/>
      <c r="U85" s="17"/>
      <c r="V85" s="28"/>
      <c r="W85" s="29"/>
      <c r="X85" s="25"/>
      <c r="Y85" s="17"/>
      <c r="Z85" s="28"/>
      <c r="AA85" s="17"/>
      <c r="AB85" s="17"/>
      <c r="AC85" s="17"/>
      <c r="AD85" s="17"/>
      <c r="AE85" s="17"/>
      <c r="AF85" s="17"/>
      <c r="AG85" s="17"/>
      <c r="AH85" s="17"/>
    </row>
    <row r="86" spans="1:34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24"/>
      <c r="J86" s="25"/>
      <c r="K86" s="26"/>
      <c r="L86" s="27"/>
      <c r="M86" s="26"/>
      <c r="N86" s="27"/>
      <c r="O86" s="26"/>
      <c r="P86" s="27"/>
      <c r="Q86" s="24"/>
      <c r="R86" s="25"/>
      <c r="S86" s="24"/>
      <c r="T86" s="25"/>
      <c r="U86" s="17"/>
      <c r="V86" s="28"/>
      <c r="W86" s="29"/>
      <c r="X86" s="25"/>
      <c r="Y86" s="17"/>
      <c r="Z86" s="28"/>
      <c r="AA86" s="17"/>
      <c r="AB86" s="17"/>
      <c r="AC86" s="17"/>
      <c r="AD86" s="17"/>
      <c r="AE86" s="17"/>
      <c r="AF86" s="17"/>
      <c r="AG86" s="17"/>
      <c r="AH86" s="17"/>
    </row>
    <row r="87" spans="1:34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24"/>
      <c r="J87" s="25"/>
      <c r="K87" s="26"/>
      <c r="L87" s="27"/>
      <c r="M87" s="26"/>
      <c r="N87" s="27"/>
      <c r="O87" s="26"/>
      <c r="P87" s="27"/>
      <c r="Q87" s="24"/>
      <c r="R87" s="25"/>
      <c r="S87" s="24"/>
      <c r="T87" s="25"/>
      <c r="U87" s="17"/>
      <c r="V87" s="28"/>
      <c r="W87" s="29"/>
      <c r="X87" s="25"/>
      <c r="Y87" s="17"/>
      <c r="Z87" s="28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24"/>
      <c r="J88" s="25"/>
      <c r="K88" s="26"/>
      <c r="L88" s="27"/>
      <c r="M88" s="26"/>
      <c r="N88" s="27"/>
      <c r="O88" s="26"/>
      <c r="P88" s="27"/>
      <c r="Q88" s="24"/>
      <c r="R88" s="25"/>
      <c r="S88" s="24"/>
      <c r="T88" s="25"/>
      <c r="U88" s="17"/>
      <c r="V88" s="28"/>
      <c r="W88" s="29"/>
      <c r="X88" s="25"/>
      <c r="Y88" s="17"/>
      <c r="Z88" s="28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24"/>
      <c r="J89" s="25"/>
      <c r="K89" s="26"/>
      <c r="L89" s="27"/>
      <c r="M89" s="26"/>
      <c r="N89" s="27"/>
      <c r="O89" s="26"/>
      <c r="P89" s="27"/>
      <c r="Q89" s="24"/>
      <c r="R89" s="25"/>
      <c r="S89" s="24"/>
      <c r="T89" s="25"/>
      <c r="U89" s="17"/>
      <c r="V89" s="28"/>
      <c r="W89" s="29"/>
      <c r="X89" s="25"/>
      <c r="Y89" s="17"/>
      <c r="Z89" s="28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24"/>
      <c r="J90" s="25"/>
      <c r="K90" s="26"/>
      <c r="L90" s="27"/>
      <c r="M90" s="26"/>
      <c r="N90" s="27"/>
      <c r="O90" s="26"/>
      <c r="P90" s="27"/>
      <c r="Q90" s="24"/>
      <c r="R90" s="25"/>
      <c r="S90" s="24"/>
      <c r="T90" s="25"/>
      <c r="U90" s="17"/>
      <c r="V90" s="28"/>
      <c r="W90" s="29"/>
      <c r="X90" s="25"/>
      <c r="Y90" s="17"/>
      <c r="Z90" s="28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24"/>
      <c r="J91" s="25"/>
      <c r="K91" s="26"/>
      <c r="L91" s="27"/>
      <c r="M91" s="26"/>
      <c r="N91" s="27"/>
      <c r="O91" s="26"/>
      <c r="P91" s="27"/>
      <c r="Q91" s="24"/>
      <c r="R91" s="25"/>
      <c r="S91" s="24"/>
      <c r="T91" s="25"/>
      <c r="U91" s="17"/>
      <c r="V91" s="28"/>
      <c r="W91" s="29"/>
      <c r="X91" s="25"/>
      <c r="Y91" s="17"/>
      <c r="Z91" s="28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24"/>
      <c r="J92" s="25"/>
      <c r="K92" s="26"/>
      <c r="L92" s="27"/>
      <c r="M92" s="26"/>
      <c r="N92" s="27"/>
      <c r="O92" s="26"/>
      <c r="P92" s="27"/>
      <c r="Q92" s="24"/>
      <c r="R92" s="25"/>
      <c r="S92" s="24"/>
      <c r="T92" s="25"/>
      <c r="U92" s="17"/>
      <c r="V92" s="28"/>
      <c r="W92" s="29"/>
      <c r="X92" s="25"/>
      <c r="Y92" s="17"/>
      <c r="Z92" s="28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24"/>
      <c r="J93" s="25"/>
      <c r="K93" s="26"/>
      <c r="L93" s="27"/>
      <c r="M93" s="26"/>
      <c r="N93" s="27"/>
      <c r="O93" s="26"/>
      <c r="P93" s="27"/>
      <c r="Q93" s="24"/>
      <c r="R93" s="25"/>
      <c r="S93" s="24"/>
      <c r="T93" s="25"/>
      <c r="U93" s="17"/>
      <c r="V93" s="28"/>
      <c r="W93" s="29"/>
      <c r="X93" s="25"/>
      <c r="Y93" s="17"/>
      <c r="Z93" s="28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24"/>
      <c r="J94" s="25"/>
      <c r="K94" s="26"/>
      <c r="L94" s="27"/>
      <c r="M94" s="26"/>
      <c r="N94" s="27"/>
      <c r="O94" s="26"/>
      <c r="P94" s="27"/>
      <c r="Q94" s="24"/>
      <c r="R94" s="25"/>
      <c r="S94" s="24"/>
      <c r="T94" s="25"/>
      <c r="U94" s="17"/>
      <c r="V94" s="28"/>
      <c r="W94" s="29"/>
      <c r="X94" s="25"/>
      <c r="Y94" s="17"/>
      <c r="Z94" s="28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24"/>
      <c r="J95" s="25"/>
      <c r="K95" s="26"/>
      <c r="L95" s="27"/>
      <c r="M95" s="26"/>
      <c r="N95" s="27"/>
      <c r="O95" s="26"/>
      <c r="P95" s="27"/>
      <c r="Q95" s="24"/>
      <c r="R95" s="25"/>
      <c r="S95" s="24"/>
      <c r="T95" s="25"/>
      <c r="U95" s="17"/>
      <c r="V95" s="28"/>
      <c r="W95" s="29"/>
      <c r="X95" s="25"/>
      <c r="Y95" s="17"/>
      <c r="Z95" s="28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24"/>
      <c r="J96" s="25"/>
      <c r="K96" s="26"/>
      <c r="L96" s="27"/>
      <c r="M96" s="26"/>
      <c r="N96" s="27"/>
      <c r="O96" s="26"/>
      <c r="P96" s="27"/>
      <c r="Q96" s="24"/>
      <c r="R96" s="25"/>
      <c r="S96" s="24"/>
      <c r="T96" s="25"/>
      <c r="U96" s="17"/>
      <c r="V96" s="28"/>
      <c r="W96" s="29"/>
      <c r="X96" s="25"/>
      <c r="Y96" s="17"/>
      <c r="Z96" s="28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24"/>
      <c r="J97" s="25"/>
      <c r="K97" s="26"/>
      <c r="L97" s="27"/>
      <c r="M97" s="26"/>
      <c r="N97" s="27"/>
      <c r="O97" s="26"/>
      <c r="P97" s="27"/>
      <c r="Q97" s="24"/>
      <c r="R97" s="25"/>
      <c r="S97" s="24"/>
      <c r="T97" s="25"/>
      <c r="U97" s="17"/>
      <c r="V97" s="28"/>
      <c r="W97" s="29"/>
      <c r="X97" s="25"/>
      <c r="Y97" s="17"/>
      <c r="Z97" s="28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24"/>
      <c r="J98" s="25"/>
      <c r="K98" s="26"/>
      <c r="L98" s="27"/>
      <c r="M98" s="26"/>
      <c r="N98" s="27"/>
      <c r="O98" s="26"/>
      <c r="P98" s="27"/>
      <c r="Q98" s="24"/>
      <c r="R98" s="25"/>
      <c r="S98" s="24"/>
      <c r="T98" s="25"/>
      <c r="U98" s="17"/>
      <c r="V98" s="28"/>
      <c r="W98" s="29"/>
      <c r="X98" s="25"/>
      <c r="Y98" s="17"/>
      <c r="Z98" s="28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24"/>
      <c r="J99" s="25"/>
      <c r="K99" s="26"/>
      <c r="L99" s="27"/>
      <c r="M99" s="26"/>
      <c r="N99" s="27"/>
      <c r="O99" s="26"/>
      <c r="P99" s="27"/>
      <c r="Q99" s="24"/>
      <c r="R99" s="25"/>
      <c r="S99" s="24"/>
      <c r="T99" s="25"/>
      <c r="U99" s="17"/>
      <c r="V99" s="28"/>
      <c r="W99" s="29"/>
      <c r="X99" s="25"/>
      <c r="Y99" s="17"/>
      <c r="Z99" s="28"/>
      <c r="AA99" s="17"/>
      <c r="AB99" s="17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24"/>
      <c r="J100" s="25"/>
      <c r="K100" s="26"/>
      <c r="L100" s="27"/>
      <c r="M100" s="26"/>
      <c r="N100" s="27"/>
      <c r="O100" s="26"/>
      <c r="P100" s="27"/>
      <c r="Q100" s="24"/>
      <c r="R100" s="25"/>
      <c r="S100" s="24"/>
      <c r="T100" s="25"/>
      <c r="U100" s="17"/>
      <c r="V100" s="28"/>
      <c r="W100" s="29"/>
      <c r="X100" s="25"/>
      <c r="Y100" s="17"/>
      <c r="Z100" s="28"/>
      <c r="AA100" s="17"/>
      <c r="AB100" s="17"/>
      <c r="AC100" s="17"/>
      <c r="AD100" s="17"/>
      <c r="AE100" s="17"/>
      <c r="AF100" s="17"/>
      <c r="AG100" s="17"/>
      <c r="AH100" s="17"/>
    </row>
    <row r="101" spans="1:34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24"/>
      <c r="J101" s="25"/>
      <c r="K101" s="26"/>
      <c r="L101" s="27"/>
      <c r="M101" s="26"/>
      <c r="N101" s="27"/>
      <c r="O101" s="26"/>
      <c r="P101" s="27"/>
      <c r="Q101" s="24"/>
      <c r="R101" s="25"/>
      <c r="S101" s="24"/>
      <c r="T101" s="25"/>
      <c r="U101" s="17"/>
      <c r="V101" s="28"/>
      <c r="W101" s="29"/>
      <c r="X101" s="25"/>
      <c r="Y101" s="17"/>
      <c r="Z101" s="28"/>
      <c r="AA101" s="17"/>
      <c r="AB101" s="17"/>
      <c r="AC101" s="17"/>
      <c r="AD101" s="17"/>
      <c r="AE101" s="17"/>
      <c r="AF101" s="17"/>
      <c r="AG101" s="17"/>
      <c r="AH101" s="17"/>
    </row>
    <row r="102" spans="1:34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24"/>
      <c r="J102" s="25"/>
      <c r="K102" s="26"/>
      <c r="L102" s="27"/>
      <c r="M102" s="26"/>
      <c r="N102" s="27"/>
      <c r="O102" s="26"/>
      <c r="P102" s="27"/>
      <c r="Q102" s="24"/>
      <c r="R102" s="25"/>
      <c r="S102" s="24"/>
      <c r="T102" s="25"/>
      <c r="U102" s="17"/>
      <c r="V102" s="28"/>
      <c r="W102" s="29"/>
      <c r="X102" s="25"/>
      <c r="Y102" s="17"/>
      <c r="Z102" s="28"/>
      <c r="AA102" s="17"/>
      <c r="AB102" s="17"/>
      <c r="AC102" s="17"/>
      <c r="AD102" s="17"/>
      <c r="AE102" s="17"/>
      <c r="AF102" s="17"/>
      <c r="AG102" s="17"/>
      <c r="AH102" s="17"/>
    </row>
    <row r="103" spans="1:34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24"/>
      <c r="J103" s="25"/>
      <c r="K103" s="26"/>
      <c r="L103" s="27"/>
      <c r="M103" s="26"/>
      <c r="N103" s="27"/>
      <c r="O103" s="26"/>
      <c r="P103" s="27"/>
      <c r="Q103" s="24"/>
      <c r="R103" s="25"/>
      <c r="S103" s="24"/>
      <c r="T103" s="25"/>
      <c r="U103" s="17"/>
      <c r="V103" s="28"/>
      <c r="W103" s="29"/>
      <c r="X103" s="25"/>
      <c r="Y103" s="17"/>
      <c r="Z103" s="28"/>
      <c r="AA103" s="17"/>
      <c r="AB103" s="17"/>
      <c r="AC103" s="17"/>
      <c r="AD103" s="17"/>
      <c r="AE103" s="17"/>
      <c r="AF103" s="17"/>
      <c r="AG103" s="17"/>
      <c r="AH103" s="17"/>
    </row>
    <row r="104" spans="1:34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24"/>
      <c r="J104" s="25"/>
      <c r="K104" s="26"/>
      <c r="L104" s="27"/>
      <c r="M104" s="26"/>
      <c r="N104" s="27"/>
      <c r="O104" s="26"/>
      <c r="P104" s="27"/>
      <c r="Q104" s="24"/>
      <c r="R104" s="25"/>
      <c r="S104" s="24"/>
      <c r="T104" s="25"/>
      <c r="U104" s="17"/>
      <c r="V104" s="28"/>
      <c r="W104" s="29"/>
      <c r="X104" s="25"/>
      <c r="Y104" s="17"/>
      <c r="Z104" s="28"/>
      <c r="AA104" s="17"/>
      <c r="AB104" s="17"/>
      <c r="AC104" s="17"/>
      <c r="AD104" s="17"/>
      <c r="AE104" s="17"/>
      <c r="AF104" s="17"/>
      <c r="AG104" s="17"/>
      <c r="AH104" s="17"/>
    </row>
    <row r="105" spans="1:34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24"/>
      <c r="J105" s="25"/>
      <c r="K105" s="26"/>
      <c r="L105" s="27"/>
      <c r="M105" s="26"/>
      <c r="N105" s="27"/>
      <c r="O105" s="26"/>
      <c r="P105" s="27"/>
      <c r="Q105" s="24"/>
      <c r="R105" s="25"/>
      <c r="S105" s="24"/>
      <c r="T105" s="25"/>
      <c r="U105" s="17"/>
      <c r="V105" s="28"/>
      <c r="W105" s="29"/>
      <c r="X105" s="25"/>
      <c r="Y105" s="17"/>
      <c r="Z105" s="28"/>
      <c r="AA105" s="17"/>
      <c r="AB105" s="17"/>
      <c r="AC105" s="17"/>
      <c r="AD105" s="17"/>
      <c r="AE105" s="17"/>
      <c r="AF105" s="17"/>
      <c r="AG105" s="17"/>
      <c r="AH105" s="17"/>
    </row>
    <row r="106" spans="1:34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24"/>
      <c r="J106" s="25"/>
      <c r="K106" s="26"/>
      <c r="L106" s="27"/>
      <c r="M106" s="26"/>
      <c r="N106" s="27"/>
      <c r="O106" s="26"/>
      <c r="P106" s="27"/>
      <c r="Q106" s="24"/>
      <c r="R106" s="25"/>
      <c r="S106" s="24"/>
      <c r="T106" s="25"/>
      <c r="U106" s="17"/>
      <c r="V106" s="28"/>
      <c r="W106" s="29"/>
      <c r="X106" s="25"/>
      <c r="Y106" s="17"/>
      <c r="Z106" s="28"/>
      <c r="AA106" s="17"/>
      <c r="AB106" s="17"/>
      <c r="AC106" s="17"/>
      <c r="AD106" s="17"/>
      <c r="AE106" s="17"/>
      <c r="AF106" s="17"/>
      <c r="AG106" s="17"/>
      <c r="AH106" s="17"/>
    </row>
    <row r="107" spans="1:34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24"/>
      <c r="J107" s="25"/>
      <c r="K107" s="26"/>
      <c r="L107" s="27"/>
      <c r="M107" s="26"/>
      <c r="N107" s="27"/>
      <c r="O107" s="26"/>
      <c r="P107" s="27"/>
      <c r="Q107" s="24"/>
      <c r="R107" s="25"/>
      <c r="S107" s="24"/>
      <c r="T107" s="25"/>
      <c r="U107" s="17"/>
      <c r="V107" s="28"/>
      <c r="W107" s="29"/>
      <c r="X107" s="25"/>
      <c r="Y107" s="17"/>
      <c r="Z107" s="28"/>
      <c r="AA107" s="17"/>
      <c r="AB107" s="17"/>
      <c r="AC107" s="17"/>
      <c r="AD107" s="17"/>
      <c r="AE107" s="17"/>
      <c r="AF107" s="17"/>
      <c r="AG107" s="17"/>
      <c r="AH107" s="17"/>
    </row>
    <row r="108" spans="1:34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24"/>
      <c r="J108" s="25"/>
      <c r="K108" s="26"/>
      <c r="L108" s="27"/>
      <c r="M108" s="26"/>
      <c r="N108" s="27"/>
      <c r="O108" s="26"/>
      <c r="P108" s="27"/>
      <c r="Q108" s="24"/>
      <c r="R108" s="25"/>
      <c r="S108" s="24"/>
      <c r="T108" s="25"/>
      <c r="U108" s="17"/>
      <c r="V108" s="28"/>
      <c r="W108" s="29"/>
      <c r="X108" s="25"/>
      <c r="Y108" s="17"/>
      <c r="Z108" s="28"/>
      <c r="AA108" s="17"/>
      <c r="AB108" s="17"/>
      <c r="AC108" s="17"/>
      <c r="AD108" s="17"/>
      <c r="AE108" s="17"/>
      <c r="AF108" s="17"/>
      <c r="AG108" s="17"/>
      <c r="AH108" s="17"/>
    </row>
    <row r="109" spans="1:34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24"/>
      <c r="J109" s="25"/>
      <c r="K109" s="26"/>
      <c r="L109" s="27"/>
      <c r="M109" s="26"/>
      <c r="N109" s="27"/>
      <c r="O109" s="26"/>
      <c r="P109" s="27"/>
      <c r="Q109" s="24"/>
      <c r="R109" s="25"/>
      <c r="S109" s="24"/>
      <c r="T109" s="25"/>
      <c r="U109" s="17"/>
      <c r="V109" s="28"/>
      <c r="W109" s="29"/>
      <c r="X109" s="25"/>
      <c r="Y109" s="17"/>
      <c r="Z109" s="28"/>
      <c r="AA109" s="17"/>
      <c r="AB109" s="17"/>
      <c r="AC109" s="17"/>
      <c r="AD109" s="17"/>
      <c r="AE109" s="17"/>
      <c r="AF109" s="17"/>
      <c r="AG109" s="17"/>
      <c r="AH109" s="17"/>
    </row>
    <row r="110" spans="1:34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24"/>
      <c r="J110" s="25"/>
      <c r="K110" s="26"/>
      <c r="L110" s="27"/>
      <c r="M110" s="26"/>
      <c r="N110" s="27"/>
      <c r="O110" s="26"/>
      <c r="P110" s="27"/>
      <c r="Q110" s="24"/>
      <c r="R110" s="25"/>
      <c r="S110" s="24"/>
      <c r="T110" s="25"/>
      <c r="U110" s="17"/>
      <c r="V110" s="28"/>
      <c r="W110" s="29"/>
      <c r="X110" s="25"/>
      <c r="Y110" s="17"/>
      <c r="Z110" s="28"/>
      <c r="AA110" s="17"/>
      <c r="AB110" s="17"/>
      <c r="AC110" s="17"/>
      <c r="AD110" s="17"/>
      <c r="AE110" s="17"/>
      <c r="AF110" s="17"/>
      <c r="AG110" s="17"/>
      <c r="AH110" s="17"/>
    </row>
    <row r="111" spans="1:34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24"/>
      <c r="J111" s="25"/>
      <c r="K111" s="26"/>
      <c r="L111" s="27"/>
      <c r="M111" s="26"/>
      <c r="N111" s="27"/>
      <c r="O111" s="26"/>
      <c r="P111" s="27"/>
      <c r="Q111" s="24"/>
      <c r="R111" s="25"/>
      <c r="S111" s="24"/>
      <c r="T111" s="25"/>
      <c r="U111" s="17"/>
      <c r="V111" s="28"/>
      <c r="W111" s="29"/>
      <c r="X111" s="25"/>
      <c r="Y111" s="17"/>
      <c r="Z111" s="28"/>
      <c r="AA111" s="17"/>
      <c r="AB111" s="17"/>
      <c r="AC111" s="17"/>
      <c r="AD111" s="17"/>
      <c r="AE111" s="17"/>
      <c r="AF111" s="17"/>
      <c r="AG111" s="17"/>
      <c r="AH111" s="17"/>
    </row>
    <row r="112" spans="1:34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24"/>
      <c r="J112" s="25"/>
      <c r="K112" s="26"/>
      <c r="L112" s="27"/>
      <c r="M112" s="26"/>
      <c r="N112" s="27"/>
      <c r="O112" s="26"/>
      <c r="P112" s="27"/>
      <c r="Q112" s="24"/>
      <c r="R112" s="25"/>
      <c r="S112" s="24"/>
      <c r="T112" s="25"/>
      <c r="U112" s="17"/>
      <c r="V112" s="28"/>
      <c r="W112" s="29"/>
      <c r="X112" s="25"/>
      <c r="Y112" s="17"/>
      <c r="Z112" s="28"/>
      <c r="AA112" s="17"/>
      <c r="AB112" s="17"/>
      <c r="AC112" s="17"/>
      <c r="AD112" s="17"/>
      <c r="AE112" s="17"/>
      <c r="AF112" s="17"/>
      <c r="AG112" s="17"/>
      <c r="AH112" s="17"/>
    </row>
    <row r="113" spans="1:34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24"/>
      <c r="J113" s="25"/>
      <c r="K113" s="26"/>
      <c r="L113" s="27"/>
      <c r="M113" s="26"/>
      <c r="N113" s="27"/>
      <c r="O113" s="26"/>
      <c r="P113" s="27"/>
      <c r="Q113" s="24"/>
      <c r="R113" s="25"/>
      <c r="S113" s="24"/>
      <c r="T113" s="25"/>
      <c r="U113" s="17"/>
      <c r="V113" s="28"/>
      <c r="W113" s="29"/>
      <c r="X113" s="25"/>
      <c r="Y113" s="17"/>
      <c r="Z113" s="28"/>
      <c r="AA113" s="17"/>
      <c r="AB113" s="17"/>
      <c r="AC113" s="17"/>
      <c r="AD113" s="17"/>
      <c r="AE113" s="17"/>
      <c r="AF113" s="17"/>
      <c r="AG113" s="17"/>
      <c r="AH113" s="17"/>
    </row>
    <row r="114" spans="1:34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24"/>
      <c r="J114" s="25"/>
      <c r="K114" s="26"/>
      <c r="L114" s="27"/>
      <c r="M114" s="26"/>
      <c r="N114" s="27"/>
      <c r="O114" s="26"/>
      <c r="P114" s="27"/>
      <c r="Q114" s="24"/>
      <c r="R114" s="25"/>
      <c r="S114" s="24"/>
      <c r="T114" s="25"/>
      <c r="U114" s="17"/>
      <c r="V114" s="28"/>
      <c r="W114" s="29"/>
      <c r="X114" s="25"/>
      <c r="Y114" s="17"/>
      <c r="Z114" s="28"/>
      <c r="AA114" s="17"/>
      <c r="AB114" s="17"/>
      <c r="AC114" s="17"/>
      <c r="AD114" s="17"/>
      <c r="AE114" s="17"/>
      <c r="AF114" s="17"/>
      <c r="AG114" s="17"/>
      <c r="AH114" s="17"/>
    </row>
    <row r="115" spans="1:34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24"/>
      <c r="J115" s="25"/>
      <c r="K115" s="26"/>
      <c r="L115" s="27"/>
      <c r="M115" s="26"/>
      <c r="N115" s="27"/>
      <c r="O115" s="26"/>
      <c r="P115" s="27"/>
      <c r="Q115" s="24"/>
      <c r="R115" s="25"/>
      <c r="S115" s="24"/>
      <c r="T115" s="25"/>
      <c r="U115" s="17"/>
      <c r="V115" s="28"/>
      <c r="W115" s="29"/>
      <c r="X115" s="25"/>
      <c r="Y115" s="17"/>
      <c r="Z115" s="28"/>
      <c r="AA115" s="17"/>
      <c r="AB115" s="17"/>
      <c r="AC115" s="17"/>
      <c r="AD115" s="17"/>
      <c r="AE115" s="17"/>
      <c r="AF115" s="17"/>
      <c r="AG115" s="17"/>
      <c r="AH115" s="17"/>
    </row>
    <row r="116" spans="1:34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24"/>
      <c r="J116" s="25"/>
      <c r="K116" s="26"/>
      <c r="L116" s="27"/>
      <c r="M116" s="26"/>
      <c r="N116" s="27"/>
      <c r="O116" s="26"/>
      <c r="P116" s="27"/>
      <c r="Q116" s="24"/>
      <c r="R116" s="25"/>
      <c r="S116" s="24"/>
      <c r="T116" s="25"/>
      <c r="U116" s="17"/>
      <c r="V116" s="28"/>
      <c r="W116" s="29"/>
      <c r="X116" s="25"/>
      <c r="Y116" s="17"/>
      <c r="Z116" s="28"/>
      <c r="AA116" s="17"/>
      <c r="AB116" s="17"/>
      <c r="AC116" s="17"/>
      <c r="AD116" s="17"/>
      <c r="AE116" s="17"/>
      <c r="AF116" s="17"/>
      <c r="AG116" s="17"/>
      <c r="AH116" s="17"/>
    </row>
    <row r="117" spans="1:34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24"/>
      <c r="J117" s="25"/>
      <c r="K117" s="26"/>
      <c r="L117" s="27"/>
      <c r="M117" s="26"/>
      <c r="N117" s="27"/>
      <c r="O117" s="26"/>
      <c r="P117" s="27"/>
      <c r="Q117" s="24"/>
      <c r="R117" s="25"/>
      <c r="S117" s="24"/>
      <c r="T117" s="25"/>
      <c r="U117" s="17"/>
      <c r="V117" s="28"/>
      <c r="W117" s="29"/>
      <c r="X117" s="25"/>
      <c r="Y117" s="17"/>
      <c r="Z117" s="28"/>
      <c r="AA117" s="17"/>
      <c r="AB117" s="17"/>
      <c r="AC117" s="17"/>
      <c r="AD117" s="17"/>
      <c r="AE117" s="17"/>
      <c r="AF117" s="17"/>
      <c r="AG117" s="17"/>
      <c r="AH117" s="17"/>
    </row>
    <row r="118" spans="1:34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24"/>
      <c r="J118" s="25"/>
      <c r="K118" s="26"/>
      <c r="L118" s="27"/>
      <c r="M118" s="26"/>
      <c r="N118" s="27"/>
      <c r="O118" s="26"/>
      <c r="P118" s="27"/>
      <c r="Q118" s="24"/>
      <c r="R118" s="25"/>
      <c r="S118" s="24"/>
      <c r="T118" s="25"/>
      <c r="U118" s="17"/>
      <c r="V118" s="28"/>
      <c r="W118" s="29"/>
      <c r="X118" s="25"/>
      <c r="Y118" s="17"/>
      <c r="Z118" s="28"/>
      <c r="AA118" s="17"/>
      <c r="AB118" s="17"/>
      <c r="AC118" s="17"/>
      <c r="AD118" s="17"/>
      <c r="AE118" s="17"/>
      <c r="AF118" s="17"/>
      <c r="AG118" s="17"/>
      <c r="AH118" s="17"/>
    </row>
    <row r="119" spans="1:34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24"/>
      <c r="J119" s="25"/>
      <c r="K119" s="26"/>
      <c r="L119" s="27"/>
      <c r="M119" s="26"/>
      <c r="N119" s="27"/>
      <c r="O119" s="26"/>
      <c r="P119" s="27"/>
      <c r="Q119" s="24"/>
      <c r="R119" s="25"/>
      <c r="S119" s="24"/>
      <c r="T119" s="25"/>
      <c r="U119" s="17"/>
      <c r="V119" s="28"/>
      <c r="W119" s="29"/>
      <c r="X119" s="25"/>
      <c r="Y119" s="17"/>
      <c r="Z119" s="28"/>
      <c r="AA119" s="17"/>
      <c r="AB119" s="17"/>
      <c r="AC119" s="17"/>
      <c r="AD119" s="17"/>
      <c r="AE119" s="17"/>
      <c r="AF119" s="17"/>
      <c r="AG119" s="17"/>
      <c r="AH119" s="17"/>
    </row>
    <row r="120" spans="1:34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24"/>
      <c r="J120" s="25"/>
      <c r="K120" s="26"/>
      <c r="L120" s="27"/>
      <c r="M120" s="26"/>
      <c r="N120" s="27"/>
      <c r="O120" s="26"/>
      <c r="P120" s="27"/>
      <c r="Q120" s="24"/>
      <c r="R120" s="25"/>
      <c r="S120" s="24"/>
      <c r="T120" s="25"/>
      <c r="U120" s="17"/>
      <c r="V120" s="28"/>
      <c r="W120" s="29"/>
      <c r="X120" s="25"/>
      <c r="Y120" s="17"/>
      <c r="Z120" s="28"/>
      <c r="AA120" s="17"/>
      <c r="AB120" s="17"/>
      <c r="AC120" s="17"/>
      <c r="AD120" s="17"/>
      <c r="AE120" s="17"/>
      <c r="AF120" s="17"/>
      <c r="AG120" s="17"/>
      <c r="AH120" s="17"/>
    </row>
    <row r="121" spans="1:34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24"/>
      <c r="J121" s="25"/>
      <c r="K121" s="26"/>
      <c r="L121" s="27"/>
      <c r="M121" s="26"/>
      <c r="N121" s="27"/>
      <c r="O121" s="26"/>
      <c r="P121" s="27"/>
      <c r="Q121" s="24"/>
      <c r="R121" s="25"/>
      <c r="S121" s="24"/>
      <c r="T121" s="25"/>
      <c r="U121" s="17"/>
      <c r="V121" s="28"/>
      <c r="W121" s="29"/>
      <c r="X121" s="25"/>
      <c r="Y121" s="17"/>
      <c r="Z121" s="28"/>
      <c r="AA121" s="17"/>
      <c r="AB121" s="17"/>
      <c r="AC121" s="17"/>
      <c r="AD121" s="17"/>
      <c r="AE121" s="17"/>
      <c r="AF121" s="17"/>
      <c r="AG121" s="17"/>
      <c r="AH121" s="17"/>
    </row>
    <row r="122" spans="1:34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24"/>
      <c r="J122" s="25"/>
      <c r="K122" s="26"/>
      <c r="L122" s="27"/>
      <c r="M122" s="26"/>
      <c r="N122" s="27"/>
      <c r="O122" s="26"/>
      <c r="P122" s="27"/>
      <c r="Q122" s="24"/>
      <c r="R122" s="25"/>
      <c r="S122" s="24"/>
      <c r="T122" s="25"/>
      <c r="U122" s="17"/>
      <c r="V122" s="28"/>
      <c r="W122" s="29"/>
      <c r="X122" s="25"/>
      <c r="Y122" s="17"/>
      <c r="Z122" s="28"/>
      <c r="AA122" s="17"/>
      <c r="AB122" s="17"/>
      <c r="AC122" s="17"/>
      <c r="AD122" s="17"/>
      <c r="AE122" s="17"/>
      <c r="AF122" s="17"/>
      <c r="AG122" s="17"/>
      <c r="AH122" s="17"/>
    </row>
    <row r="123" spans="1:34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24"/>
      <c r="J123" s="25"/>
      <c r="K123" s="26"/>
      <c r="L123" s="27"/>
      <c r="M123" s="26"/>
      <c r="N123" s="27"/>
      <c r="O123" s="26"/>
      <c r="P123" s="27"/>
      <c r="Q123" s="24"/>
      <c r="R123" s="25"/>
      <c r="S123" s="24"/>
      <c r="T123" s="25"/>
      <c r="U123" s="17"/>
      <c r="V123" s="28"/>
      <c r="W123" s="29"/>
      <c r="X123" s="25"/>
      <c r="Y123" s="17"/>
      <c r="Z123" s="28"/>
      <c r="AA123" s="17"/>
      <c r="AB123" s="17"/>
      <c r="AC123" s="17"/>
      <c r="AD123" s="17"/>
      <c r="AE123" s="17"/>
      <c r="AF123" s="17"/>
      <c r="AG123" s="17"/>
      <c r="AH123" s="17"/>
    </row>
    <row r="124" spans="1:34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24"/>
      <c r="J124" s="25"/>
      <c r="K124" s="26"/>
      <c r="L124" s="27"/>
      <c r="M124" s="26"/>
      <c r="N124" s="27"/>
      <c r="O124" s="26"/>
      <c r="P124" s="27"/>
      <c r="Q124" s="24"/>
      <c r="R124" s="25"/>
      <c r="S124" s="24"/>
      <c r="T124" s="25"/>
      <c r="U124" s="17"/>
      <c r="V124" s="28"/>
      <c r="W124" s="29"/>
      <c r="X124" s="25"/>
      <c r="Y124" s="17"/>
      <c r="Z124" s="28"/>
      <c r="AA124" s="17"/>
      <c r="AB124" s="17"/>
      <c r="AC124" s="17"/>
      <c r="AD124" s="17"/>
      <c r="AE124" s="17"/>
      <c r="AF124" s="17"/>
      <c r="AG124" s="17"/>
      <c r="AH124" s="17"/>
    </row>
    <row r="125" spans="1:34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24"/>
      <c r="J125" s="25"/>
      <c r="K125" s="26"/>
      <c r="L125" s="27"/>
      <c r="M125" s="26"/>
      <c r="N125" s="27"/>
      <c r="O125" s="26"/>
      <c r="P125" s="27"/>
      <c r="Q125" s="24"/>
      <c r="R125" s="25"/>
      <c r="S125" s="24"/>
      <c r="T125" s="25"/>
      <c r="U125" s="17"/>
      <c r="V125" s="28"/>
      <c r="W125" s="29"/>
      <c r="X125" s="25"/>
      <c r="Y125" s="17"/>
      <c r="Z125" s="28"/>
      <c r="AA125" s="17"/>
      <c r="AB125" s="17"/>
      <c r="AC125" s="17"/>
      <c r="AD125" s="17"/>
      <c r="AE125" s="17"/>
      <c r="AF125" s="17"/>
      <c r="AG125" s="17"/>
      <c r="AH125" s="17"/>
    </row>
    <row r="126" spans="1:34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24"/>
      <c r="J126" s="25"/>
      <c r="K126" s="26"/>
      <c r="L126" s="27"/>
      <c r="M126" s="26"/>
      <c r="N126" s="27"/>
      <c r="O126" s="26"/>
      <c r="P126" s="27"/>
      <c r="Q126" s="24"/>
      <c r="R126" s="25"/>
      <c r="S126" s="24"/>
      <c r="T126" s="25"/>
      <c r="U126" s="17"/>
      <c r="V126" s="28"/>
      <c r="W126" s="29"/>
      <c r="X126" s="25"/>
      <c r="Y126" s="17"/>
      <c r="Z126" s="28"/>
      <c r="AA126" s="17"/>
      <c r="AB126" s="17"/>
      <c r="AC126" s="17"/>
      <c r="AD126" s="17"/>
      <c r="AE126" s="17"/>
      <c r="AF126" s="17"/>
      <c r="AG126" s="17"/>
      <c r="AH126" s="17"/>
    </row>
    <row r="127" spans="1:34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24"/>
      <c r="J127" s="25"/>
      <c r="K127" s="26"/>
      <c r="L127" s="27"/>
      <c r="M127" s="26"/>
      <c r="N127" s="27"/>
      <c r="O127" s="26"/>
      <c r="P127" s="27"/>
      <c r="Q127" s="24"/>
      <c r="R127" s="25"/>
      <c r="S127" s="24"/>
      <c r="T127" s="25"/>
      <c r="U127" s="17"/>
      <c r="V127" s="28"/>
      <c r="W127" s="29"/>
      <c r="X127" s="25"/>
      <c r="Y127" s="17"/>
      <c r="Z127" s="28"/>
      <c r="AA127" s="17"/>
      <c r="AB127" s="17"/>
      <c r="AC127" s="17"/>
      <c r="AD127" s="17"/>
      <c r="AE127" s="17"/>
      <c r="AF127" s="17"/>
      <c r="AG127" s="17"/>
      <c r="AH127" s="17"/>
    </row>
    <row r="128" spans="1:34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24"/>
      <c r="J128" s="25"/>
      <c r="K128" s="26"/>
      <c r="L128" s="27"/>
      <c r="M128" s="26"/>
      <c r="N128" s="27"/>
      <c r="O128" s="26"/>
      <c r="P128" s="27"/>
      <c r="Q128" s="24"/>
      <c r="R128" s="25"/>
      <c r="S128" s="24"/>
      <c r="T128" s="25"/>
      <c r="U128" s="17"/>
      <c r="V128" s="28"/>
      <c r="W128" s="29"/>
      <c r="X128" s="25"/>
      <c r="Y128" s="17"/>
      <c r="Z128" s="28"/>
      <c r="AA128" s="17"/>
      <c r="AB128" s="17"/>
      <c r="AC128" s="17"/>
      <c r="AD128" s="17"/>
      <c r="AE128" s="17"/>
      <c r="AF128" s="17"/>
      <c r="AG128" s="17"/>
      <c r="AH128" s="17"/>
    </row>
    <row r="129" spans="1:34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24"/>
      <c r="J129" s="25"/>
      <c r="K129" s="26"/>
      <c r="L129" s="27"/>
      <c r="M129" s="26"/>
      <c r="N129" s="27"/>
      <c r="O129" s="26"/>
      <c r="P129" s="27"/>
      <c r="Q129" s="24"/>
      <c r="R129" s="25"/>
      <c r="S129" s="24"/>
      <c r="T129" s="25"/>
      <c r="U129" s="17"/>
      <c r="V129" s="28"/>
      <c r="W129" s="29"/>
      <c r="X129" s="25"/>
      <c r="Y129" s="17"/>
      <c r="Z129" s="28"/>
      <c r="AA129" s="17"/>
      <c r="AB129" s="17"/>
      <c r="AC129" s="17"/>
      <c r="AD129" s="17"/>
      <c r="AE129" s="17"/>
      <c r="AF129" s="17"/>
      <c r="AG129" s="17"/>
      <c r="AH129" s="17"/>
    </row>
    <row r="130" spans="1:34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24"/>
      <c r="J130" s="25"/>
      <c r="K130" s="26"/>
      <c r="L130" s="27"/>
      <c r="M130" s="26"/>
      <c r="N130" s="27"/>
      <c r="O130" s="26"/>
      <c r="P130" s="27"/>
      <c r="Q130" s="24"/>
      <c r="R130" s="25"/>
      <c r="S130" s="24"/>
      <c r="T130" s="25"/>
      <c r="U130" s="17"/>
      <c r="V130" s="28"/>
      <c r="W130" s="29"/>
      <c r="X130" s="25"/>
      <c r="Y130" s="17"/>
      <c r="Z130" s="28"/>
      <c r="AA130" s="17"/>
      <c r="AB130" s="17"/>
      <c r="AC130" s="17"/>
      <c r="AD130" s="17"/>
      <c r="AE130" s="17"/>
      <c r="AF130" s="17"/>
      <c r="AG130" s="17"/>
      <c r="AH130" s="17"/>
    </row>
    <row r="131" spans="1:34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24"/>
      <c r="J131" s="25"/>
      <c r="K131" s="26"/>
      <c r="L131" s="27"/>
      <c r="M131" s="26"/>
      <c r="N131" s="27"/>
      <c r="O131" s="26"/>
      <c r="P131" s="27"/>
      <c r="Q131" s="24"/>
      <c r="R131" s="25"/>
      <c r="S131" s="24"/>
      <c r="T131" s="25"/>
      <c r="U131" s="17"/>
      <c r="V131" s="28"/>
      <c r="W131" s="29"/>
      <c r="X131" s="25"/>
      <c r="Y131" s="17"/>
      <c r="Z131" s="28"/>
      <c r="AA131" s="17"/>
      <c r="AB131" s="17"/>
      <c r="AC131" s="17"/>
      <c r="AD131" s="17"/>
      <c r="AE131" s="17"/>
      <c r="AF131" s="17"/>
      <c r="AG131" s="17"/>
      <c r="AH131" s="17"/>
    </row>
    <row r="132" spans="1:34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24"/>
      <c r="J132" s="25"/>
      <c r="K132" s="26"/>
      <c r="L132" s="27"/>
      <c r="M132" s="26"/>
      <c r="N132" s="27"/>
      <c r="O132" s="26"/>
      <c r="P132" s="27"/>
      <c r="Q132" s="24"/>
      <c r="R132" s="25"/>
      <c r="S132" s="24"/>
      <c r="T132" s="25"/>
      <c r="U132" s="17"/>
      <c r="V132" s="28"/>
      <c r="W132" s="29"/>
      <c r="X132" s="25"/>
      <c r="Y132" s="17"/>
      <c r="Z132" s="28"/>
      <c r="AA132" s="17"/>
      <c r="AB132" s="17"/>
      <c r="AC132" s="17"/>
      <c r="AD132" s="17"/>
      <c r="AE132" s="17"/>
      <c r="AF132" s="17"/>
      <c r="AG132" s="17"/>
      <c r="AH132" s="17"/>
    </row>
    <row r="133" spans="1:34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24"/>
      <c r="J133" s="25"/>
      <c r="K133" s="26"/>
      <c r="L133" s="27"/>
      <c r="M133" s="26"/>
      <c r="N133" s="27"/>
      <c r="O133" s="26"/>
      <c r="P133" s="27"/>
      <c r="Q133" s="24"/>
      <c r="R133" s="25"/>
      <c r="S133" s="24"/>
      <c r="T133" s="25"/>
      <c r="U133" s="17"/>
      <c r="V133" s="28"/>
      <c r="W133" s="29"/>
      <c r="X133" s="25"/>
      <c r="Y133" s="17"/>
      <c r="Z133" s="28"/>
      <c r="AA133" s="17"/>
      <c r="AB133" s="17"/>
      <c r="AC133" s="17"/>
      <c r="AD133" s="17"/>
      <c r="AE133" s="17"/>
      <c r="AF133" s="17"/>
      <c r="AG133" s="17"/>
      <c r="AH133" s="17"/>
    </row>
    <row r="134" spans="1:34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24"/>
      <c r="J134" s="25"/>
      <c r="K134" s="26"/>
      <c r="L134" s="27"/>
      <c r="M134" s="26"/>
      <c r="N134" s="27"/>
      <c r="O134" s="26"/>
      <c r="P134" s="27"/>
      <c r="Q134" s="24"/>
      <c r="R134" s="25"/>
      <c r="S134" s="24"/>
      <c r="T134" s="25"/>
      <c r="U134" s="17"/>
      <c r="V134" s="28"/>
      <c r="W134" s="29"/>
      <c r="X134" s="25"/>
      <c r="Y134" s="17"/>
      <c r="Z134" s="28"/>
      <c r="AA134" s="17"/>
      <c r="AB134" s="17"/>
      <c r="AC134" s="17"/>
      <c r="AD134" s="17"/>
      <c r="AE134" s="17"/>
      <c r="AF134" s="17"/>
      <c r="AG134" s="17"/>
      <c r="AH134" s="17"/>
    </row>
    <row r="135" spans="1:34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24"/>
      <c r="J135" s="25"/>
      <c r="K135" s="26"/>
      <c r="L135" s="27"/>
      <c r="M135" s="26"/>
      <c r="N135" s="27"/>
      <c r="O135" s="26"/>
      <c r="P135" s="27"/>
      <c r="Q135" s="24"/>
      <c r="R135" s="25"/>
      <c r="S135" s="24"/>
      <c r="T135" s="25"/>
      <c r="U135" s="17"/>
      <c r="V135" s="28"/>
      <c r="W135" s="29"/>
      <c r="X135" s="25"/>
      <c r="Y135" s="17"/>
      <c r="Z135" s="28"/>
      <c r="AA135" s="17"/>
      <c r="AB135" s="17"/>
      <c r="AC135" s="17"/>
      <c r="AD135" s="17"/>
      <c r="AE135" s="17"/>
      <c r="AF135" s="17"/>
      <c r="AG135" s="17"/>
      <c r="AH135" s="17"/>
    </row>
    <row r="136" spans="1:34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24"/>
      <c r="J136" s="25"/>
      <c r="K136" s="26"/>
      <c r="L136" s="27"/>
      <c r="M136" s="26"/>
      <c r="N136" s="27"/>
      <c r="O136" s="26"/>
      <c r="P136" s="27"/>
      <c r="Q136" s="24"/>
      <c r="R136" s="25"/>
      <c r="S136" s="24"/>
      <c r="T136" s="25"/>
      <c r="U136" s="17"/>
      <c r="V136" s="28"/>
      <c r="W136" s="29"/>
      <c r="X136" s="25"/>
      <c r="Y136" s="17"/>
      <c r="Z136" s="28"/>
      <c r="AA136" s="17"/>
      <c r="AB136" s="17"/>
      <c r="AC136" s="17"/>
      <c r="AD136" s="17"/>
      <c r="AE136" s="17"/>
      <c r="AF136" s="17"/>
      <c r="AG136" s="17"/>
      <c r="AH136" s="17"/>
    </row>
    <row r="137" spans="1:34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24"/>
      <c r="J137" s="25"/>
      <c r="K137" s="26"/>
      <c r="L137" s="27"/>
      <c r="M137" s="26"/>
      <c r="N137" s="27"/>
      <c r="O137" s="26"/>
      <c r="P137" s="27"/>
      <c r="Q137" s="24"/>
      <c r="R137" s="25"/>
      <c r="S137" s="24"/>
      <c r="T137" s="25"/>
      <c r="U137" s="17"/>
      <c r="V137" s="28"/>
      <c r="W137" s="29"/>
      <c r="X137" s="25"/>
      <c r="Y137" s="17"/>
      <c r="Z137" s="28"/>
      <c r="AA137" s="17"/>
      <c r="AB137" s="17"/>
      <c r="AC137" s="17"/>
      <c r="AD137" s="17"/>
      <c r="AE137" s="17"/>
      <c r="AF137" s="17"/>
      <c r="AG137" s="17"/>
      <c r="AH137" s="17"/>
    </row>
    <row r="138" spans="1:34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24"/>
      <c r="J138" s="25"/>
      <c r="K138" s="26"/>
      <c r="L138" s="27"/>
      <c r="M138" s="26"/>
      <c r="N138" s="27"/>
      <c r="O138" s="26"/>
      <c r="P138" s="27"/>
      <c r="Q138" s="24"/>
      <c r="R138" s="25"/>
      <c r="S138" s="24"/>
      <c r="T138" s="25"/>
      <c r="U138" s="17"/>
      <c r="V138" s="28"/>
      <c r="W138" s="29"/>
      <c r="X138" s="25"/>
      <c r="Y138" s="17"/>
      <c r="Z138" s="28"/>
      <c r="AA138" s="17"/>
      <c r="AB138" s="17"/>
      <c r="AC138" s="17"/>
      <c r="AD138" s="17"/>
      <c r="AE138" s="17"/>
      <c r="AF138" s="17"/>
      <c r="AG138" s="17"/>
      <c r="AH138" s="17"/>
    </row>
    <row r="139" spans="1:34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24"/>
      <c r="J139" s="25"/>
      <c r="K139" s="26"/>
      <c r="L139" s="27"/>
      <c r="M139" s="26"/>
      <c r="N139" s="27"/>
      <c r="O139" s="26"/>
      <c r="P139" s="27"/>
      <c r="Q139" s="24"/>
      <c r="R139" s="25"/>
      <c r="S139" s="24"/>
      <c r="T139" s="25"/>
      <c r="U139" s="17"/>
      <c r="V139" s="28"/>
      <c r="W139" s="29"/>
      <c r="X139" s="25"/>
      <c r="Y139" s="17"/>
      <c r="Z139" s="28"/>
      <c r="AA139" s="17"/>
      <c r="AB139" s="17"/>
      <c r="AC139" s="17"/>
      <c r="AD139" s="17"/>
      <c r="AE139" s="17"/>
      <c r="AF139" s="17"/>
      <c r="AG139" s="17"/>
      <c r="AH139" s="17"/>
    </row>
    <row r="140" spans="1:34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24"/>
      <c r="J140" s="25"/>
      <c r="K140" s="26"/>
      <c r="L140" s="27"/>
      <c r="M140" s="26"/>
      <c r="N140" s="27"/>
      <c r="O140" s="26"/>
      <c r="P140" s="27"/>
      <c r="Q140" s="24"/>
      <c r="R140" s="25"/>
      <c r="S140" s="24"/>
      <c r="T140" s="25"/>
      <c r="U140" s="17"/>
      <c r="V140" s="28"/>
      <c r="W140" s="29"/>
      <c r="X140" s="25"/>
      <c r="Y140" s="17"/>
      <c r="Z140" s="28"/>
      <c r="AA140" s="17"/>
      <c r="AB140" s="17"/>
      <c r="AC140" s="17"/>
      <c r="AD140" s="17"/>
      <c r="AE140" s="17"/>
      <c r="AF140" s="17"/>
      <c r="AG140" s="17"/>
      <c r="AH140" s="17"/>
    </row>
    <row r="141" spans="1:34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24"/>
      <c r="J141" s="25"/>
      <c r="K141" s="26"/>
      <c r="L141" s="27"/>
      <c r="M141" s="26"/>
      <c r="N141" s="27"/>
      <c r="O141" s="26"/>
      <c r="P141" s="27"/>
      <c r="Q141" s="24"/>
      <c r="R141" s="25"/>
      <c r="S141" s="24"/>
      <c r="T141" s="25"/>
      <c r="U141" s="17"/>
      <c r="V141" s="28"/>
      <c r="W141" s="29"/>
      <c r="X141" s="25"/>
      <c r="Y141" s="17"/>
      <c r="Z141" s="28"/>
      <c r="AA141" s="17"/>
      <c r="AB141" s="17"/>
      <c r="AC141" s="17"/>
      <c r="AD141" s="17"/>
      <c r="AE141" s="17"/>
      <c r="AF141" s="17"/>
      <c r="AG141" s="17"/>
      <c r="AH141" s="17"/>
    </row>
    <row r="142" spans="1:34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24"/>
      <c r="J142" s="25"/>
      <c r="K142" s="26"/>
      <c r="L142" s="27"/>
      <c r="M142" s="26"/>
      <c r="N142" s="27"/>
      <c r="O142" s="26"/>
      <c r="P142" s="27"/>
      <c r="Q142" s="24"/>
      <c r="R142" s="25"/>
      <c r="S142" s="24"/>
      <c r="T142" s="25"/>
      <c r="U142" s="17"/>
      <c r="V142" s="28"/>
      <c r="W142" s="29"/>
      <c r="X142" s="25"/>
      <c r="Y142" s="17"/>
      <c r="Z142" s="28"/>
      <c r="AA142" s="17"/>
      <c r="AB142" s="17"/>
      <c r="AC142" s="17"/>
      <c r="AD142" s="17"/>
      <c r="AE142" s="17"/>
      <c r="AF142" s="17"/>
      <c r="AG142" s="17"/>
      <c r="AH142" s="17"/>
    </row>
    <row r="143" spans="1:34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24"/>
      <c r="J143" s="25"/>
      <c r="K143" s="26"/>
      <c r="L143" s="27"/>
      <c r="M143" s="26"/>
      <c r="N143" s="27"/>
      <c r="O143" s="26"/>
      <c r="P143" s="27"/>
      <c r="Q143" s="24"/>
      <c r="R143" s="25"/>
      <c r="S143" s="24"/>
      <c r="T143" s="25"/>
      <c r="U143" s="17"/>
      <c r="V143" s="28"/>
      <c r="W143" s="29"/>
      <c r="X143" s="25"/>
      <c r="Y143" s="17"/>
      <c r="Z143" s="28"/>
      <c r="AA143" s="17"/>
      <c r="AB143" s="17"/>
      <c r="AC143" s="17"/>
      <c r="AD143" s="17"/>
      <c r="AE143" s="17"/>
      <c r="AF143" s="17"/>
      <c r="AG143" s="17"/>
      <c r="AH143" s="17"/>
    </row>
    <row r="144" spans="1:34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24"/>
      <c r="J144" s="25"/>
      <c r="K144" s="26"/>
      <c r="L144" s="27"/>
      <c r="M144" s="26"/>
      <c r="N144" s="27"/>
      <c r="O144" s="26"/>
      <c r="P144" s="27"/>
      <c r="Q144" s="24"/>
      <c r="R144" s="25"/>
      <c r="S144" s="24"/>
      <c r="T144" s="25"/>
      <c r="U144" s="17"/>
      <c r="V144" s="28"/>
      <c r="W144" s="29"/>
      <c r="X144" s="25"/>
      <c r="Y144" s="17"/>
      <c r="Z144" s="28"/>
      <c r="AA144" s="17"/>
      <c r="AB144" s="17"/>
      <c r="AC144" s="17"/>
      <c r="AD144" s="17"/>
      <c r="AE144" s="17"/>
      <c r="AF144" s="17"/>
      <c r="AG144" s="17"/>
      <c r="AH144" s="17"/>
    </row>
    <row r="145" spans="1:34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24"/>
      <c r="J145" s="25"/>
      <c r="K145" s="26"/>
      <c r="L145" s="27"/>
      <c r="M145" s="26"/>
      <c r="N145" s="27"/>
      <c r="O145" s="26"/>
      <c r="P145" s="27"/>
      <c r="Q145" s="24"/>
      <c r="R145" s="25"/>
      <c r="S145" s="24"/>
      <c r="T145" s="25"/>
      <c r="U145" s="17"/>
      <c r="V145" s="28"/>
      <c r="W145" s="29"/>
      <c r="X145" s="25"/>
      <c r="Y145" s="17"/>
      <c r="Z145" s="28"/>
      <c r="AA145" s="17"/>
      <c r="AB145" s="17"/>
      <c r="AC145" s="17"/>
      <c r="AD145" s="17"/>
      <c r="AE145" s="17"/>
      <c r="AF145" s="17"/>
      <c r="AG145" s="17"/>
      <c r="AH145" s="17"/>
    </row>
    <row r="146" spans="1:34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24"/>
      <c r="J146" s="25"/>
      <c r="K146" s="26"/>
      <c r="L146" s="27"/>
      <c r="M146" s="26"/>
      <c r="N146" s="27"/>
      <c r="O146" s="26"/>
      <c r="P146" s="27"/>
      <c r="Q146" s="24"/>
      <c r="R146" s="25"/>
      <c r="S146" s="24"/>
      <c r="T146" s="25"/>
      <c r="U146" s="17"/>
      <c r="V146" s="28"/>
      <c r="W146" s="29"/>
      <c r="X146" s="25"/>
      <c r="Y146" s="17"/>
      <c r="Z146" s="28"/>
      <c r="AA146" s="17"/>
      <c r="AB146" s="17"/>
      <c r="AC146" s="17"/>
      <c r="AD146" s="17"/>
      <c r="AE146" s="17"/>
      <c r="AF146" s="17"/>
      <c r="AG146" s="17"/>
      <c r="AH146" s="17"/>
    </row>
    <row r="147" spans="1:34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24"/>
      <c r="J147" s="25"/>
      <c r="K147" s="26"/>
      <c r="L147" s="27"/>
      <c r="M147" s="26"/>
      <c r="N147" s="27"/>
      <c r="O147" s="26"/>
      <c r="P147" s="27"/>
      <c r="Q147" s="24"/>
      <c r="R147" s="25"/>
      <c r="S147" s="24"/>
      <c r="T147" s="25"/>
      <c r="U147" s="17"/>
      <c r="V147" s="28"/>
      <c r="W147" s="29"/>
      <c r="X147" s="25"/>
      <c r="Y147" s="17"/>
      <c r="Z147" s="28"/>
      <c r="AA147" s="17"/>
      <c r="AB147" s="17"/>
      <c r="AC147" s="17"/>
      <c r="AD147" s="17"/>
      <c r="AE147" s="17"/>
      <c r="AF147" s="17"/>
      <c r="AG147" s="17"/>
      <c r="AH147" s="17"/>
    </row>
    <row r="148" spans="1:34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24"/>
      <c r="J148" s="25"/>
      <c r="K148" s="26"/>
      <c r="L148" s="27"/>
      <c r="M148" s="26"/>
      <c r="N148" s="27"/>
      <c r="O148" s="26"/>
      <c r="P148" s="27"/>
      <c r="Q148" s="24"/>
      <c r="R148" s="25"/>
      <c r="S148" s="24"/>
      <c r="T148" s="25"/>
      <c r="U148" s="17"/>
      <c r="V148" s="28"/>
      <c r="W148" s="29"/>
      <c r="X148" s="25"/>
      <c r="Y148" s="17"/>
      <c r="Z148" s="28"/>
      <c r="AA148" s="17"/>
      <c r="AB148" s="17"/>
      <c r="AC148" s="17"/>
      <c r="AD148" s="17"/>
      <c r="AE148" s="17"/>
      <c r="AF148" s="17"/>
      <c r="AG148" s="17"/>
      <c r="AH148" s="17"/>
    </row>
    <row r="149" spans="1:34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24"/>
      <c r="J149" s="25"/>
      <c r="K149" s="26"/>
      <c r="L149" s="27"/>
      <c r="M149" s="26"/>
      <c r="N149" s="27"/>
      <c r="O149" s="26"/>
      <c r="P149" s="27"/>
      <c r="Q149" s="24"/>
      <c r="R149" s="25"/>
      <c r="S149" s="24"/>
      <c r="T149" s="25"/>
      <c r="U149" s="17"/>
      <c r="V149" s="28"/>
      <c r="W149" s="29"/>
      <c r="X149" s="25"/>
      <c r="Y149" s="17"/>
      <c r="Z149" s="28"/>
      <c r="AA149" s="17"/>
      <c r="AB149" s="17"/>
      <c r="AC149" s="17"/>
      <c r="AD149" s="17"/>
      <c r="AE149" s="17"/>
      <c r="AF149" s="17"/>
      <c r="AG149" s="17"/>
      <c r="AH149" s="17"/>
    </row>
    <row r="150" spans="1:34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24"/>
      <c r="J150" s="25"/>
      <c r="K150" s="26"/>
      <c r="L150" s="27"/>
      <c r="M150" s="26"/>
      <c r="N150" s="27"/>
      <c r="O150" s="26"/>
      <c r="P150" s="27"/>
      <c r="Q150" s="24"/>
      <c r="R150" s="25"/>
      <c r="S150" s="24"/>
      <c r="T150" s="25"/>
      <c r="U150" s="17"/>
      <c r="V150" s="28"/>
      <c r="W150" s="29"/>
      <c r="X150" s="25"/>
      <c r="Y150" s="17"/>
      <c r="Z150" s="28"/>
      <c r="AA150" s="17"/>
      <c r="AB150" s="17"/>
      <c r="AC150" s="17"/>
      <c r="AD150" s="17"/>
      <c r="AE150" s="17"/>
      <c r="AF150" s="17"/>
      <c r="AG150" s="17"/>
      <c r="AH150" s="17"/>
    </row>
    <row r="151" spans="1:34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24"/>
      <c r="J151" s="25"/>
      <c r="K151" s="26"/>
      <c r="L151" s="27"/>
      <c r="M151" s="26"/>
      <c r="N151" s="27"/>
      <c r="O151" s="26"/>
      <c r="P151" s="27"/>
      <c r="Q151" s="24"/>
      <c r="R151" s="25"/>
      <c r="S151" s="24"/>
      <c r="T151" s="25"/>
      <c r="U151" s="17"/>
      <c r="V151" s="28"/>
      <c r="W151" s="29"/>
      <c r="X151" s="25"/>
      <c r="Y151" s="17"/>
      <c r="Z151" s="28"/>
      <c r="AA151" s="17"/>
      <c r="AB151" s="17"/>
      <c r="AC151" s="17"/>
      <c r="AD151" s="17"/>
      <c r="AE151" s="17"/>
      <c r="AF151" s="17"/>
      <c r="AG151" s="17"/>
      <c r="AH151" s="17"/>
    </row>
    <row r="152" spans="1:34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24"/>
      <c r="J152" s="25"/>
      <c r="K152" s="26"/>
      <c r="L152" s="27"/>
      <c r="M152" s="26"/>
      <c r="N152" s="27"/>
      <c r="O152" s="26"/>
      <c r="P152" s="27"/>
      <c r="Q152" s="24"/>
      <c r="R152" s="25"/>
      <c r="S152" s="24"/>
      <c r="T152" s="25"/>
      <c r="U152" s="17"/>
      <c r="V152" s="28"/>
      <c r="W152" s="29"/>
      <c r="X152" s="25"/>
      <c r="Y152" s="17"/>
      <c r="Z152" s="28"/>
      <c r="AA152" s="17"/>
      <c r="AB152" s="17"/>
      <c r="AC152" s="17"/>
      <c r="AD152" s="17"/>
      <c r="AE152" s="17"/>
      <c r="AF152" s="17"/>
      <c r="AG152" s="17"/>
      <c r="AH152" s="17"/>
    </row>
    <row r="153" spans="1:34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24"/>
      <c r="J153" s="25"/>
      <c r="K153" s="26"/>
      <c r="L153" s="27"/>
      <c r="M153" s="26"/>
      <c r="N153" s="27"/>
      <c r="O153" s="26"/>
      <c r="P153" s="27"/>
      <c r="Q153" s="24"/>
      <c r="R153" s="25"/>
      <c r="S153" s="24"/>
      <c r="T153" s="25"/>
      <c r="U153" s="17"/>
      <c r="V153" s="28"/>
      <c r="W153" s="29"/>
      <c r="X153" s="25"/>
      <c r="Y153" s="17"/>
      <c r="Z153" s="28"/>
      <c r="AA153" s="17"/>
      <c r="AB153" s="17"/>
      <c r="AC153" s="17"/>
      <c r="AD153" s="17"/>
      <c r="AE153" s="17"/>
      <c r="AF153" s="17"/>
      <c r="AG153" s="17"/>
      <c r="AH153" s="17"/>
    </row>
    <row r="154" spans="1:34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24"/>
      <c r="J154" s="25"/>
      <c r="K154" s="26"/>
      <c r="L154" s="27"/>
      <c r="M154" s="26"/>
      <c r="N154" s="27"/>
      <c r="O154" s="26"/>
      <c r="P154" s="27"/>
      <c r="Q154" s="24"/>
      <c r="R154" s="25"/>
      <c r="S154" s="24"/>
      <c r="T154" s="25"/>
      <c r="U154" s="17"/>
      <c r="V154" s="28"/>
      <c r="W154" s="29"/>
      <c r="X154" s="25"/>
      <c r="Y154" s="17"/>
      <c r="Z154" s="28"/>
      <c r="AA154" s="17"/>
      <c r="AB154" s="17"/>
      <c r="AC154" s="17"/>
      <c r="AD154" s="17"/>
      <c r="AE154" s="17"/>
      <c r="AF154" s="17"/>
      <c r="AG154" s="17"/>
      <c r="AH154" s="17"/>
    </row>
    <row r="155" spans="1:34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24"/>
      <c r="J155" s="25"/>
      <c r="K155" s="26"/>
      <c r="L155" s="27"/>
      <c r="M155" s="26"/>
      <c r="N155" s="27"/>
      <c r="O155" s="26"/>
      <c r="P155" s="27"/>
      <c r="Q155" s="24"/>
      <c r="R155" s="25"/>
      <c r="S155" s="24"/>
      <c r="T155" s="25"/>
      <c r="U155" s="17"/>
      <c r="V155" s="28"/>
      <c r="W155" s="29"/>
      <c r="X155" s="25"/>
      <c r="Y155" s="17"/>
      <c r="Z155" s="28"/>
      <c r="AA155" s="17"/>
      <c r="AB155" s="17"/>
      <c r="AC155" s="17"/>
      <c r="AD155" s="17"/>
      <c r="AE155" s="17"/>
      <c r="AF155" s="17"/>
      <c r="AG155" s="17"/>
      <c r="AH155" s="17"/>
    </row>
    <row r="156" spans="1:34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24"/>
      <c r="J156" s="25"/>
      <c r="K156" s="26"/>
      <c r="L156" s="27"/>
      <c r="M156" s="26"/>
      <c r="N156" s="27"/>
      <c r="O156" s="26"/>
      <c r="P156" s="27"/>
      <c r="Q156" s="24"/>
      <c r="R156" s="25"/>
      <c r="S156" s="24"/>
      <c r="T156" s="25"/>
      <c r="U156" s="17"/>
      <c r="V156" s="28"/>
      <c r="W156" s="29"/>
      <c r="X156" s="25"/>
      <c r="Y156" s="17"/>
      <c r="Z156" s="28"/>
      <c r="AA156" s="17"/>
      <c r="AB156" s="17"/>
      <c r="AC156" s="17"/>
      <c r="AD156" s="17"/>
      <c r="AE156" s="17"/>
      <c r="AF156" s="17"/>
      <c r="AG156" s="17"/>
      <c r="AH156" s="17"/>
    </row>
    <row r="157" spans="1:34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24"/>
      <c r="J157" s="25"/>
      <c r="K157" s="26"/>
      <c r="L157" s="27"/>
      <c r="M157" s="26"/>
      <c r="N157" s="27"/>
      <c r="O157" s="26"/>
      <c r="P157" s="27"/>
      <c r="Q157" s="24"/>
      <c r="R157" s="25"/>
      <c r="S157" s="24"/>
      <c r="T157" s="25"/>
      <c r="U157" s="17"/>
      <c r="V157" s="28"/>
      <c r="W157" s="29"/>
      <c r="X157" s="25"/>
      <c r="Y157" s="17"/>
      <c r="Z157" s="28"/>
      <c r="AA157" s="17"/>
      <c r="AB157" s="17"/>
      <c r="AC157" s="17"/>
      <c r="AD157" s="17"/>
      <c r="AE157" s="17"/>
      <c r="AF157" s="17"/>
      <c r="AG157" s="17"/>
      <c r="AH157" s="17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24"/>
      <c r="J158" s="25"/>
      <c r="K158" s="26"/>
      <c r="L158" s="27"/>
      <c r="M158" s="26"/>
      <c r="N158" s="27"/>
      <c r="O158" s="26"/>
      <c r="P158" s="27"/>
      <c r="Q158" s="24"/>
      <c r="R158" s="25"/>
      <c r="S158" s="24"/>
      <c r="T158" s="25"/>
      <c r="U158" s="17"/>
      <c r="V158" s="28"/>
      <c r="W158" s="29"/>
      <c r="X158" s="25"/>
      <c r="Y158" s="17"/>
      <c r="Z158" s="28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24"/>
      <c r="J159" s="25"/>
      <c r="K159" s="26"/>
      <c r="L159" s="27"/>
      <c r="M159" s="26"/>
      <c r="N159" s="27"/>
      <c r="O159" s="26"/>
      <c r="P159" s="27"/>
      <c r="Q159" s="24"/>
      <c r="R159" s="25"/>
      <c r="S159" s="24"/>
      <c r="T159" s="25"/>
      <c r="U159" s="17"/>
      <c r="V159" s="28"/>
      <c r="W159" s="29"/>
      <c r="X159" s="25"/>
      <c r="Y159" s="17"/>
      <c r="Z159" s="28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24"/>
      <c r="J160" s="25"/>
      <c r="K160" s="26"/>
      <c r="L160" s="27"/>
      <c r="M160" s="26"/>
      <c r="N160" s="27"/>
      <c r="O160" s="26"/>
      <c r="P160" s="27"/>
      <c r="Q160" s="24"/>
      <c r="R160" s="25"/>
      <c r="S160" s="24"/>
      <c r="T160" s="25"/>
      <c r="U160" s="17"/>
      <c r="V160" s="28"/>
      <c r="W160" s="29"/>
      <c r="X160" s="25"/>
      <c r="Y160" s="17"/>
      <c r="Z160" s="28"/>
      <c r="AA160" s="17"/>
      <c r="AB160" s="17"/>
      <c r="AC160" s="17"/>
      <c r="AD160" s="17"/>
      <c r="AE160" s="17"/>
      <c r="AF160" s="17"/>
      <c r="AG160" s="17"/>
      <c r="AH160" s="17"/>
    </row>
    <row r="161" spans="1:34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24"/>
      <c r="J161" s="25"/>
      <c r="K161" s="26"/>
      <c r="L161" s="27"/>
      <c r="M161" s="26"/>
      <c r="N161" s="27"/>
      <c r="O161" s="26"/>
      <c r="P161" s="27"/>
      <c r="Q161" s="24"/>
      <c r="R161" s="25"/>
      <c r="S161" s="24"/>
      <c r="T161" s="25"/>
      <c r="U161" s="17"/>
      <c r="V161" s="28"/>
      <c r="W161" s="29"/>
      <c r="X161" s="25"/>
      <c r="Y161" s="17"/>
      <c r="Z161" s="28"/>
      <c r="AA161" s="17"/>
      <c r="AB161" s="17"/>
      <c r="AC161" s="17"/>
      <c r="AD161" s="17"/>
      <c r="AE161" s="17"/>
      <c r="AF161" s="17"/>
      <c r="AG161" s="17"/>
      <c r="AH161" s="17"/>
    </row>
    <row r="162" spans="1:34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24"/>
      <c r="J162" s="25"/>
      <c r="K162" s="26"/>
      <c r="L162" s="27"/>
      <c r="M162" s="26"/>
      <c r="N162" s="27"/>
      <c r="O162" s="26"/>
      <c r="P162" s="27"/>
      <c r="Q162" s="24"/>
      <c r="R162" s="25"/>
      <c r="S162" s="24"/>
      <c r="T162" s="25"/>
      <c r="U162" s="17"/>
      <c r="V162" s="28"/>
      <c r="W162" s="29"/>
      <c r="X162" s="25"/>
      <c r="Y162" s="17"/>
      <c r="Z162" s="28"/>
      <c r="AA162" s="17"/>
      <c r="AB162" s="17"/>
      <c r="AC162" s="17"/>
      <c r="AD162" s="17"/>
      <c r="AE162" s="17"/>
      <c r="AF162" s="17"/>
      <c r="AG162" s="17"/>
      <c r="AH162" s="17"/>
    </row>
    <row r="163" spans="1:34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24"/>
      <c r="J163" s="25"/>
      <c r="K163" s="26"/>
      <c r="L163" s="27"/>
      <c r="M163" s="26"/>
      <c r="N163" s="27"/>
      <c r="O163" s="26"/>
      <c r="P163" s="27"/>
      <c r="Q163" s="24"/>
      <c r="R163" s="25"/>
      <c r="S163" s="24"/>
      <c r="T163" s="25"/>
      <c r="U163" s="17"/>
      <c r="V163" s="28"/>
      <c r="W163" s="29"/>
      <c r="X163" s="25"/>
      <c r="Y163" s="17"/>
      <c r="Z163" s="28"/>
      <c r="AA163" s="17"/>
      <c r="AB163" s="17"/>
      <c r="AC163" s="17"/>
      <c r="AD163" s="17"/>
      <c r="AE163" s="17"/>
      <c r="AF163" s="17"/>
      <c r="AG163" s="17"/>
      <c r="AH163" s="17"/>
    </row>
    <row r="164" spans="1:34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24"/>
      <c r="J164" s="25"/>
      <c r="K164" s="26"/>
      <c r="L164" s="27"/>
      <c r="M164" s="26"/>
      <c r="N164" s="27"/>
      <c r="O164" s="26"/>
      <c r="P164" s="27"/>
      <c r="Q164" s="24"/>
      <c r="R164" s="25"/>
      <c r="S164" s="24"/>
      <c r="T164" s="25"/>
      <c r="U164" s="17"/>
      <c r="V164" s="28"/>
      <c r="W164" s="29"/>
      <c r="X164" s="25"/>
      <c r="Y164" s="17"/>
      <c r="Z164" s="28"/>
      <c r="AA164" s="17"/>
      <c r="AB164" s="17"/>
      <c r="AC164" s="17"/>
      <c r="AD164" s="17"/>
      <c r="AE164" s="17"/>
      <c r="AF164" s="17"/>
      <c r="AG164" s="17"/>
      <c r="AH164" s="17"/>
    </row>
    <row r="165" spans="1:34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24"/>
      <c r="J165" s="25"/>
      <c r="K165" s="26"/>
      <c r="L165" s="27"/>
      <c r="M165" s="26"/>
      <c r="N165" s="27"/>
      <c r="O165" s="26"/>
      <c r="P165" s="27"/>
      <c r="Q165" s="24"/>
      <c r="R165" s="25"/>
      <c r="S165" s="24"/>
      <c r="T165" s="25"/>
      <c r="U165" s="17"/>
      <c r="V165" s="28"/>
      <c r="W165" s="29"/>
      <c r="X165" s="25"/>
      <c r="Y165" s="17"/>
      <c r="Z165" s="28"/>
      <c r="AA165" s="17"/>
      <c r="AB165" s="17"/>
      <c r="AC165" s="17"/>
      <c r="AD165" s="17"/>
      <c r="AE165" s="17"/>
      <c r="AF165" s="17"/>
      <c r="AG165" s="17"/>
      <c r="AH165" s="17"/>
    </row>
    <row r="166" spans="1:34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24"/>
      <c r="J166" s="25"/>
      <c r="K166" s="26"/>
      <c r="L166" s="27"/>
      <c r="M166" s="26"/>
      <c r="N166" s="27"/>
      <c r="O166" s="26"/>
      <c r="P166" s="27"/>
      <c r="Q166" s="24"/>
      <c r="R166" s="25"/>
      <c r="S166" s="24"/>
      <c r="T166" s="25"/>
      <c r="U166" s="17"/>
      <c r="V166" s="28"/>
      <c r="W166" s="29"/>
      <c r="X166" s="25"/>
      <c r="Y166" s="17"/>
      <c r="Z166" s="28"/>
      <c r="AA166" s="17"/>
      <c r="AB166" s="17"/>
      <c r="AC166" s="17"/>
      <c r="AD166" s="17"/>
      <c r="AE166" s="17"/>
      <c r="AF166" s="17"/>
      <c r="AG166" s="17"/>
      <c r="AH166" s="17"/>
    </row>
    <row r="167" spans="1:34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24"/>
      <c r="J167" s="25"/>
      <c r="K167" s="26"/>
      <c r="L167" s="27"/>
      <c r="M167" s="26"/>
      <c r="N167" s="27"/>
      <c r="O167" s="26"/>
      <c r="P167" s="27"/>
      <c r="Q167" s="24"/>
      <c r="R167" s="25"/>
      <c r="S167" s="24"/>
      <c r="T167" s="25"/>
      <c r="U167" s="17"/>
      <c r="V167" s="28"/>
      <c r="W167" s="29"/>
      <c r="X167" s="25"/>
      <c r="Y167" s="17"/>
      <c r="Z167" s="28"/>
      <c r="AA167" s="17"/>
      <c r="AB167" s="17"/>
      <c r="AC167" s="17"/>
      <c r="AD167" s="17"/>
      <c r="AE167" s="17"/>
      <c r="AF167" s="17"/>
      <c r="AG167" s="17"/>
      <c r="AH167" s="17"/>
    </row>
    <row r="168" spans="1:34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24"/>
      <c r="J168" s="25"/>
      <c r="K168" s="26"/>
      <c r="L168" s="27"/>
      <c r="M168" s="26"/>
      <c r="N168" s="27"/>
      <c r="O168" s="26"/>
      <c r="P168" s="27"/>
      <c r="Q168" s="24"/>
      <c r="R168" s="25"/>
      <c r="S168" s="24"/>
      <c r="T168" s="25"/>
      <c r="U168" s="17"/>
      <c r="V168" s="28"/>
      <c r="W168" s="29"/>
      <c r="X168" s="25"/>
      <c r="Y168" s="17"/>
      <c r="Z168" s="28"/>
      <c r="AA168" s="17"/>
      <c r="AB168" s="17"/>
      <c r="AC168" s="17"/>
      <c r="AD168" s="17"/>
      <c r="AE168" s="17"/>
      <c r="AF168" s="17"/>
      <c r="AG168" s="17"/>
      <c r="AH168" s="17"/>
    </row>
    <row r="169" spans="1:34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24"/>
      <c r="J169" s="25"/>
      <c r="K169" s="26"/>
      <c r="L169" s="27"/>
      <c r="M169" s="26"/>
      <c r="N169" s="27"/>
      <c r="O169" s="26"/>
      <c r="P169" s="27"/>
      <c r="Q169" s="24"/>
      <c r="R169" s="25"/>
      <c r="S169" s="24"/>
      <c r="T169" s="25"/>
      <c r="U169" s="17"/>
      <c r="V169" s="28"/>
      <c r="W169" s="29"/>
      <c r="X169" s="25"/>
      <c r="Y169" s="17"/>
      <c r="Z169" s="28"/>
      <c r="AA169" s="17"/>
      <c r="AB169" s="17"/>
      <c r="AC169" s="17"/>
      <c r="AD169" s="17"/>
      <c r="AE169" s="17"/>
      <c r="AF169" s="17"/>
      <c r="AG169" s="17"/>
      <c r="AH169" s="17"/>
    </row>
    <row r="170" spans="1:34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24"/>
      <c r="J170" s="25"/>
      <c r="K170" s="26"/>
      <c r="L170" s="27"/>
      <c r="M170" s="26"/>
      <c r="N170" s="27"/>
      <c r="O170" s="26"/>
      <c r="P170" s="27"/>
      <c r="Q170" s="24"/>
      <c r="R170" s="25"/>
      <c r="S170" s="24"/>
      <c r="T170" s="25"/>
      <c r="U170" s="17"/>
      <c r="V170" s="28"/>
      <c r="W170" s="29"/>
      <c r="X170" s="25"/>
      <c r="Y170" s="17"/>
      <c r="Z170" s="28"/>
      <c r="AA170" s="17"/>
      <c r="AB170" s="17"/>
      <c r="AC170" s="17"/>
      <c r="AD170" s="17"/>
      <c r="AE170" s="17"/>
      <c r="AF170" s="17"/>
      <c r="AG170" s="17"/>
      <c r="AH170" s="17"/>
    </row>
    <row r="171" spans="1:34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24"/>
      <c r="J171" s="25"/>
      <c r="K171" s="26"/>
      <c r="L171" s="27"/>
      <c r="M171" s="26"/>
      <c r="N171" s="27"/>
      <c r="O171" s="26"/>
      <c r="P171" s="27"/>
      <c r="Q171" s="24"/>
      <c r="R171" s="25"/>
      <c r="S171" s="24"/>
      <c r="T171" s="25"/>
      <c r="U171" s="17"/>
      <c r="V171" s="28"/>
      <c r="W171" s="29"/>
      <c r="X171" s="25"/>
      <c r="Y171" s="17"/>
      <c r="Z171" s="28"/>
      <c r="AA171" s="17"/>
      <c r="AB171" s="17"/>
      <c r="AC171" s="17"/>
      <c r="AD171" s="17"/>
      <c r="AE171" s="17"/>
      <c r="AF171" s="17"/>
      <c r="AG171" s="17"/>
      <c r="AH171" s="17"/>
    </row>
    <row r="172" spans="1:34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24"/>
      <c r="J172" s="25"/>
      <c r="K172" s="26"/>
      <c r="L172" s="27"/>
      <c r="M172" s="26"/>
      <c r="N172" s="27"/>
      <c r="O172" s="26"/>
      <c r="P172" s="27"/>
      <c r="Q172" s="24"/>
      <c r="R172" s="25"/>
      <c r="S172" s="24"/>
      <c r="T172" s="25"/>
      <c r="U172" s="17"/>
      <c r="V172" s="28"/>
      <c r="W172" s="29"/>
      <c r="X172" s="25"/>
      <c r="Y172" s="17"/>
      <c r="Z172" s="28"/>
      <c r="AA172" s="17"/>
      <c r="AB172" s="17"/>
      <c r="AC172" s="17"/>
      <c r="AD172" s="17"/>
      <c r="AE172" s="17"/>
      <c r="AF172" s="17"/>
      <c r="AG172" s="17"/>
      <c r="AH172" s="17"/>
    </row>
    <row r="173" spans="1:34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24"/>
      <c r="J173" s="25"/>
      <c r="K173" s="26"/>
      <c r="L173" s="27"/>
      <c r="M173" s="26"/>
      <c r="N173" s="27"/>
      <c r="O173" s="26"/>
      <c r="P173" s="27"/>
      <c r="Q173" s="24"/>
      <c r="R173" s="25"/>
      <c r="S173" s="24"/>
      <c r="T173" s="25"/>
      <c r="U173" s="17"/>
      <c r="V173" s="28"/>
      <c r="W173" s="29"/>
      <c r="X173" s="25"/>
      <c r="Y173" s="17"/>
      <c r="Z173" s="28"/>
      <c r="AA173" s="17"/>
      <c r="AB173" s="17"/>
      <c r="AC173" s="17"/>
      <c r="AD173" s="17"/>
      <c r="AE173" s="17"/>
      <c r="AF173" s="17"/>
      <c r="AG173" s="17"/>
      <c r="AH173" s="17"/>
    </row>
    <row r="174" spans="1:34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24"/>
      <c r="J174" s="25"/>
      <c r="K174" s="26"/>
      <c r="L174" s="27"/>
      <c r="M174" s="26"/>
      <c r="N174" s="27"/>
      <c r="O174" s="26"/>
      <c r="P174" s="27"/>
      <c r="Q174" s="24"/>
      <c r="R174" s="25"/>
      <c r="S174" s="24"/>
      <c r="T174" s="25"/>
      <c r="U174" s="17"/>
      <c r="V174" s="28"/>
      <c r="W174" s="29"/>
      <c r="X174" s="25"/>
      <c r="Y174" s="17"/>
      <c r="Z174" s="28"/>
      <c r="AA174" s="17"/>
      <c r="AB174" s="17"/>
      <c r="AC174" s="17"/>
      <c r="AD174" s="17"/>
      <c r="AE174" s="17"/>
      <c r="AF174" s="17"/>
      <c r="AG174" s="17"/>
      <c r="AH174" s="17"/>
    </row>
    <row r="175" spans="1:34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24"/>
      <c r="J175" s="25"/>
      <c r="K175" s="26"/>
      <c r="L175" s="27"/>
      <c r="M175" s="26"/>
      <c r="N175" s="27"/>
      <c r="O175" s="26"/>
      <c r="P175" s="27"/>
      <c r="Q175" s="24"/>
      <c r="R175" s="25"/>
      <c r="S175" s="24"/>
      <c r="T175" s="25"/>
      <c r="U175" s="17"/>
      <c r="V175" s="28"/>
      <c r="W175" s="29"/>
      <c r="X175" s="25"/>
      <c r="Y175" s="17"/>
      <c r="Z175" s="28"/>
      <c r="AA175" s="17"/>
      <c r="AB175" s="17"/>
      <c r="AC175" s="17"/>
      <c r="AD175" s="17"/>
      <c r="AE175" s="17"/>
      <c r="AF175" s="17"/>
      <c r="AG175" s="17"/>
      <c r="AH175" s="17"/>
    </row>
    <row r="176" spans="1:34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24"/>
      <c r="J176" s="25"/>
      <c r="K176" s="26"/>
      <c r="L176" s="27"/>
      <c r="M176" s="26"/>
      <c r="N176" s="27"/>
      <c r="O176" s="26"/>
      <c r="P176" s="27"/>
      <c r="Q176" s="24"/>
      <c r="R176" s="25"/>
      <c r="S176" s="24"/>
      <c r="T176" s="25"/>
      <c r="U176" s="17"/>
      <c r="V176" s="28"/>
      <c r="W176" s="29"/>
      <c r="X176" s="25"/>
      <c r="Y176" s="17"/>
      <c r="Z176" s="28"/>
      <c r="AA176" s="17"/>
      <c r="AB176" s="17"/>
      <c r="AC176" s="17"/>
      <c r="AD176" s="17"/>
      <c r="AE176" s="17"/>
      <c r="AF176" s="17"/>
      <c r="AG176" s="17"/>
      <c r="AH176" s="17"/>
    </row>
    <row r="177" spans="1:34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24"/>
      <c r="J177" s="25"/>
      <c r="K177" s="26"/>
      <c r="L177" s="27"/>
      <c r="M177" s="26"/>
      <c r="N177" s="27"/>
      <c r="O177" s="26"/>
      <c r="P177" s="27"/>
      <c r="Q177" s="24"/>
      <c r="R177" s="25"/>
      <c r="S177" s="24"/>
      <c r="T177" s="25"/>
      <c r="U177" s="17"/>
      <c r="V177" s="28"/>
      <c r="W177" s="29"/>
      <c r="X177" s="25"/>
      <c r="Y177" s="17"/>
      <c r="Z177" s="28"/>
      <c r="AA177" s="17"/>
      <c r="AB177" s="17"/>
      <c r="AC177" s="17"/>
      <c r="AD177" s="17"/>
      <c r="AE177" s="17"/>
      <c r="AF177" s="17"/>
      <c r="AG177" s="17"/>
      <c r="AH177" s="17"/>
    </row>
    <row r="178" spans="1:34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24"/>
      <c r="J178" s="25"/>
      <c r="K178" s="26"/>
      <c r="L178" s="27"/>
      <c r="M178" s="26"/>
      <c r="N178" s="27"/>
      <c r="O178" s="26"/>
      <c r="P178" s="27"/>
      <c r="Q178" s="24"/>
      <c r="R178" s="25"/>
      <c r="S178" s="24"/>
      <c r="T178" s="25"/>
      <c r="U178" s="17"/>
      <c r="V178" s="28"/>
      <c r="W178" s="29"/>
      <c r="X178" s="25"/>
      <c r="Y178" s="17"/>
      <c r="Z178" s="28"/>
      <c r="AA178" s="17"/>
      <c r="AB178" s="17"/>
      <c r="AC178" s="17"/>
      <c r="AD178" s="17"/>
      <c r="AE178" s="17"/>
      <c r="AF178" s="17"/>
      <c r="AG178" s="17"/>
      <c r="AH178" s="17"/>
    </row>
    <row r="179" spans="1:34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24"/>
      <c r="J179" s="25"/>
      <c r="K179" s="26"/>
      <c r="L179" s="27"/>
      <c r="M179" s="26"/>
      <c r="N179" s="27"/>
      <c r="O179" s="26"/>
      <c r="P179" s="27"/>
      <c r="Q179" s="24"/>
      <c r="R179" s="25"/>
      <c r="S179" s="24"/>
      <c r="T179" s="25"/>
      <c r="U179" s="17"/>
      <c r="V179" s="28"/>
      <c r="W179" s="29"/>
      <c r="X179" s="25"/>
      <c r="Y179" s="17"/>
      <c r="Z179" s="28"/>
      <c r="AA179" s="17"/>
      <c r="AB179" s="17"/>
      <c r="AC179" s="17"/>
      <c r="AD179" s="17"/>
      <c r="AE179" s="17"/>
      <c r="AF179" s="17"/>
      <c r="AG179" s="17"/>
      <c r="AH179" s="17"/>
    </row>
    <row r="180" spans="1:34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24"/>
      <c r="J180" s="25"/>
      <c r="K180" s="26"/>
      <c r="L180" s="27"/>
      <c r="M180" s="26"/>
      <c r="N180" s="27"/>
      <c r="O180" s="26"/>
      <c r="P180" s="27"/>
      <c r="Q180" s="24"/>
      <c r="R180" s="25"/>
      <c r="S180" s="24"/>
      <c r="T180" s="25"/>
      <c r="U180" s="17"/>
      <c r="V180" s="28"/>
      <c r="W180" s="29"/>
      <c r="X180" s="25"/>
      <c r="Y180" s="17"/>
      <c r="Z180" s="28"/>
      <c r="AA180" s="17"/>
      <c r="AB180" s="17"/>
      <c r="AC180" s="17"/>
      <c r="AD180" s="17"/>
      <c r="AE180" s="17"/>
      <c r="AF180" s="17"/>
      <c r="AG180" s="17"/>
      <c r="AH180" s="17"/>
    </row>
    <row r="181" spans="1:34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24"/>
      <c r="J181" s="25"/>
      <c r="K181" s="26"/>
      <c r="L181" s="27"/>
      <c r="M181" s="26"/>
      <c r="N181" s="27"/>
      <c r="O181" s="26"/>
      <c r="P181" s="27"/>
      <c r="Q181" s="24"/>
      <c r="R181" s="25"/>
      <c r="S181" s="24"/>
      <c r="T181" s="25"/>
      <c r="U181" s="17"/>
      <c r="V181" s="28"/>
      <c r="W181" s="29"/>
      <c r="X181" s="25"/>
      <c r="Y181" s="17"/>
      <c r="Z181" s="28"/>
      <c r="AA181" s="17"/>
      <c r="AB181" s="17"/>
      <c r="AC181" s="17"/>
      <c r="AD181" s="17"/>
      <c r="AE181" s="17"/>
      <c r="AF181" s="17"/>
      <c r="AG181" s="17"/>
      <c r="AH181" s="17"/>
    </row>
    <row r="182" spans="1:34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24"/>
      <c r="J182" s="25"/>
      <c r="K182" s="26"/>
      <c r="L182" s="27"/>
      <c r="M182" s="26"/>
      <c r="N182" s="27"/>
      <c r="O182" s="26"/>
      <c r="P182" s="27"/>
      <c r="Q182" s="24"/>
      <c r="R182" s="25"/>
      <c r="S182" s="24"/>
      <c r="T182" s="25"/>
      <c r="U182" s="17"/>
      <c r="V182" s="28"/>
      <c r="W182" s="29"/>
      <c r="X182" s="25"/>
      <c r="Y182" s="17"/>
      <c r="Z182" s="28"/>
      <c r="AA182" s="17"/>
      <c r="AB182" s="17"/>
      <c r="AC182" s="17"/>
      <c r="AD182" s="17"/>
      <c r="AE182" s="17"/>
      <c r="AF182" s="17"/>
      <c r="AG182" s="17"/>
      <c r="AH182" s="17"/>
    </row>
    <row r="183" spans="1:34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24"/>
      <c r="J183" s="25"/>
      <c r="K183" s="26"/>
      <c r="L183" s="27"/>
      <c r="M183" s="26"/>
      <c r="N183" s="27"/>
      <c r="O183" s="26"/>
      <c r="P183" s="27"/>
      <c r="Q183" s="24"/>
      <c r="R183" s="25"/>
      <c r="S183" s="24"/>
      <c r="T183" s="25"/>
      <c r="U183" s="17"/>
      <c r="V183" s="28"/>
      <c r="W183" s="29"/>
      <c r="X183" s="25"/>
      <c r="Y183" s="17"/>
      <c r="Z183" s="28"/>
      <c r="AA183" s="17"/>
      <c r="AB183" s="17"/>
      <c r="AC183" s="17"/>
      <c r="AD183" s="17"/>
      <c r="AE183" s="17"/>
      <c r="AF183" s="17"/>
      <c r="AG183" s="17"/>
      <c r="AH183" s="17"/>
    </row>
    <row r="184" spans="1:34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24"/>
      <c r="J184" s="25"/>
      <c r="K184" s="26"/>
      <c r="L184" s="27"/>
      <c r="M184" s="26"/>
      <c r="N184" s="27"/>
      <c r="O184" s="26"/>
      <c r="P184" s="27"/>
      <c r="Q184" s="24"/>
      <c r="R184" s="25"/>
      <c r="S184" s="24"/>
      <c r="T184" s="25"/>
      <c r="U184" s="17"/>
      <c r="V184" s="28"/>
      <c r="W184" s="29"/>
      <c r="X184" s="25"/>
      <c r="Y184" s="17"/>
      <c r="Z184" s="28"/>
      <c r="AA184" s="17"/>
      <c r="AB184" s="17"/>
      <c r="AC184" s="17"/>
      <c r="AD184" s="17"/>
      <c r="AE184" s="17"/>
      <c r="AF184" s="17"/>
      <c r="AG184" s="17"/>
      <c r="AH184" s="17"/>
    </row>
    <row r="185" spans="1:34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24"/>
      <c r="J185" s="25"/>
      <c r="K185" s="26"/>
      <c r="L185" s="27"/>
      <c r="M185" s="26"/>
      <c r="N185" s="27"/>
      <c r="O185" s="26"/>
      <c r="P185" s="27"/>
      <c r="Q185" s="24"/>
      <c r="R185" s="25"/>
      <c r="S185" s="24"/>
      <c r="T185" s="25"/>
      <c r="U185" s="17"/>
      <c r="V185" s="28"/>
      <c r="W185" s="29"/>
      <c r="X185" s="25"/>
      <c r="Y185" s="17"/>
      <c r="Z185" s="28"/>
      <c r="AA185" s="17"/>
      <c r="AB185" s="17"/>
      <c r="AC185" s="17"/>
      <c r="AD185" s="17"/>
      <c r="AE185" s="17"/>
      <c r="AF185" s="17"/>
      <c r="AG185" s="17"/>
      <c r="AH185" s="17"/>
    </row>
    <row r="186" spans="1:34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24"/>
      <c r="J186" s="25"/>
      <c r="K186" s="26"/>
      <c r="L186" s="27"/>
      <c r="M186" s="26"/>
      <c r="N186" s="27"/>
      <c r="O186" s="26"/>
      <c r="P186" s="27"/>
      <c r="Q186" s="24"/>
      <c r="R186" s="25"/>
      <c r="S186" s="24"/>
      <c r="T186" s="25"/>
      <c r="U186" s="17"/>
      <c r="V186" s="28"/>
      <c r="W186" s="29"/>
      <c r="X186" s="25"/>
      <c r="Y186" s="17"/>
      <c r="Z186" s="28"/>
      <c r="AA186" s="17"/>
      <c r="AB186" s="17"/>
      <c r="AC186" s="17"/>
      <c r="AD186" s="17"/>
      <c r="AE186" s="17"/>
      <c r="AF186" s="17"/>
      <c r="AG186" s="17"/>
      <c r="AH186" s="17"/>
    </row>
    <row r="187" spans="1:34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24"/>
      <c r="J187" s="25"/>
      <c r="K187" s="26"/>
      <c r="L187" s="27"/>
      <c r="M187" s="26"/>
      <c r="N187" s="27"/>
      <c r="O187" s="26"/>
      <c r="P187" s="27"/>
      <c r="Q187" s="24"/>
      <c r="R187" s="25"/>
      <c r="S187" s="24"/>
      <c r="T187" s="25"/>
      <c r="U187" s="17"/>
      <c r="V187" s="28"/>
      <c r="W187" s="29"/>
      <c r="X187" s="25"/>
      <c r="Y187" s="17"/>
      <c r="Z187" s="28"/>
      <c r="AA187" s="17"/>
      <c r="AB187" s="17"/>
      <c r="AC187" s="17"/>
      <c r="AD187" s="17"/>
      <c r="AE187" s="17"/>
      <c r="AF187" s="17"/>
      <c r="AG187" s="17"/>
      <c r="AH187" s="17"/>
    </row>
    <row r="188" spans="1:34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24"/>
      <c r="J188" s="25"/>
      <c r="K188" s="26"/>
      <c r="L188" s="27"/>
      <c r="M188" s="26"/>
      <c r="N188" s="27"/>
      <c r="O188" s="26"/>
      <c r="P188" s="27"/>
      <c r="Q188" s="24"/>
      <c r="R188" s="25"/>
      <c r="S188" s="24"/>
      <c r="T188" s="25"/>
      <c r="U188" s="17"/>
      <c r="V188" s="28"/>
      <c r="W188" s="29"/>
      <c r="X188" s="25"/>
      <c r="Y188" s="17"/>
      <c r="Z188" s="28"/>
      <c r="AA188" s="17"/>
      <c r="AB188" s="17"/>
      <c r="AC188" s="17"/>
      <c r="AD188" s="17"/>
      <c r="AE188" s="17"/>
      <c r="AF188" s="17"/>
      <c r="AG188" s="17"/>
      <c r="AH188" s="17"/>
    </row>
    <row r="189" spans="1:34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24"/>
      <c r="J189" s="25"/>
      <c r="K189" s="26"/>
      <c r="L189" s="27"/>
      <c r="M189" s="26"/>
      <c r="N189" s="27"/>
      <c r="O189" s="26"/>
      <c r="P189" s="27"/>
      <c r="Q189" s="24"/>
      <c r="R189" s="25"/>
      <c r="S189" s="24"/>
      <c r="T189" s="25"/>
      <c r="U189" s="17"/>
      <c r="V189" s="28"/>
      <c r="W189" s="29"/>
      <c r="X189" s="25"/>
      <c r="Y189" s="17"/>
      <c r="Z189" s="28"/>
      <c r="AA189" s="17"/>
      <c r="AB189" s="17"/>
      <c r="AC189" s="17"/>
      <c r="AD189" s="17"/>
      <c r="AE189" s="17"/>
      <c r="AF189" s="17"/>
      <c r="AG189" s="17"/>
      <c r="AH189" s="17"/>
    </row>
    <row r="190" spans="1:34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24"/>
      <c r="J190" s="25"/>
      <c r="K190" s="26"/>
      <c r="L190" s="27"/>
      <c r="M190" s="26"/>
      <c r="N190" s="27"/>
      <c r="O190" s="26"/>
      <c r="P190" s="27"/>
      <c r="Q190" s="24"/>
      <c r="R190" s="25"/>
      <c r="S190" s="24"/>
      <c r="T190" s="25"/>
      <c r="U190" s="17"/>
      <c r="V190" s="28"/>
      <c r="W190" s="29"/>
      <c r="X190" s="25"/>
      <c r="Y190" s="17"/>
      <c r="Z190" s="28"/>
      <c r="AA190" s="17"/>
      <c r="AB190" s="17"/>
      <c r="AC190" s="17"/>
      <c r="AD190" s="17"/>
      <c r="AE190" s="17"/>
      <c r="AF190" s="17"/>
      <c r="AG190" s="17"/>
      <c r="AH190" s="17"/>
    </row>
    <row r="191" spans="1:34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24"/>
      <c r="J191" s="25"/>
      <c r="K191" s="26"/>
      <c r="L191" s="27"/>
      <c r="M191" s="26"/>
      <c r="N191" s="27"/>
      <c r="O191" s="26"/>
      <c r="P191" s="27"/>
      <c r="Q191" s="24"/>
      <c r="R191" s="25"/>
      <c r="S191" s="24"/>
      <c r="T191" s="25"/>
      <c r="U191" s="17"/>
      <c r="V191" s="28"/>
      <c r="W191" s="29"/>
      <c r="X191" s="25"/>
      <c r="Y191" s="17"/>
      <c r="Z191" s="28"/>
      <c r="AA191" s="17"/>
      <c r="AB191" s="17"/>
      <c r="AC191" s="17"/>
      <c r="AD191" s="17"/>
      <c r="AE191" s="17"/>
      <c r="AF191" s="17"/>
      <c r="AG191" s="17"/>
      <c r="AH191" s="17"/>
    </row>
    <row r="192" spans="1:34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24"/>
      <c r="J192" s="25"/>
      <c r="K192" s="26"/>
      <c r="L192" s="27"/>
      <c r="M192" s="26"/>
      <c r="N192" s="27"/>
      <c r="O192" s="26"/>
      <c r="P192" s="27"/>
      <c r="Q192" s="24"/>
      <c r="R192" s="25"/>
      <c r="S192" s="24"/>
      <c r="T192" s="25"/>
      <c r="U192" s="17"/>
      <c r="V192" s="28"/>
      <c r="W192" s="29"/>
      <c r="X192" s="25"/>
      <c r="Y192" s="17"/>
      <c r="Z192" s="28"/>
      <c r="AA192" s="17"/>
      <c r="AB192" s="17"/>
      <c r="AC192" s="17"/>
      <c r="AD192" s="17"/>
      <c r="AE192" s="17"/>
      <c r="AF192" s="17"/>
      <c r="AG192" s="17"/>
      <c r="AH192" s="17"/>
    </row>
    <row r="193" spans="1:34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24"/>
      <c r="J193" s="25"/>
      <c r="K193" s="26"/>
      <c r="L193" s="27"/>
      <c r="M193" s="26"/>
      <c r="N193" s="27"/>
      <c r="O193" s="26"/>
      <c r="P193" s="27"/>
      <c r="Q193" s="24"/>
      <c r="R193" s="25"/>
      <c r="S193" s="24"/>
      <c r="T193" s="25"/>
      <c r="U193" s="17"/>
      <c r="V193" s="28"/>
      <c r="W193" s="29"/>
      <c r="X193" s="25"/>
      <c r="Y193" s="17"/>
      <c r="Z193" s="28"/>
      <c r="AA193" s="17"/>
      <c r="AB193" s="17"/>
      <c r="AC193" s="17"/>
      <c r="AD193" s="17"/>
      <c r="AE193" s="17"/>
      <c r="AF193" s="17"/>
      <c r="AG193" s="17"/>
      <c r="AH193" s="17"/>
    </row>
    <row r="194" spans="1:34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24"/>
      <c r="J194" s="25"/>
      <c r="K194" s="26"/>
      <c r="L194" s="27"/>
      <c r="M194" s="26"/>
      <c r="N194" s="27"/>
      <c r="O194" s="26"/>
      <c r="P194" s="27"/>
      <c r="Q194" s="24"/>
      <c r="R194" s="25"/>
      <c r="S194" s="24"/>
      <c r="T194" s="25"/>
      <c r="U194" s="17"/>
      <c r="V194" s="28"/>
      <c r="W194" s="29"/>
      <c r="X194" s="25"/>
      <c r="Y194" s="17"/>
      <c r="Z194" s="28"/>
      <c r="AA194" s="17"/>
      <c r="AB194" s="17"/>
      <c r="AC194" s="17"/>
      <c r="AD194" s="17"/>
      <c r="AE194" s="17"/>
      <c r="AF194" s="17"/>
      <c r="AG194" s="17"/>
      <c r="AH194" s="17"/>
    </row>
    <row r="195" spans="1:34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24"/>
      <c r="J195" s="25"/>
      <c r="K195" s="26"/>
      <c r="L195" s="27"/>
      <c r="M195" s="26"/>
      <c r="N195" s="27"/>
      <c r="O195" s="26"/>
      <c r="P195" s="27"/>
      <c r="Q195" s="24"/>
      <c r="R195" s="25"/>
      <c r="S195" s="24"/>
      <c r="T195" s="25"/>
      <c r="U195" s="17"/>
      <c r="V195" s="28"/>
      <c r="W195" s="29"/>
      <c r="X195" s="25"/>
      <c r="Y195" s="17"/>
      <c r="Z195" s="28"/>
      <c r="AA195" s="17"/>
      <c r="AB195" s="17"/>
      <c r="AC195" s="17"/>
      <c r="AD195" s="17"/>
      <c r="AE195" s="17"/>
      <c r="AF195" s="17"/>
      <c r="AG195" s="17"/>
      <c r="AH195" s="17"/>
    </row>
    <row r="196" spans="1:34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24"/>
      <c r="J196" s="25"/>
      <c r="K196" s="26"/>
      <c r="L196" s="27"/>
      <c r="M196" s="26"/>
      <c r="N196" s="27"/>
      <c r="O196" s="26"/>
      <c r="P196" s="27"/>
      <c r="Q196" s="24"/>
      <c r="R196" s="25"/>
      <c r="S196" s="24"/>
      <c r="T196" s="25"/>
      <c r="U196" s="17"/>
      <c r="V196" s="28"/>
      <c r="W196" s="29"/>
      <c r="X196" s="25"/>
      <c r="Y196" s="17"/>
      <c r="Z196" s="28"/>
      <c r="AA196" s="17"/>
      <c r="AB196" s="17"/>
      <c r="AC196" s="17"/>
      <c r="AD196" s="17"/>
      <c r="AE196" s="17"/>
      <c r="AF196" s="17"/>
      <c r="AG196" s="17"/>
      <c r="AH196" s="17"/>
    </row>
    <row r="197" spans="1:34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24"/>
      <c r="J197" s="25"/>
      <c r="K197" s="26"/>
      <c r="L197" s="27"/>
      <c r="M197" s="26"/>
      <c r="N197" s="27"/>
      <c r="O197" s="26"/>
      <c r="P197" s="27"/>
      <c r="Q197" s="24"/>
      <c r="R197" s="25"/>
      <c r="S197" s="24"/>
      <c r="T197" s="25"/>
      <c r="U197" s="17"/>
      <c r="V197" s="28"/>
      <c r="W197" s="29"/>
      <c r="X197" s="25"/>
      <c r="Y197" s="17"/>
      <c r="Z197" s="28"/>
      <c r="AA197" s="17"/>
      <c r="AB197" s="17"/>
      <c r="AC197" s="17"/>
      <c r="AD197" s="17"/>
      <c r="AE197" s="17"/>
      <c r="AF197" s="17"/>
      <c r="AG197" s="17"/>
      <c r="AH197" s="17"/>
    </row>
    <row r="198" spans="1:34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24"/>
      <c r="J198" s="25"/>
      <c r="K198" s="26"/>
      <c r="L198" s="27"/>
      <c r="M198" s="26"/>
      <c r="N198" s="27"/>
      <c r="O198" s="26"/>
      <c r="P198" s="27"/>
      <c r="Q198" s="24"/>
      <c r="R198" s="25"/>
      <c r="S198" s="24"/>
      <c r="T198" s="25"/>
      <c r="U198" s="17"/>
      <c r="V198" s="28"/>
      <c r="W198" s="29"/>
      <c r="X198" s="25"/>
      <c r="Y198" s="17"/>
      <c r="Z198" s="28"/>
      <c r="AA198" s="17"/>
      <c r="AB198" s="17"/>
      <c r="AC198" s="17"/>
      <c r="AD198" s="17"/>
      <c r="AE198" s="17"/>
      <c r="AF198" s="17"/>
      <c r="AG198" s="17"/>
      <c r="AH198" s="17"/>
    </row>
    <row r="199" spans="1:34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24"/>
      <c r="J199" s="25"/>
      <c r="K199" s="26"/>
      <c r="L199" s="27"/>
      <c r="M199" s="26"/>
      <c r="N199" s="27"/>
      <c r="O199" s="26"/>
      <c r="P199" s="27"/>
      <c r="Q199" s="24"/>
      <c r="R199" s="25"/>
      <c r="S199" s="24"/>
      <c r="T199" s="25"/>
      <c r="U199" s="17"/>
      <c r="V199" s="28"/>
      <c r="W199" s="29"/>
      <c r="X199" s="25"/>
      <c r="Y199" s="17"/>
      <c r="Z199" s="28"/>
      <c r="AA199" s="17"/>
      <c r="AB199" s="17"/>
      <c r="AC199" s="17"/>
      <c r="AD199" s="17"/>
      <c r="AE199" s="17"/>
      <c r="AF199" s="17"/>
      <c r="AG199" s="17"/>
      <c r="AH199" s="17"/>
    </row>
    <row r="200" spans="1:34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24"/>
      <c r="J200" s="25"/>
      <c r="K200" s="26"/>
      <c r="L200" s="27"/>
      <c r="M200" s="26"/>
      <c r="N200" s="27"/>
      <c r="O200" s="26"/>
      <c r="P200" s="27"/>
      <c r="Q200" s="24"/>
      <c r="R200" s="25"/>
      <c r="S200" s="24"/>
      <c r="T200" s="25"/>
      <c r="U200" s="17"/>
      <c r="V200" s="28"/>
      <c r="W200" s="29"/>
      <c r="X200" s="25"/>
      <c r="Y200" s="17"/>
      <c r="Z200" s="28"/>
      <c r="AA200" s="17"/>
      <c r="AB200" s="17"/>
      <c r="AC200" s="17"/>
      <c r="AD200" s="17"/>
      <c r="AE200" s="17"/>
      <c r="AF200" s="17"/>
      <c r="AG200" s="17"/>
      <c r="AH200" s="17"/>
    </row>
    <row r="201" spans="1:34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24"/>
      <c r="J201" s="25"/>
      <c r="K201" s="26"/>
      <c r="L201" s="27"/>
      <c r="M201" s="26"/>
      <c r="N201" s="27"/>
      <c r="O201" s="26"/>
      <c r="P201" s="27"/>
      <c r="Q201" s="24"/>
      <c r="R201" s="25"/>
      <c r="S201" s="24"/>
      <c r="T201" s="25"/>
      <c r="U201" s="17"/>
      <c r="V201" s="28"/>
      <c r="W201" s="29"/>
      <c r="X201" s="25"/>
      <c r="Y201" s="17"/>
      <c r="Z201" s="28"/>
      <c r="AA201" s="17"/>
      <c r="AB201" s="17"/>
      <c r="AC201" s="17"/>
      <c r="AD201" s="17"/>
      <c r="AE201" s="17"/>
      <c r="AF201" s="17"/>
      <c r="AG201" s="17"/>
      <c r="AH201" s="17"/>
    </row>
    <row r="202" spans="1:34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24"/>
      <c r="J202" s="25"/>
      <c r="K202" s="26"/>
      <c r="L202" s="27"/>
      <c r="M202" s="26"/>
      <c r="N202" s="27"/>
      <c r="O202" s="26"/>
      <c r="P202" s="27"/>
      <c r="Q202" s="24"/>
      <c r="R202" s="25"/>
      <c r="S202" s="24"/>
      <c r="T202" s="25"/>
      <c r="U202" s="17"/>
      <c r="V202" s="28"/>
      <c r="W202" s="29"/>
      <c r="X202" s="25"/>
      <c r="Y202" s="17"/>
      <c r="Z202" s="28"/>
      <c r="AA202" s="17"/>
      <c r="AB202" s="17"/>
      <c r="AC202" s="17"/>
      <c r="AD202" s="17"/>
      <c r="AE202" s="17"/>
      <c r="AF202" s="17"/>
      <c r="AG202" s="17"/>
      <c r="AH202" s="17"/>
    </row>
    <row r="203" spans="1:34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24"/>
      <c r="J203" s="25"/>
      <c r="K203" s="26"/>
      <c r="L203" s="27"/>
      <c r="M203" s="26"/>
      <c r="N203" s="27"/>
      <c r="O203" s="26"/>
      <c r="P203" s="27"/>
      <c r="Q203" s="24"/>
      <c r="R203" s="25"/>
      <c r="S203" s="24"/>
      <c r="T203" s="25"/>
      <c r="U203" s="17"/>
      <c r="V203" s="28"/>
      <c r="W203" s="29"/>
      <c r="X203" s="25"/>
      <c r="Y203" s="17"/>
      <c r="Z203" s="28"/>
      <c r="AA203" s="17"/>
      <c r="AB203" s="17"/>
      <c r="AC203" s="17"/>
      <c r="AD203" s="17"/>
      <c r="AE203" s="17"/>
      <c r="AF203" s="17"/>
      <c r="AG203" s="17"/>
      <c r="AH203" s="17"/>
    </row>
    <row r="204" spans="1:34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24"/>
      <c r="J204" s="25"/>
      <c r="K204" s="26"/>
      <c r="L204" s="27"/>
      <c r="M204" s="26"/>
      <c r="N204" s="27"/>
      <c r="O204" s="26"/>
      <c r="P204" s="27"/>
      <c r="Q204" s="24"/>
      <c r="R204" s="25"/>
      <c r="S204" s="24"/>
      <c r="T204" s="25"/>
      <c r="U204" s="17"/>
      <c r="V204" s="28"/>
      <c r="W204" s="29"/>
      <c r="X204" s="25"/>
      <c r="Y204" s="17"/>
      <c r="Z204" s="28"/>
      <c r="AA204" s="17"/>
      <c r="AB204" s="17"/>
      <c r="AC204" s="17"/>
      <c r="AD204" s="17"/>
      <c r="AE204" s="17"/>
      <c r="AF204" s="17"/>
      <c r="AG204" s="17"/>
      <c r="AH204" s="17"/>
    </row>
    <row r="205" spans="1:34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24"/>
      <c r="J205" s="25"/>
      <c r="K205" s="26"/>
      <c r="L205" s="27"/>
      <c r="M205" s="26"/>
      <c r="N205" s="27"/>
      <c r="O205" s="26"/>
      <c r="P205" s="27"/>
      <c r="Q205" s="24"/>
      <c r="R205" s="25"/>
      <c r="S205" s="24"/>
      <c r="T205" s="25"/>
      <c r="U205" s="17"/>
      <c r="V205" s="28"/>
      <c r="W205" s="29"/>
      <c r="X205" s="25"/>
      <c r="Y205" s="17"/>
      <c r="Z205" s="28"/>
      <c r="AA205" s="17"/>
      <c r="AB205" s="17"/>
      <c r="AC205" s="17"/>
      <c r="AD205" s="17"/>
      <c r="AE205" s="17"/>
      <c r="AF205" s="17"/>
      <c r="AG205" s="17"/>
      <c r="AH205" s="17"/>
    </row>
    <row r="206" spans="1:34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24"/>
      <c r="J206" s="25"/>
      <c r="K206" s="26"/>
      <c r="L206" s="27"/>
      <c r="M206" s="26"/>
      <c r="N206" s="27"/>
      <c r="O206" s="26"/>
      <c r="P206" s="27"/>
      <c r="Q206" s="24"/>
      <c r="R206" s="25"/>
      <c r="S206" s="24"/>
      <c r="T206" s="25"/>
      <c r="U206" s="17"/>
      <c r="V206" s="28"/>
      <c r="W206" s="29"/>
      <c r="X206" s="25"/>
      <c r="Y206" s="17"/>
      <c r="Z206" s="28"/>
      <c r="AA206" s="17"/>
      <c r="AB206" s="17"/>
      <c r="AC206" s="17"/>
      <c r="AD206" s="17"/>
      <c r="AE206" s="17"/>
      <c r="AF206" s="17"/>
      <c r="AG206" s="17"/>
      <c r="AH206" s="17"/>
    </row>
    <row r="207" spans="1:34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24"/>
      <c r="J207" s="25"/>
      <c r="K207" s="26"/>
      <c r="L207" s="27"/>
      <c r="M207" s="26"/>
      <c r="N207" s="27"/>
      <c r="O207" s="26"/>
      <c r="P207" s="27"/>
      <c r="Q207" s="24"/>
      <c r="R207" s="25"/>
      <c r="S207" s="24"/>
      <c r="T207" s="25"/>
      <c r="U207" s="17"/>
      <c r="V207" s="28"/>
      <c r="W207" s="29"/>
      <c r="X207" s="25"/>
      <c r="Y207" s="17"/>
      <c r="Z207" s="28"/>
      <c r="AA207" s="17"/>
      <c r="AB207" s="17"/>
      <c r="AC207" s="17"/>
      <c r="AD207" s="17"/>
      <c r="AE207" s="17"/>
      <c r="AF207" s="17"/>
      <c r="AG207" s="17"/>
      <c r="AH207" s="17"/>
    </row>
    <row r="208" spans="1:34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24"/>
      <c r="J208" s="25"/>
      <c r="K208" s="26"/>
      <c r="L208" s="27"/>
      <c r="M208" s="26"/>
      <c r="N208" s="27"/>
      <c r="O208" s="26"/>
      <c r="P208" s="27"/>
      <c r="Q208" s="24"/>
      <c r="R208" s="25"/>
      <c r="S208" s="24"/>
      <c r="T208" s="25"/>
      <c r="U208" s="17"/>
      <c r="V208" s="28"/>
      <c r="W208" s="29"/>
      <c r="X208" s="25"/>
      <c r="Y208" s="17"/>
      <c r="Z208" s="28"/>
      <c r="AA208" s="17"/>
      <c r="AB208" s="17"/>
      <c r="AC208" s="17"/>
      <c r="AD208" s="17"/>
      <c r="AE208" s="17"/>
      <c r="AF208" s="17"/>
      <c r="AG208" s="17"/>
      <c r="AH208" s="17"/>
    </row>
    <row r="209" spans="1:34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24"/>
      <c r="J209" s="25"/>
      <c r="K209" s="26"/>
      <c r="L209" s="27"/>
      <c r="M209" s="26"/>
      <c r="N209" s="27"/>
      <c r="O209" s="26"/>
      <c r="P209" s="27"/>
      <c r="Q209" s="24"/>
      <c r="R209" s="25"/>
      <c r="S209" s="24"/>
      <c r="T209" s="25"/>
      <c r="U209" s="17"/>
      <c r="V209" s="28"/>
      <c r="W209" s="29"/>
      <c r="X209" s="25"/>
      <c r="Y209" s="17"/>
      <c r="Z209" s="28"/>
      <c r="AA209" s="17"/>
      <c r="AB209" s="17"/>
      <c r="AC209" s="17"/>
      <c r="AD209" s="17"/>
      <c r="AE209" s="17"/>
      <c r="AF209" s="17"/>
      <c r="AG209" s="17"/>
      <c r="AH209" s="17"/>
    </row>
    <row r="210" spans="1:34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24"/>
      <c r="J210" s="25"/>
      <c r="K210" s="26"/>
      <c r="L210" s="27"/>
      <c r="M210" s="26"/>
      <c r="N210" s="27"/>
      <c r="O210" s="26"/>
      <c r="P210" s="27"/>
      <c r="Q210" s="24"/>
      <c r="R210" s="25"/>
      <c r="S210" s="24"/>
      <c r="T210" s="25"/>
      <c r="U210" s="17"/>
      <c r="V210" s="28"/>
      <c r="W210" s="29"/>
      <c r="X210" s="25"/>
      <c r="Y210" s="17"/>
      <c r="Z210" s="28"/>
      <c r="AA210" s="17"/>
      <c r="AB210" s="17"/>
      <c r="AC210" s="17"/>
      <c r="AD210" s="17"/>
      <c r="AE210" s="17"/>
      <c r="AF210" s="17"/>
      <c r="AG210" s="17"/>
      <c r="AH210" s="17"/>
    </row>
    <row r="211" spans="1:34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24"/>
      <c r="J211" s="25"/>
      <c r="K211" s="26"/>
      <c r="L211" s="27"/>
      <c r="M211" s="26"/>
      <c r="N211" s="27"/>
      <c r="O211" s="26"/>
      <c r="P211" s="27"/>
      <c r="Q211" s="24"/>
      <c r="R211" s="25"/>
      <c r="S211" s="24"/>
      <c r="T211" s="25"/>
      <c r="U211" s="17"/>
      <c r="V211" s="28"/>
      <c r="W211" s="29"/>
      <c r="X211" s="25"/>
      <c r="Y211" s="17"/>
      <c r="Z211" s="28"/>
      <c r="AA211" s="17"/>
      <c r="AB211" s="17"/>
      <c r="AC211" s="17"/>
      <c r="AD211" s="17"/>
      <c r="AE211" s="17"/>
      <c r="AF211" s="17"/>
      <c r="AG211" s="17"/>
      <c r="AH211" s="17"/>
    </row>
    <row r="212" spans="1:34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24"/>
      <c r="J212" s="25"/>
      <c r="K212" s="26"/>
      <c r="L212" s="27"/>
      <c r="M212" s="26"/>
      <c r="N212" s="27"/>
      <c r="O212" s="26"/>
      <c r="P212" s="27"/>
      <c r="Q212" s="24"/>
      <c r="R212" s="25"/>
      <c r="S212" s="24"/>
      <c r="T212" s="25"/>
      <c r="U212" s="17"/>
      <c r="V212" s="28"/>
      <c r="W212" s="29"/>
      <c r="X212" s="25"/>
      <c r="Y212" s="17"/>
      <c r="Z212" s="28"/>
      <c r="AA212" s="17"/>
      <c r="AB212" s="17"/>
      <c r="AC212" s="17"/>
      <c r="AD212" s="17"/>
      <c r="AE212" s="17"/>
      <c r="AF212" s="17"/>
      <c r="AG212" s="17"/>
      <c r="AH212" s="17"/>
    </row>
    <row r="213" spans="1:34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24"/>
      <c r="J213" s="25"/>
      <c r="K213" s="26"/>
      <c r="L213" s="27"/>
      <c r="M213" s="26"/>
      <c r="N213" s="27"/>
      <c r="O213" s="26"/>
      <c r="P213" s="27"/>
      <c r="Q213" s="24"/>
      <c r="R213" s="25"/>
      <c r="S213" s="24"/>
      <c r="T213" s="25"/>
      <c r="U213" s="17"/>
      <c r="V213" s="28"/>
      <c r="W213" s="29"/>
      <c r="X213" s="25"/>
      <c r="Y213" s="17"/>
      <c r="Z213" s="28"/>
      <c r="AA213" s="17"/>
      <c r="AB213" s="17"/>
      <c r="AC213" s="17"/>
      <c r="AD213" s="17"/>
      <c r="AE213" s="17"/>
      <c r="AF213" s="17"/>
      <c r="AG213" s="17"/>
      <c r="AH213" s="17"/>
    </row>
    <row r="214" spans="1:34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24"/>
      <c r="J214" s="25"/>
      <c r="K214" s="26"/>
      <c r="L214" s="27"/>
      <c r="M214" s="26"/>
      <c r="N214" s="27"/>
      <c r="O214" s="26"/>
      <c r="P214" s="27"/>
      <c r="Q214" s="24"/>
      <c r="R214" s="25"/>
      <c r="S214" s="24"/>
      <c r="T214" s="25"/>
      <c r="U214" s="17"/>
      <c r="V214" s="28"/>
      <c r="W214" s="29"/>
      <c r="X214" s="25"/>
      <c r="Y214" s="17"/>
      <c r="Z214" s="28"/>
      <c r="AA214" s="17"/>
      <c r="AB214" s="17"/>
      <c r="AC214" s="17"/>
      <c r="AD214" s="17"/>
      <c r="AE214" s="17"/>
      <c r="AF214" s="17"/>
      <c r="AG214" s="17"/>
      <c r="AH214" s="17"/>
    </row>
    <row r="215" spans="1:34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24"/>
      <c r="J215" s="25"/>
      <c r="K215" s="26"/>
      <c r="L215" s="27"/>
      <c r="M215" s="26"/>
      <c r="N215" s="27"/>
      <c r="O215" s="26"/>
      <c r="P215" s="27"/>
      <c r="Q215" s="24"/>
      <c r="R215" s="25"/>
      <c r="S215" s="24"/>
      <c r="T215" s="25"/>
      <c r="U215" s="17"/>
      <c r="V215" s="28"/>
      <c r="W215" s="29"/>
      <c r="X215" s="25"/>
      <c r="Y215" s="17"/>
      <c r="Z215" s="28"/>
      <c r="AA215" s="17"/>
      <c r="AB215" s="17"/>
      <c r="AC215" s="17"/>
      <c r="AD215" s="17"/>
      <c r="AE215" s="17"/>
      <c r="AF215" s="17"/>
      <c r="AG215" s="17"/>
      <c r="AH215" s="17"/>
    </row>
    <row r="216" spans="1:34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24"/>
      <c r="J216" s="25"/>
      <c r="K216" s="26"/>
      <c r="L216" s="27"/>
      <c r="M216" s="26"/>
      <c r="N216" s="27"/>
      <c r="O216" s="26"/>
      <c r="P216" s="27"/>
      <c r="Q216" s="24"/>
      <c r="R216" s="25"/>
      <c r="S216" s="24"/>
      <c r="T216" s="25"/>
      <c r="U216" s="17"/>
      <c r="V216" s="28"/>
      <c r="W216" s="29"/>
      <c r="X216" s="25"/>
      <c r="Y216" s="17"/>
      <c r="Z216" s="28"/>
      <c r="AA216" s="17"/>
      <c r="AB216" s="17"/>
      <c r="AC216" s="17"/>
      <c r="AD216" s="17"/>
      <c r="AE216" s="17"/>
      <c r="AF216" s="17"/>
      <c r="AG216" s="17"/>
      <c r="AH216" s="17"/>
    </row>
    <row r="217" spans="1:34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24"/>
      <c r="J217" s="25"/>
      <c r="K217" s="26"/>
      <c r="L217" s="27"/>
      <c r="M217" s="26"/>
      <c r="N217" s="27"/>
      <c r="O217" s="26"/>
      <c r="P217" s="27"/>
      <c r="Q217" s="24"/>
      <c r="R217" s="25"/>
      <c r="S217" s="24"/>
      <c r="T217" s="25"/>
      <c r="U217" s="17"/>
      <c r="V217" s="28"/>
      <c r="W217" s="29"/>
      <c r="X217" s="25"/>
      <c r="Y217" s="17"/>
      <c r="Z217" s="28"/>
      <c r="AA217" s="17"/>
      <c r="AB217" s="17"/>
      <c r="AC217" s="17"/>
      <c r="AD217" s="17"/>
      <c r="AE217" s="17"/>
      <c r="AF217" s="17"/>
      <c r="AG217" s="17"/>
      <c r="AH217" s="17"/>
    </row>
    <row r="218" spans="1:34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24"/>
      <c r="J218" s="25"/>
      <c r="K218" s="26"/>
      <c r="L218" s="27"/>
      <c r="M218" s="26"/>
      <c r="N218" s="27"/>
      <c r="O218" s="26"/>
      <c r="P218" s="27"/>
      <c r="Q218" s="24"/>
      <c r="R218" s="25"/>
      <c r="S218" s="24"/>
      <c r="T218" s="25"/>
      <c r="U218" s="17"/>
      <c r="V218" s="28"/>
      <c r="W218" s="29"/>
      <c r="X218" s="25"/>
      <c r="Y218" s="17"/>
      <c r="Z218" s="28"/>
      <c r="AA218" s="17"/>
      <c r="AB218" s="17"/>
      <c r="AC218" s="17"/>
      <c r="AD218" s="17"/>
      <c r="AE218" s="17"/>
      <c r="AF218" s="17"/>
      <c r="AG218" s="17"/>
      <c r="AH218" s="17"/>
    </row>
    <row r="219" spans="1:34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24"/>
      <c r="J219" s="25"/>
      <c r="K219" s="26"/>
      <c r="L219" s="27"/>
      <c r="M219" s="26"/>
      <c r="N219" s="27"/>
      <c r="O219" s="26"/>
      <c r="P219" s="27"/>
      <c r="Q219" s="24"/>
      <c r="R219" s="25"/>
      <c r="S219" s="24"/>
      <c r="T219" s="25"/>
      <c r="U219" s="17"/>
      <c r="V219" s="28"/>
      <c r="W219" s="29"/>
      <c r="X219" s="25"/>
      <c r="Y219" s="17"/>
      <c r="Z219" s="28"/>
      <c r="AA219" s="17"/>
      <c r="AB219" s="17"/>
      <c r="AC219" s="17"/>
      <c r="AD219" s="17"/>
      <c r="AE219" s="17"/>
      <c r="AF219" s="17"/>
      <c r="AG219" s="17"/>
      <c r="AH219" s="17"/>
    </row>
    <row r="220" spans="1:34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24"/>
      <c r="J220" s="25"/>
      <c r="K220" s="26"/>
      <c r="L220" s="27"/>
      <c r="M220" s="26"/>
      <c r="N220" s="27"/>
      <c r="O220" s="26"/>
      <c r="P220" s="27"/>
      <c r="Q220" s="24"/>
      <c r="R220" s="25"/>
      <c r="S220" s="24"/>
      <c r="T220" s="25"/>
      <c r="U220" s="17"/>
      <c r="V220" s="28"/>
      <c r="W220" s="29"/>
      <c r="X220" s="25"/>
      <c r="Y220" s="17"/>
      <c r="Z220" s="28"/>
      <c r="AA220" s="17"/>
      <c r="AB220" s="17"/>
      <c r="AC220" s="17"/>
      <c r="AD220" s="17"/>
      <c r="AE220" s="17"/>
      <c r="AF220" s="17"/>
      <c r="AG220" s="17"/>
      <c r="AH220" s="17"/>
    </row>
    <row r="221" spans="1:34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24"/>
      <c r="J221" s="25"/>
      <c r="K221" s="26"/>
      <c r="L221" s="27"/>
      <c r="M221" s="26"/>
      <c r="N221" s="27"/>
      <c r="O221" s="26"/>
      <c r="P221" s="27"/>
      <c r="Q221" s="24"/>
      <c r="R221" s="25"/>
      <c r="S221" s="24"/>
      <c r="T221" s="25"/>
      <c r="U221" s="17"/>
      <c r="V221" s="28"/>
      <c r="W221" s="29"/>
      <c r="X221" s="25"/>
      <c r="Y221" s="17"/>
      <c r="Z221" s="28"/>
      <c r="AA221" s="17"/>
      <c r="AB221" s="17"/>
      <c r="AC221" s="17"/>
      <c r="AD221" s="17"/>
      <c r="AE221" s="17"/>
      <c r="AF221" s="17"/>
      <c r="AG221" s="17"/>
      <c r="AH221" s="17"/>
    </row>
    <row r="222" spans="1:34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24"/>
      <c r="J222" s="25"/>
      <c r="K222" s="26"/>
      <c r="L222" s="27"/>
      <c r="M222" s="26"/>
      <c r="N222" s="27"/>
      <c r="O222" s="26"/>
      <c r="P222" s="27"/>
      <c r="Q222" s="24"/>
      <c r="R222" s="25"/>
      <c r="S222" s="24"/>
      <c r="T222" s="25"/>
      <c r="U222" s="17"/>
      <c r="V222" s="28"/>
      <c r="W222" s="29"/>
      <c r="X222" s="25"/>
      <c r="Y222" s="17"/>
      <c r="Z222" s="28"/>
      <c r="AA222" s="17"/>
      <c r="AB222" s="17"/>
      <c r="AC222" s="17"/>
      <c r="AD222" s="17"/>
      <c r="AE222" s="17"/>
      <c r="AF222" s="17"/>
      <c r="AG222" s="17"/>
      <c r="AH222" s="17"/>
    </row>
    <row r="223" spans="1:34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24"/>
      <c r="J223" s="25"/>
      <c r="K223" s="26"/>
      <c r="L223" s="27"/>
      <c r="M223" s="26"/>
      <c r="N223" s="27"/>
      <c r="O223" s="26"/>
      <c r="P223" s="27"/>
      <c r="Q223" s="24"/>
      <c r="R223" s="25"/>
      <c r="S223" s="24"/>
      <c r="T223" s="25"/>
      <c r="U223" s="17"/>
      <c r="V223" s="28"/>
      <c r="W223" s="29"/>
      <c r="X223" s="25"/>
      <c r="Y223" s="17"/>
      <c r="Z223" s="28"/>
      <c r="AA223" s="17"/>
      <c r="AB223" s="17"/>
      <c r="AC223" s="17"/>
      <c r="AD223" s="17"/>
      <c r="AE223" s="17"/>
      <c r="AF223" s="17"/>
      <c r="AG223" s="17"/>
      <c r="AH223" s="17"/>
    </row>
    <row r="224" spans="1:34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24"/>
      <c r="J224" s="25"/>
      <c r="K224" s="26"/>
      <c r="L224" s="27"/>
      <c r="M224" s="26"/>
      <c r="N224" s="27"/>
      <c r="O224" s="26"/>
      <c r="P224" s="27"/>
      <c r="Q224" s="24"/>
      <c r="R224" s="25"/>
      <c r="S224" s="24"/>
      <c r="T224" s="25"/>
      <c r="U224" s="17"/>
      <c r="V224" s="28"/>
      <c r="W224" s="29"/>
      <c r="X224" s="25"/>
      <c r="Y224" s="17"/>
      <c r="Z224" s="28"/>
      <c r="AA224" s="17"/>
      <c r="AB224" s="17"/>
      <c r="AC224" s="17"/>
      <c r="AD224" s="17"/>
      <c r="AE224" s="17"/>
      <c r="AF224" s="17"/>
      <c r="AG224" s="17"/>
      <c r="AH224" s="17"/>
    </row>
    <row r="225" spans="1:34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24"/>
      <c r="J225" s="25"/>
      <c r="K225" s="26"/>
      <c r="L225" s="27"/>
      <c r="M225" s="26"/>
      <c r="N225" s="27"/>
      <c r="O225" s="26"/>
      <c r="P225" s="27"/>
      <c r="Q225" s="24"/>
      <c r="R225" s="25"/>
      <c r="S225" s="24"/>
      <c r="T225" s="25"/>
      <c r="U225" s="17"/>
      <c r="V225" s="28"/>
      <c r="W225" s="29"/>
      <c r="X225" s="25"/>
      <c r="Y225" s="17"/>
      <c r="Z225" s="28"/>
      <c r="AA225" s="17"/>
      <c r="AB225" s="17"/>
      <c r="AC225" s="17"/>
      <c r="AD225" s="17"/>
      <c r="AE225" s="17"/>
      <c r="AF225" s="17"/>
      <c r="AG225" s="17"/>
      <c r="AH225" s="17"/>
    </row>
    <row r="226" spans="1:34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24"/>
      <c r="J226" s="25"/>
      <c r="K226" s="26"/>
      <c r="L226" s="27"/>
      <c r="M226" s="26"/>
      <c r="N226" s="27"/>
      <c r="O226" s="26"/>
      <c r="P226" s="27"/>
      <c r="Q226" s="24"/>
      <c r="R226" s="25"/>
      <c r="S226" s="24"/>
      <c r="T226" s="25"/>
      <c r="U226" s="17"/>
      <c r="V226" s="28"/>
      <c r="W226" s="29"/>
      <c r="X226" s="25"/>
      <c r="Y226" s="17"/>
      <c r="Z226" s="28"/>
      <c r="AA226" s="17"/>
      <c r="AB226" s="17"/>
      <c r="AC226" s="17"/>
      <c r="AD226" s="17"/>
      <c r="AE226" s="17"/>
      <c r="AF226" s="17"/>
      <c r="AG226" s="17"/>
      <c r="AH226" s="17"/>
    </row>
    <row r="227" spans="1:34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24"/>
      <c r="J227" s="25"/>
      <c r="K227" s="26"/>
      <c r="L227" s="27"/>
      <c r="M227" s="26"/>
      <c r="N227" s="27"/>
      <c r="O227" s="26"/>
      <c r="P227" s="27"/>
      <c r="Q227" s="24"/>
      <c r="R227" s="25"/>
      <c r="S227" s="24"/>
      <c r="T227" s="25"/>
      <c r="U227" s="17"/>
      <c r="V227" s="28"/>
      <c r="W227" s="29"/>
      <c r="X227" s="25"/>
      <c r="Y227" s="17"/>
      <c r="Z227" s="28"/>
      <c r="AA227" s="17"/>
      <c r="AB227" s="17"/>
      <c r="AC227" s="17"/>
      <c r="AD227" s="17"/>
      <c r="AE227" s="17"/>
      <c r="AF227" s="17"/>
      <c r="AG227" s="17"/>
      <c r="AH227" s="17"/>
    </row>
    <row r="228" spans="1:34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24"/>
      <c r="J228" s="25"/>
      <c r="K228" s="26"/>
      <c r="L228" s="27"/>
      <c r="M228" s="26"/>
      <c r="N228" s="27"/>
      <c r="O228" s="26"/>
      <c r="P228" s="27"/>
      <c r="Q228" s="24"/>
      <c r="R228" s="25"/>
      <c r="S228" s="24"/>
      <c r="T228" s="25"/>
      <c r="U228" s="17"/>
      <c r="V228" s="28"/>
      <c r="W228" s="29"/>
      <c r="X228" s="25"/>
      <c r="Y228" s="17"/>
      <c r="Z228" s="28"/>
      <c r="AA228" s="17"/>
      <c r="AB228" s="17"/>
      <c r="AC228" s="17"/>
      <c r="AD228" s="17"/>
      <c r="AE228" s="17"/>
      <c r="AF228" s="17"/>
      <c r="AG228" s="17"/>
      <c r="AH228" s="17"/>
    </row>
    <row r="229" spans="1:34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24"/>
      <c r="J229" s="25"/>
      <c r="K229" s="26"/>
      <c r="L229" s="27"/>
      <c r="M229" s="26"/>
      <c r="N229" s="27"/>
      <c r="O229" s="26"/>
      <c r="P229" s="27"/>
      <c r="Q229" s="24"/>
      <c r="R229" s="25"/>
      <c r="S229" s="24"/>
      <c r="T229" s="25"/>
      <c r="U229" s="17"/>
      <c r="V229" s="28"/>
      <c r="W229" s="29"/>
      <c r="X229" s="25"/>
      <c r="Y229" s="17"/>
      <c r="Z229" s="28"/>
      <c r="AA229" s="17"/>
      <c r="AB229" s="17"/>
      <c r="AC229" s="17"/>
      <c r="AD229" s="17"/>
      <c r="AE229" s="17"/>
      <c r="AF229" s="17"/>
      <c r="AG229" s="17"/>
      <c r="AH229" s="17"/>
    </row>
    <row r="230" spans="1:34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24"/>
      <c r="J230" s="25"/>
      <c r="K230" s="26"/>
      <c r="L230" s="27"/>
      <c r="M230" s="26"/>
      <c r="N230" s="27"/>
      <c r="O230" s="26"/>
      <c r="P230" s="27"/>
      <c r="Q230" s="24"/>
      <c r="R230" s="25"/>
      <c r="S230" s="24"/>
      <c r="T230" s="25"/>
      <c r="U230" s="17"/>
      <c r="V230" s="28"/>
      <c r="W230" s="29"/>
      <c r="X230" s="25"/>
      <c r="Y230" s="17"/>
      <c r="Z230" s="28"/>
      <c r="AA230" s="17"/>
      <c r="AB230" s="17"/>
      <c r="AC230" s="17"/>
      <c r="AD230" s="17"/>
      <c r="AE230" s="17"/>
      <c r="AF230" s="17"/>
      <c r="AG230" s="17"/>
      <c r="AH230" s="17"/>
    </row>
    <row r="231" spans="1:34" ht="15.75" customHeight="1" x14ac:dyDescent="0.25"/>
    <row r="232" spans="1:34" ht="15.75" customHeight="1" x14ac:dyDescent="0.25"/>
    <row r="233" spans="1:34" ht="15.75" customHeight="1" x14ac:dyDescent="0.25"/>
    <row r="234" spans="1:34" ht="15.75" customHeight="1" x14ac:dyDescent="0.25"/>
    <row r="235" spans="1:34" ht="15.75" customHeight="1" x14ac:dyDescent="0.25"/>
    <row r="236" spans="1:34" ht="15.75" customHeight="1" x14ac:dyDescent="0.25"/>
    <row r="237" spans="1:34" ht="15.75" customHeight="1" x14ac:dyDescent="0.25"/>
    <row r="238" spans="1:34" ht="15.75" customHeight="1" x14ac:dyDescent="0.25"/>
    <row r="239" spans="1:34" ht="15.75" customHeight="1" x14ac:dyDescent="0.25"/>
    <row r="240" spans="1:3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  <outlinePr summaryBelow="0" summaryRight="0"/>
  </sheetPr>
  <dimension ref="A1:AH1000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2" sqref="A2:Z28"/>
    </sheetView>
  </sheetViews>
  <sheetFormatPr defaultColWidth="12.6328125" defaultRowHeight="15" customHeight="1" x14ac:dyDescent="0.25"/>
  <cols>
    <col min="1" max="2" width="12.6328125" customWidth="1"/>
    <col min="3" max="4" width="12.7265625" customWidth="1"/>
    <col min="5" max="5" width="24.6328125" customWidth="1"/>
    <col min="6" max="6" width="12.6328125" customWidth="1"/>
    <col min="9" max="9" width="14.08984375" customWidth="1"/>
    <col min="10" max="10" width="15.7265625" customWidth="1"/>
    <col min="11" max="11" width="11.7265625" customWidth="1"/>
    <col min="12" max="12" width="12.6328125" customWidth="1"/>
    <col min="13" max="13" width="11.7265625" customWidth="1"/>
    <col min="14" max="14" width="12.6328125" customWidth="1"/>
    <col min="15" max="15" width="13" customWidth="1"/>
    <col min="16" max="16" width="13.7265625" customWidth="1"/>
    <col min="17" max="17" width="12" customWidth="1"/>
    <col min="18" max="18" width="12.90625" customWidth="1"/>
    <col min="19" max="19" width="11.90625" customWidth="1"/>
    <col min="20" max="20" width="12.6328125" customWidth="1"/>
    <col min="21" max="21" width="12.36328125" customWidth="1"/>
    <col min="22" max="22" width="13.26953125" customWidth="1"/>
    <col min="23" max="23" width="11.7265625" customWidth="1"/>
    <col min="24" max="24" width="12.6328125" customWidth="1"/>
    <col min="25" max="25" width="11.7265625" customWidth="1"/>
    <col min="26" max="26" width="12.6328125" customWidth="1"/>
  </cols>
  <sheetData>
    <row r="1" spans="1:34" ht="53.25" customHeight="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1" t="s">
        <v>8</v>
      </c>
      <c r="J1" s="61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0" t="s">
        <v>20</v>
      </c>
      <c r="V1" s="60" t="s">
        <v>21</v>
      </c>
      <c r="W1" s="63" t="s">
        <v>22</v>
      </c>
      <c r="X1" s="61" t="s">
        <v>23</v>
      </c>
      <c r="Y1" s="61" t="s">
        <v>24</v>
      </c>
      <c r="Z1" s="61" t="s">
        <v>25</v>
      </c>
      <c r="AA1" s="5"/>
      <c r="AB1" s="5"/>
      <c r="AC1" s="5"/>
      <c r="AD1" s="5"/>
      <c r="AE1" s="5"/>
      <c r="AF1" s="5"/>
      <c r="AG1" s="5"/>
      <c r="AH1" s="5"/>
    </row>
    <row r="2" spans="1:34" ht="15.75" customHeight="1" x14ac:dyDescent="0.25">
      <c r="A2" s="6">
        <f>Summary!A2</f>
        <v>45789</v>
      </c>
      <c r="B2" s="6">
        <f>Summary!B2</f>
        <v>45849</v>
      </c>
      <c r="C2" s="7">
        <v>45837</v>
      </c>
      <c r="D2" s="7">
        <v>45843</v>
      </c>
      <c r="E2" s="8" t="s">
        <v>26</v>
      </c>
      <c r="F2" s="8" t="s">
        <v>27</v>
      </c>
      <c r="G2" s="8" t="s">
        <v>28</v>
      </c>
      <c r="H2" s="8" t="s">
        <v>29</v>
      </c>
      <c r="I2" s="9">
        <v>5000</v>
      </c>
      <c r="J2" s="10">
        <v>577.88</v>
      </c>
      <c r="K2" s="11">
        <v>625000</v>
      </c>
      <c r="L2" s="12">
        <v>38123</v>
      </c>
      <c r="M2" s="11">
        <v>1250000</v>
      </c>
      <c r="N2" s="12">
        <v>466933</v>
      </c>
      <c r="O2" s="11"/>
      <c r="P2" s="12">
        <v>684</v>
      </c>
      <c r="Q2" s="9">
        <f t="shared" ref="Q2:R2" si="0">(I2/M2)*1000</f>
        <v>4</v>
      </c>
      <c r="R2" s="10">
        <f t="shared" si="0"/>
        <v>1.2376079651684504</v>
      </c>
      <c r="S2" s="9"/>
      <c r="T2" s="10">
        <f t="shared" ref="T2:T23" si="1">(J2/P2)</f>
        <v>0.84485380116959063</v>
      </c>
      <c r="U2" s="13"/>
      <c r="V2" s="71"/>
      <c r="W2" s="14"/>
      <c r="X2" s="10" t="e">
        <f t="shared" ref="X2:X5" si="2">J2/V2</f>
        <v>#DIV/0!</v>
      </c>
      <c r="Y2" s="15">
        <f t="shared" ref="Y2:Z2" si="3">O2/M2</f>
        <v>0</v>
      </c>
      <c r="Z2" s="16">
        <f t="shared" si="3"/>
        <v>1.4648782587651761E-3</v>
      </c>
      <c r="AA2" s="17"/>
      <c r="AB2" s="17"/>
      <c r="AC2" s="17"/>
      <c r="AD2" s="17"/>
      <c r="AE2" s="17"/>
      <c r="AF2" s="17"/>
      <c r="AG2" s="17"/>
      <c r="AH2" s="17"/>
    </row>
    <row r="3" spans="1:34" ht="15.75" customHeight="1" x14ac:dyDescent="0.25">
      <c r="A3" s="6">
        <f>Summary!A3</f>
        <v>45789</v>
      </c>
      <c r="B3" s="6">
        <f>Summary!B3</f>
        <v>45849</v>
      </c>
      <c r="C3" s="7">
        <v>45837</v>
      </c>
      <c r="D3" s="7">
        <v>45843</v>
      </c>
      <c r="E3" s="8" t="s">
        <v>26</v>
      </c>
      <c r="F3" s="8" t="s">
        <v>27</v>
      </c>
      <c r="G3" s="8" t="s">
        <v>28</v>
      </c>
      <c r="H3" s="8" t="s">
        <v>30</v>
      </c>
      <c r="I3" s="9">
        <v>4000</v>
      </c>
      <c r="J3" s="10">
        <v>466.62</v>
      </c>
      <c r="K3" s="11">
        <v>266667</v>
      </c>
      <c r="L3" s="12">
        <v>13486</v>
      </c>
      <c r="M3" s="11">
        <v>800000</v>
      </c>
      <c r="N3" s="12">
        <v>125231</v>
      </c>
      <c r="O3" s="11"/>
      <c r="P3" s="12">
        <v>180</v>
      </c>
      <c r="Q3" s="9">
        <f t="shared" ref="Q3:R3" si="4">(I3/M3)*1000</f>
        <v>5</v>
      </c>
      <c r="R3" s="10">
        <f t="shared" si="4"/>
        <v>3.7260742148509554</v>
      </c>
      <c r="S3" s="9"/>
      <c r="T3" s="10">
        <f t="shared" si="1"/>
        <v>2.5923333333333334</v>
      </c>
      <c r="U3" s="13"/>
      <c r="V3" s="71"/>
      <c r="W3" s="14"/>
      <c r="X3" s="10" t="e">
        <f t="shared" si="2"/>
        <v>#DIV/0!</v>
      </c>
      <c r="Y3" s="15">
        <f t="shared" ref="Y3:Z3" si="5">O3/M3</f>
        <v>0</v>
      </c>
      <c r="Z3" s="16">
        <f t="shared" si="5"/>
        <v>1.437343788678522E-3</v>
      </c>
      <c r="AA3" s="17"/>
      <c r="AB3" s="17"/>
      <c r="AC3" s="17"/>
      <c r="AD3" s="17"/>
      <c r="AE3" s="17"/>
      <c r="AF3" s="17"/>
      <c r="AG3" s="17"/>
      <c r="AH3" s="17"/>
    </row>
    <row r="4" spans="1:34" ht="15.75" customHeight="1" x14ac:dyDescent="0.25">
      <c r="A4" s="6">
        <f>Summary!A4</f>
        <v>45789</v>
      </c>
      <c r="B4" s="6">
        <f>Summary!B4</f>
        <v>45849</v>
      </c>
      <c r="C4" s="7">
        <v>45837</v>
      </c>
      <c r="D4" s="7">
        <v>45843</v>
      </c>
      <c r="E4" s="8" t="s">
        <v>26</v>
      </c>
      <c r="F4" s="8" t="s">
        <v>27</v>
      </c>
      <c r="G4" s="8" t="s">
        <v>28</v>
      </c>
      <c r="H4" s="8" t="s">
        <v>31</v>
      </c>
      <c r="I4" s="9">
        <v>3000</v>
      </c>
      <c r="J4" s="10">
        <v>349.81</v>
      </c>
      <c r="K4" s="11">
        <v>120000</v>
      </c>
      <c r="L4" s="12">
        <v>9796</v>
      </c>
      <c r="M4" s="11">
        <v>600000</v>
      </c>
      <c r="N4" s="12">
        <v>262317</v>
      </c>
      <c r="O4" s="11"/>
      <c r="P4" s="12">
        <v>336</v>
      </c>
      <c r="Q4" s="9">
        <f t="shared" ref="Q4:R4" si="6">(I4/M4)*1000</f>
        <v>5</v>
      </c>
      <c r="R4" s="10">
        <f t="shared" si="6"/>
        <v>1.3335391911313412</v>
      </c>
      <c r="S4" s="9"/>
      <c r="T4" s="10">
        <f t="shared" si="1"/>
        <v>1.0411011904761904</v>
      </c>
      <c r="U4" s="13"/>
      <c r="V4" s="71"/>
      <c r="W4" s="14"/>
      <c r="X4" s="10" t="e">
        <f t="shared" si="2"/>
        <v>#DIV/0!</v>
      </c>
      <c r="Y4" s="15">
        <f t="shared" ref="Y4:Z4" si="7">O4/M4</f>
        <v>0</v>
      </c>
      <c r="Z4" s="16">
        <f t="shared" si="7"/>
        <v>1.2808929653815803E-3</v>
      </c>
      <c r="AA4" s="17"/>
      <c r="AB4" s="17"/>
      <c r="AC4" s="17"/>
      <c r="AD4" s="17"/>
      <c r="AE4" s="17"/>
      <c r="AF4" s="17"/>
      <c r="AG4" s="17"/>
      <c r="AH4" s="17"/>
    </row>
    <row r="5" spans="1:34" ht="15.75" customHeight="1" x14ac:dyDescent="0.3">
      <c r="A5" s="18" t="s">
        <v>32</v>
      </c>
      <c r="B5" s="18"/>
      <c r="C5" s="18"/>
      <c r="D5" s="18"/>
      <c r="E5" s="18"/>
      <c r="F5" s="18"/>
      <c r="G5" s="18"/>
      <c r="H5" s="18"/>
      <c r="I5" s="19">
        <f t="shared" ref="I5:P5" si="8">SUM(I2:I4)</f>
        <v>12000</v>
      </c>
      <c r="J5" s="19">
        <f t="shared" si="8"/>
        <v>1394.31</v>
      </c>
      <c r="K5" s="20">
        <f t="shared" si="8"/>
        <v>1011667</v>
      </c>
      <c r="L5" s="20">
        <f t="shared" si="8"/>
        <v>61405</v>
      </c>
      <c r="M5" s="20">
        <f t="shared" si="8"/>
        <v>2650000</v>
      </c>
      <c r="N5" s="20">
        <f t="shared" si="8"/>
        <v>854481</v>
      </c>
      <c r="O5" s="20">
        <f t="shared" si="8"/>
        <v>0</v>
      </c>
      <c r="P5" s="20">
        <f t="shared" si="8"/>
        <v>1200</v>
      </c>
      <c r="Q5" s="19"/>
      <c r="R5" s="19">
        <f>(J5/N5)*1000</f>
        <v>1.6317624382519915</v>
      </c>
      <c r="S5" s="19"/>
      <c r="T5" s="19">
        <f t="shared" si="1"/>
        <v>1.1619249999999999</v>
      </c>
      <c r="U5" s="18">
        <f t="shared" ref="U5:V5" si="9">SUM(U2:U4)</f>
        <v>0</v>
      </c>
      <c r="V5" s="18">
        <f t="shared" si="9"/>
        <v>0</v>
      </c>
      <c r="W5" s="21"/>
      <c r="X5" s="19" t="e">
        <f t="shared" si="2"/>
        <v>#DIV/0!</v>
      </c>
      <c r="Y5" s="18"/>
      <c r="Z5" s="18"/>
      <c r="AA5" s="17"/>
      <c r="AB5" s="17"/>
      <c r="AC5" s="17"/>
      <c r="AD5" s="17"/>
      <c r="AE5" s="17"/>
      <c r="AF5" s="17"/>
      <c r="AG5" s="17"/>
      <c r="AH5" s="17"/>
    </row>
    <row r="6" spans="1:34" ht="15.75" customHeight="1" x14ac:dyDescent="0.25">
      <c r="A6" s="6">
        <f>Summary!A6</f>
        <v>45783</v>
      </c>
      <c r="B6" s="6">
        <f>Summary!B6</f>
        <v>45844</v>
      </c>
      <c r="C6" s="7">
        <v>45837</v>
      </c>
      <c r="D6" s="7">
        <v>45843</v>
      </c>
      <c r="E6" s="8" t="s">
        <v>26</v>
      </c>
      <c r="F6" s="8" t="s">
        <v>33</v>
      </c>
      <c r="G6" s="8" t="s">
        <v>34</v>
      </c>
      <c r="H6" s="8" t="s">
        <v>29</v>
      </c>
      <c r="I6" s="9">
        <v>6500</v>
      </c>
      <c r="J6" s="10">
        <v>783.78</v>
      </c>
      <c r="K6" s="11"/>
      <c r="L6" s="12">
        <v>265703</v>
      </c>
      <c r="M6" s="11">
        <v>2600000</v>
      </c>
      <c r="N6" s="12">
        <v>495151</v>
      </c>
      <c r="O6" s="11"/>
      <c r="P6" s="12">
        <v>5982</v>
      </c>
      <c r="Q6" s="9">
        <f t="shared" ref="Q6:R6" si="10">(I6/M6)*1000</f>
        <v>2.5</v>
      </c>
      <c r="R6" s="10">
        <f t="shared" si="10"/>
        <v>1.5829110715721064</v>
      </c>
      <c r="S6" s="9"/>
      <c r="T6" s="10">
        <f t="shared" si="1"/>
        <v>0.13102306920762286</v>
      </c>
      <c r="U6" s="13">
        <v>650</v>
      </c>
      <c r="V6" s="71"/>
      <c r="W6" s="14">
        <f t="shared" ref="W6:X6" si="11">I6/U6</f>
        <v>10</v>
      </c>
      <c r="X6" s="10" t="e">
        <f t="shared" si="11"/>
        <v>#DIV/0!</v>
      </c>
      <c r="Y6" s="15">
        <f t="shared" ref="Y6:Z6" si="12">O6/M6</f>
        <v>0</v>
      </c>
      <c r="Z6" s="16">
        <f t="shared" si="12"/>
        <v>1.2081163119937151E-2</v>
      </c>
      <c r="AA6" s="17"/>
      <c r="AB6" s="17"/>
      <c r="AC6" s="17"/>
      <c r="AD6" s="17"/>
      <c r="AE6" s="17"/>
      <c r="AF6" s="17"/>
      <c r="AG6" s="17"/>
      <c r="AH6" s="17"/>
    </row>
    <row r="7" spans="1:34" ht="15.75" customHeight="1" x14ac:dyDescent="0.25">
      <c r="A7" s="6">
        <f>Summary!A7</f>
        <v>45783</v>
      </c>
      <c r="B7" s="6">
        <f>Summary!B7</f>
        <v>45844</v>
      </c>
      <c r="C7" s="7">
        <v>45837</v>
      </c>
      <c r="D7" s="7">
        <v>45843</v>
      </c>
      <c r="E7" s="8" t="s">
        <v>26</v>
      </c>
      <c r="F7" s="8" t="s">
        <v>33</v>
      </c>
      <c r="G7" s="8" t="s">
        <v>34</v>
      </c>
      <c r="H7" s="8" t="s">
        <v>30</v>
      </c>
      <c r="I7" s="9">
        <v>4500</v>
      </c>
      <c r="J7" s="10">
        <v>522.09</v>
      </c>
      <c r="K7" s="11"/>
      <c r="L7" s="12">
        <v>127234</v>
      </c>
      <c r="M7" s="11">
        <v>1125000</v>
      </c>
      <c r="N7" s="12">
        <v>251768</v>
      </c>
      <c r="O7" s="11"/>
      <c r="P7" s="12">
        <v>4330</v>
      </c>
      <c r="Q7" s="9">
        <f t="shared" ref="Q7:R7" si="13">(I7/M7)*1000</f>
        <v>4</v>
      </c>
      <c r="R7" s="10">
        <f t="shared" si="13"/>
        <v>2.0736948301611009</v>
      </c>
      <c r="S7" s="9"/>
      <c r="T7" s="10">
        <f t="shared" si="1"/>
        <v>0.12057505773672056</v>
      </c>
      <c r="U7" s="13">
        <v>375</v>
      </c>
      <c r="V7" s="71"/>
      <c r="W7" s="14">
        <f t="shared" ref="W7:X7" si="14">I7/U7</f>
        <v>12</v>
      </c>
      <c r="X7" s="10" t="e">
        <f t="shared" si="14"/>
        <v>#DIV/0!</v>
      </c>
      <c r="Y7" s="15">
        <f t="shared" ref="Y7:Z7" si="15">O7/M7</f>
        <v>0</v>
      </c>
      <c r="Z7" s="16">
        <f t="shared" si="15"/>
        <v>1.719837310539862E-2</v>
      </c>
      <c r="AA7" s="17"/>
      <c r="AB7" s="17"/>
      <c r="AC7" s="17"/>
      <c r="AD7" s="17"/>
      <c r="AE7" s="17"/>
      <c r="AF7" s="17"/>
      <c r="AG7" s="17"/>
      <c r="AH7" s="17"/>
    </row>
    <row r="8" spans="1:34" ht="15.75" customHeight="1" x14ac:dyDescent="0.25">
      <c r="A8" s="6">
        <f>Summary!A8</f>
        <v>45783</v>
      </c>
      <c r="B8" s="6">
        <f>Summary!B8</f>
        <v>45844</v>
      </c>
      <c r="C8" s="7">
        <v>45837</v>
      </c>
      <c r="D8" s="7">
        <v>45843</v>
      </c>
      <c r="E8" s="8" t="s">
        <v>26</v>
      </c>
      <c r="F8" s="8" t="s">
        <v>33</v>
      </c>
      <c r="G8" s="8" t="s">
        <v>34</v>
      </c>
      <c r="H8" s="8" t="s">
        <v>31</v>
      </c>
      <c r="I8" s="9">
        <v>3000</v>
      </c>
      <c r="J8" s="10">
        <v>357.97</v>
      </c>
      <c r="K8" s="11"/>
      <c r="L8" s="12">
        <v>54505</v>
      </c>
      <c r="M8" s="11">
        <v>600000</v>
      </c>
      <c r="N8" s="12">
        <v>100786</v>
      </c>
      <c r="O8" s="11"/>
      <c r="P8" s="12">
        <v>1604</v>
      </c>
      <c r="Q8" s="9">
        <f t="shared" ref="Q8:R8" si="16">(I8/M8)*1000</f>
        <v>5</v>
      </c>
      <c r="R8" s="10">
        <f t="shared" si="16"/>
        <v>3.5517829857321455</v>
      </c>
      <c r="S8" s="9"/>
      <c r="T8" s="10">
        <f t="shared" si="1"/>
        <v>0.22317331670822943</v>
      </c>
      <c r="U8" s="13">
        <v>200</v>
      </c>
      <c r="V8" s="71"/>
      <c r="W8" s="14">
        <f t="shared" ref="W8:X8" si="17">I8/U8</f>
        <v>15</v>
      </c>
      <c r="X8" s="10" t="e">
        <f t="shared" si="17"/>
        <v>#DIV/0!</v>
      </c>
      <c r="Y8" s="15">
        <f t="shared" ref="Y8:Z8" si="18">O8/M8</f>
        <v>0</v>
      </c>
      <c r="Z8" s="16">
        <f t="shared" si="18"/>
        <v>1.5914908816700733E-2</v>
      </c>
      <c r="AA8" s="17"/>
      <c r="AB8" s="17"/>
      <c r="AC8" s="17"/>
      <c r="AD8" s="17"/>
      <c r="AE8" s="17"/>
      <c r="AF8" s="17"/>
      <c r="AG8" s="17"/>
      <c r="AH8" s="17"/>
    </row>
    <row r="9" spans="1:34" ht="15.75" customHeight="1" x14ac:dyDescent="0.25">
      <c r="A9" s="6">
        <f>Summary!A9</f>
        <v>45783</v>
      </c>
      <c r="B9" s="6">
        <f>Summary!B9</f>
        <v>45844</v>
      </c>
      <c r="C9" s="7">
        <v>45837</v>
      </c>
      <c r="D9" s="7">
        <v>45843</v>
      </c>
      <c r="E9" s="8" t="s">
        <v>26</v>
      </c>
      <c r="F9" s="8" t="s">
        <v>33</v>
      </c>
      <c r="G9" s="8" t="s">
        <v>34</v>
      </c>
      <c r="H9" s="8" t="s">
        <v>35</v>
      </c>
      <c r="I9" s="9">
        <v>2000</v>
      </c>
      <c r="J9" s="10">
        <v>244.44</v>
      </c>
      <c r="K9" s="11"/>
      <c r="L9" s="12">
        <v>55156</v>
      </c>
      <c r="M9" s="11">
        <v>571429</v>
      </c>
      <c r="N9" s="12">
        <v>111616</v>
      </c>
      <c r="O9" s="11"/>
      <c r="P9" s="12">
        <v>1298</v>
      </c>
      <c r="Q9" s="9">
        <f t="shared" ref="Q9:R9" si="19">(I9/M9)*1000</f>
        <v>3.4999973750019686</v>
      </c>
      <c r="R9" s="10">
        <f t="shared" si="19"/>
        <v>2.1900086009174311</v>
      </c>
      <c r="S9" s="9"/>
      <c r="T9" s="10">
        <f t="shared" si="1"/>
        <v>0.18832049306625578</v>
      </c>
      <c r="U9" s="13">
        <v>133</v>
      </c>
      <c r="V9" s="71"/>
      <c r="W9" s="14">
        <f t="shared" ref="W9:X9" si="20">I9/U9</f>
        <v>15.037593984962406</v>
      </c>
      <c r="X9" s="10" t="e">
        <f t="shared" si="20"/>
        <v>#DIV/0!</v>
      </c>
      <c r="Y9" s="15">
        <f t="shared" ref="Y9:Z9" si="21">O9/M9</f>
        <v>0</v>
      </c>
      <c r="Z9" s="16">
        <f t="shared" si="21"/>
        <v>1.1629157110091742E-2</v>
      </c>
      <c r="AA9" s="17"/>
      <c r="AB9" s="17"/>
      <c r="AC9" s="17"/>
      <c r="AD9" s="17"/>
      <c r="AE9" s="17"/>
      <c r="AF9" s="17"/>
      <c r="AG9" s="17"/>
      <c r="AH9" s="17"/>
    </row>
    <row r="10" spans="1:34" ht="15.75" customHeight="1" x14ac:dyDescent="0.25">
      <c r="A10" s="6">
        <f>Summary!A10</f>
        <v>45783</v>
      </c>
      <c r="B10" s="6">
        <f>Summary!B10</f>
        <v>45844</v>
      </c>
      <c r="C10" s="7">
        <v>45837</v>
      </c>
      <c r="D10" s="7">
        <v>45843</v>
      </c>
      <c r="E10" s="8" t="s">
        <v>26</v>
      </c>
      <c r="F10" s="8" t="s">
        <v>33</v>
      </c>
      <c r="G10" s="8" t="s">
        <v>34</v>
      </c>
      <c r="H10" s="8" t="s">
        <v>36</v>
      </c>
      <c r="I10" s="9">
        <v>2000</v>
      </c>
      <c r="J10" s="10">
        <v>237.19</v>
      </c>
      <c r="K10" s="11"/>
      <c r="L10" s="12">
        <v>93967</v>
      </c>
      <c r="M10" s="11">
        <v>571429</v>
      </c>
      <c r="N10" s="12">
        <v>200962</v>
      </c>
      <c r="O10" s="11"/>
      <c r="P10" s="12">
        <v>3353</v>
      </c>
      <c r="Q10" s="9">
        <f t="shared" ref="Q10:R10" si="22">(I10/M10)*1000</f>
        <v>3.4999973750019686</v>
      </c>
      <c r="R10" s="10">
        <f t="shared" si="22"/>
        <v>1.1802728874115505</v>
      </c>
      <c r="S10" s="9"/>
      <c r="T10" s="10">
        <f t="shared" si="1"/>
        <v>7.0739636146734272E-2</v>
      </c>
      <c r="U10" s="13">
        <v>133</v>
      </c>
      <c r="V10" s="71"/>
      <c r="W10" s="14">
        <f t="shared" ref="W10:X10" si="23">I10/U10</f>
        <v>15.037593984962406</v>
      </c>
      <c r="X10" s="10" t="e">
        <f t="shared" si="23"/>
        <v>#DIV/0!</v>
      </c>
      <c r="Y10" s="15">
        <f t="shared" ref="Y10:Z10" si="24">O10/M10</f>
        <v>0</v>
      </c>
      <c r="Z10" s="16">
        <f t="shared" si="24"/>
        <v>1.668474636996049E-2</v>
      </c>
      <c r="AA10" s="17"/>
      <c r="AB10" s="17"/>
      <c r="AC10" s="17"/>
      <c r="AD10" s="17"/>
      <c r="AE10" s="17"/>
      <c r="AF10" s="17"/>
      <c r="AG10" s="17"/>
      <c r="AH10" s="17"/>
    </row>
    <row r="11" spans="1:34" ht="15.75" customHeight="1" x14ac:dyDescent="0.25">
      <c r="A11" s="6">
        <f>Summary!A11</f>
        <v>45783</v>
      </c>
      <c r="B11" s="6">
        <f>Summary!B11</f>
        <v>45844</v>
      </c>
      <c r="C11" s="7">
        <v>45837</v>
      </c>
      <c r="D11" s="7">
        <v>45843</v>
      </c>
      <c r="E11" s="8" t="s">
        <v>26</v>
      </c>
      <c r="F11" s="8" t="s">
        <v>33</v>
      </c>
      <c r="G11" s="8" t="s">
        <v>34</v>
      </c>
      <c r="H11" s="8" t="s">
        <v>37</v>
      </c>
      <c r="I11" s="9">
        <v>3000</v>
      </c>
      <c r="J11" s="10">
        <v>357.12</v>
      </c>
      <c r="K11" s="11"/>
      <c r="L11" s="12">
        <v>94386</v>
      </c>
      <c r="M11" s="11">
        <v>857143</v>
      </c>
      <c r="N11" s="12">
        <v>166668</v>
      </c>
      <c r="O11" s="11"/>
      <c r="P11" s="12">
        <v>2962</v>
      </c>
      <c r="Q11" s="9">
        <f t="shared" ref="Q11:R11" si="25">(I11/M11)*1000</f>
        <v>3.4999994166667636</v>
      </c>
      <c r="R11" s="10">
        <f t="shared" si="25"/>
        <v>2.1427028583771333</v>
      </c>
      <c r="S11" s="9"/>
      <c r="T11" s="10">
        <f t="shared" si="1"/>
        <v>0.12056718433490884</v>
      </c>
      <c r="U11" s="13">
        <v>200</v>
      </c>
      <c r="V11" s="71"/>
      <c r="W11" s="14">
        <f t="shared" ref="W11:X11" si="26">I11/U11</f>
        <v>15</v>
      </c>
      <c r="X11" s="10" t="e">
        <f t="shared" si="26"/>
        <v>#DIV/0!</v>
      </c>
      <c r="Y11" s="15">
        <f t="shared" ref="Y11:Z11" si="27">O11/M11</f>
        <v>0</v>
      </c>
      <c r="Z11" s="16">
        <f t="shared" si="27"/>
        <v>1.7771857825137398E-2</v>
      </c>
      <c r="AA11" s="17"/>
      <c r="AB11" s="17"/>
      <c r="AC11" s="17"/>
      <c r="AD11" s="17"/>
      <c r="AE11" s="17"/>
      <c r="AF11" s="17"/>
      <c r="AG11" s="17"/>
      <c r="AH11" s="17"/>
    </row>
    <row r="12" spans="1:34" ht="15.75" customHeight="1" x14ac:dyDescent="0.3">
      <c r="A12" s="18" t="s">
        <v>32</v>
      </c>
      <c r="B12" s="18"/>
      <c r="C12" s="18"/>
      <c r="D12" s="18"/>
      <c r="E12" s="18"/>
      <c r="F12" s="18"/>
      <c r="G12" s="18"/>
      <c r="H12" s="18"/>
      <c r="I12" s="19">
        <f t="shared" ref="I12:P12" si="28">SUM(I6:I11)</f>
        <v>21000</v>
      </c>
      <c r="J12" s="19">
        <f t="shared" si="28"/>
        <v>2502.5899999999997</v>
      </c>
      <c r="K12" s="20">
        <f t="shared" si="28"/>
        <v>0</v>
      </c>
      <c r="L12" s="20">
        <f t="shared" si="28"/>
        <v>690951</v>
      </c>
      <c r="M12" s="20">
        <f t="shared" si="28"/>
        <v>6325001</v>
      </c>
      <c r="N12" s="20">
        <f t="shared" si="28"/>
        <v>1326951</v>
      </c>
      <c r="O12" s="20">
        <f t="shared" si="28"/>
        <v>0</v>
      </c>
      <c r="P12" s="20">
        <f t="shared" si="28"/>
        <v>19529</v>
      </c>
      <c r="Q12" s="19"/>
      <c r="R12" s="19">
        <f>(J12/N12)*1000</f>
        <v>1.885970167700239</v>
      </c>
      <c r="S12" s="19"/>
      <c r="T12" s="19">
        <f t="shared" si="1"/>
        <v>0.12814737057709047</v>
      </c>
      <c r="U12" s="18">
        <f t="shared" ref="U12:V12" si="29">SUM(U6:U11)</f>
        <v>1691</v>
      </c>
      <c r="V12" s="18">
        <f t="shared" si="29"/>
        <v>0</v>
      </c>
      <c r="W12" s="21"/>
      <c r="X12" s="19" t="e">
        <f t="shared" ref="X12:X16" si="30">J12/V12</f>
        <v>#DIV/0!</v>
      </c>
      <c r="Y12" s="18"/>
      <c r="Z12" s="18"/>
      <c r="AA12" s="17"/>
      <c r="AB12" s="17"/>
      <c r="AC12" s="17"/>
      <c r="AD12" s="17"/>
      <c r="AE12" s="17"/>
      <c r="AF12" s="17"/>
      <c r="AG12" s="17"/>
      <c r="AH12" s="17"/>
    </row>
    <row r="13" spans="1:34" ht="15.75" customHeight="1" x14ac:dyDescent="0.25">
      <c r="A13" s="6">
        <f>Summary!A13</f>
        <v>45785</v>
      </c>
      <c r="B13" s="6">
        <f>Summary!B13</f>
        <v>45844</v>
      </c>
      <c r="C13" s="7">
        <v>45837</v>
      </c>
      <c r="D13" s="7">
        <v>45843</v>
      </c>
      <c r="E13" s="8" t="s">
        <v>26</v>
      </c>
      <c r="F13" s="8" t="s">
        <v>38</v>
      </c>
      <c r="G13" s="8" t="s">
        <v>28</v>
      </c>
      <c r="H13" s="8" t="s">
        <v>29</v>
      </c>
      <c r="I13" s="9">
        <v>5000</v>
      </c>
      <c r="J13" s="10">
        <v>554.16999999999996</v>
      </c>
      <c r="K13" s="11">
        <v>92593</v>
      </c>
      <c r="L13" s="12">
        <v>249623</v>
      </c>
      <c r="M13" s="11">
        <v>277778</v>
      </c>
      <c r="N13" s="12">
        <v>596263</v>
      </c>
      <c r="O13" s="11"/>
      <c r="P13" s="12">
        <v>643</v>
      </c>
      <c r="Q13" s="9">
        <f t="shared" ref="Q13:R13" si="31">(I13/M13)*1000</f>
        <v>17.99998560001152</v>
      </c>
      <c r="R13" s="10">
        <f t="shared" si="31"/>
        <v>0.92940531275628369</v>
      </c>
      <c r="S13" s="9"/>
      <c r="T13" s="10">
        <f t="shared" si="1"/>
        <v>0.86185069984447893</v>
      </c>
      <c r="U13" s="13"/>
      <c r="V13" s="71"/>
      <c r="W13" s="14"/>
      <c r="X13" s="10" t="e">
        <f t="shared" si="30"/>
        <v>#DIV/0!</v>
      </c>
      <c r="Y13" s="15">
        <f t="shared" ref="Y13:Z13" si="32">O13/M13</f>
        <v>0</v>
      </c>
      <c r="Z13" s="16">
        <f t="shared" si="32"/>
        <v>1.0783831966766342E-3</v>
      </c>
      <c r="AA13" s="17"/>
      <c r="AB13" s="17"/>
      <c r="AC13" s="17"/>
      <c r="AD13" s="17"/>
      <c r="AE13" s="17"/>
      <c r="AF13" s="17"/>
      <c r="AG13" s="17"/>
      <c r="AH13" s="17"/>
    </row>
    <row r="14" spans="1:34" ht="15.75" customHeight="1" x14ac:dyDescent="0.25">
      <c r="A14" s="6">
        <f>Summary!A14</f>
        <v>45785</v>
      </c>
      <c r="B14" s="6">
        <f>Summary!B14</f>
        <v>45844</v>
      </c>
      <c r="C14" s="7">
        <v>45837</v>
      </c>
      <c r="D14" s="7">
        <v>45843</v>
      </c>
      <c r="E14" s="8" t="s">
        <v>26</v>
      </c>
      <c r="F14" s="8" t="s">
        <v>38</v>
      </c>
      <c r="G14" s="8" t="s">
        <v>28</v>
      </c>
      <c r="H14" s="8" t="s">
        <v>30</v>
      </c>
      <c r="I14" s="9">
        <v>4000</v>
      </c>
      <c r="J14" s="10">
        <v>461.96</v>
      </c>
      <c r="K14" s="11">
        <v>53333</v>
      </c>
      <c r="L14" s="12">
        <v>168701</v>
      </c>
      <c r="M14" s="11">
        <v>160000</v>
      </c>
      <c r="N14" s="12">
        <v>383739</v>
      </c>
      <c r="O14" s="11"/>
      <c r="P14" s="12">
        <v>427</v>
      </c>
      <c r="Q14" s="9">
        <f t="shared" ref="Q14:R14" si="33">(I14/M14)*1000</f>
        <v>25</v>
      </c>
      <c r="R14" s="10">
        <f t="shared" si="33"/>
        <v>1.2038390676996604</v>
      </c>
      <c r="S14" s="9"/>
      <c r="T14" s="10">
        <f t="shared" si="1"/>
        <v>1.0818735362997658</v>
      </c>
      <c r="U14" s="13"/>
      <c r="V14" s="71"/>
      <c r="W14" s="14"/>
      <c r="X14" s="10" t="e">
        <f t="shared" si="30"/>
        <v>#DIV/0!</v>
      </c>
      <c r="Y14" s="15">
        <f t="shared" ref="Y14:Z14" si="34">O14/M14</f>
        <v>0</v>
      </c>
      <c r="Z14" s="16">
        <f t="shared" si="34"/>
        <v>1.112735479062592E-3</v>
      </c>
      <c r="AA14" s="17"/>
      <c r="AB14" s="17"/>
      <c r="AC14" s="17"/>
      <c r="AD14" s="17"/>
      <c r="AE14" s="17"/>
      <c r="AF14" s="17"/>
      <c r="AG14" s="17"/>
      <c r="AH14" s="17"/>
    </row>
    <row r="15" spans="1:34" ht="15.75" customHeight="1" x14ac:dyDescent="0.25">
      <c r="A15" s="6">
        <f>Summary!A15</f>
        <v>45785</v>
      </c>
      <c r="B15" s="6">
        <f>Summary!B15</f>
        <v>45844</v>
      </c>
      <c r="C15" s="7">
        <v>45837</v>
      </c>
      <c r="D15" s="7">
        <v>45843</v>
      </c>
      <c r="E15" s="8" t="s">
        <v>26</v>
      </c>
      <c r="F15" s="8" t="s">
        <v>38</v>
      </c>
      <c r="G15" s="8" t="s">
        <v>28</v>
      </c>
      <c r="H15" s="8" t="s">
        <v>31</v>
      </c>
      <c r="I15" s="9">
        <v>2000</v>
      </c>
      <c r="J15" s="10">
        <v>231.04</v>
      </c>
      <c r="K15" s="11">
        <v>33333</v>
      </c>
      <c r="L15" s="12">
        <v>41078</v>
      </c>
      <c r="M15" s="11">
        <v>100000</v>
      </c>
      <c r="N15" s="12">
        <v>87181</v>
      </c>
      <c r="O15" s="11"/>
      <c r="P15" s="12">
        <v>194</v>
      </c>
      <c r="Q15" s="9">
        <f t="shared" ref="Q15:R15" si="35">(I15/M15)*1000</f>
        <v>20</v>
      </c>
      <c r="R15" s="10">
        <f t="shared" si="35"/>
        <v>2.6501187185281196</v>
      </c>
      <c r="S15" s="9"/>
      <c r="T15" s="10">
        <f t="shared" si="1"/>
        <v>1.1909278350515464</v>
      </c>
      <c r="U15" s="13"/>
      <c r="V15" s="71"/>
      <c r="W15" s="14"/>
      <c r="X15" s="10" t="e">
        <f t="shared" si="30"/>
        <v>#DIV/0!</v>
      </c>
      <c r="Y15" s="15">
        <f t="shared" ref="Y15:Z15" si="36">O15/M15</f>
        <v>0</v>
      </c>
      <c r="Z15" s="16">
        <f t="shared" si="36"/>
        <v>2.2252555029192139E-3</v>
      </c>
      <c r="AA15" s="17"/>
      <c r="AB15" s="17"/>
      <c r="AC15" s="17"/>
      <c r="AD15" s="17"/>
      <c r="AE15" s="17"/>
      <c r="AF15" s="17"/>
      <c r="AG15" s="17"/>
      <c r="AH15" s="17"/>
    </row>
    <row r="16" spans="1:34" ht="15.75" customHeight="1" x14ac:dyDescent="0.3">
      <c r="A16" s="18" t="s">
        <v>32</v>
      </c>
      <c r="B16" s="18"/>
      <c r="C16" s="18"/>
      <c r="D16" s="18"/>
      <c r="E16" s="18"/>
      <c r="F16" s="18"/>
      <c r="G16" s="18"/>
      <c r="H16" s="18"/>
      <c r="I16" s="19">
        <f t="shared" ref="I16:P16" si="37">SUM(I13:I15)</f>
        <v>11000</v>
      </c>
      <c r="J16" s="19">
        <f t="shared" si="37"/>
        <v>1247.1699999999998</v>
      </c>
      <c r="K16" s="20">
        <f t="shared" si="37"/>
        <v>179259</v>
      </c>
      <c r="L16" s="20">
        <f t="shared" si="37"/>
        <v>459402</v>
      </c>
      <c r="M16" s="20">
        <f t="shared" si="37"/>
        <v>537778</v>
      </c>
      <c r="N16" s="20">
        <f t="shared" si="37"/>
        <v>1067183</v>
      </c>
      <c r="O16" s="20">
        <f t="shared" si="37"/>
        <v>0</v>
      </c>
      <c r="P16" s="20">
        <f t="shared" si="37"/>
        <v>1264</v>
      </c>
      <c r="Q16" s="19"/>
      <c r="R16" s="19">
        <f t="shared" ref="R16:R28" si="38">(J16/N16)*1000</f>
        <v>1.1686561723715612</v>
      </c>
      <c r="S16" s="19"/>
      <c r="T16" s="19">
        <f t="shared" si="1"/>
        <v>0.98668512658227836</v>
      </c>
      <c r="U16" s="18">
        <f t="shared" ref="U16:V16" si="39">SUM(U13:U15)</f>
        <v>0</v>
      </c>
      <c r="V16" s="18">
        <f t="shared" si="39"/>
        <v>0</v>
      </c>
      <c r="W16" s="21"/>
      <c r="X16" s="19" t="e">
        <f t="shared" si="30"/>
        <v>#DIV/0!</v>
      </c>
      <c r="Y16" s="18"/>
      <c r="Z16" s="18"/>
      <c r="AA16" s="17"/>
      <c r="AB16" s="17"/>
      <c r="AC16" s="17"/>
      <c r="AD16" s="17"/>
      <c r="AE16" s="17"/>
      <c r="AF16" s="17"/>
      <c r="AG16" s="17"/>
      <c r="AH16" s="17"/>
    </row>
    <row r="17" spans="1:34" ht="15.75" customHeight="1" x14ac:dyDescent="0.25">
      <c r="A17" s="6">
        <f>Summary!A17</f>
        <v>45792</v>
      </c>
      <c r="B17" s="6">
        <f>Summary!B17</f>
        <v>45851</v>
      </c>
      <c r="C17" s="7">
        <v>45837</v>
      </c>
      <c r="D17" s="7">
        <v>45843</v>
      </c>
      <c r="E17" s="8" t="s">
        <v>26</v>
      </c>
      <c r="F17" s="8" t="s">
        <v>39</v>
      </c>
      <c r="G17" s="8" t="s">
        <v>40</v>
      </c>
      <c r="H17" s="8" t="s">
        <v>29</v>
      </c>
      <c r="I17" s="9">
        <v>6000</v>
      </c>
      <c r="J17" s="10">
        <v>519.14</v>
      </c>
      <c r="K17" s="11"/>
      <c r="L17" s="12" t="s">
        <v>41</v>
      </c>
      <c r="M17" s="11"/>
      <c r="N17" s="12">
        <v>111075</v>
      </c>
      <c r="O17" s="11"/>
      <c r="P17" s="12">
        <v>4006</v>
      </c>
      <c r="Q17" s="9"/>
      <c r="R17" s="10">
        <f t="shared" si="38"/>
        <v>4.6737789781679044</v>
      </c>
      <c r="S17" s="9"/>
      <c r="T17" s="10">
        <f t="shared" si="1"/>
        <v>0.12959061407888167</v>
      </c>
      <c r="U17" s="11">
        <v>1200</v>
      </c>
      <c r="V17" s="71">
        <v>643</v>
      </c>
      <c r="W17" s="14">
        <f t="shared" ref="W17:X17" si="40">I17/U17</f>
        <v>5</v>
      </c>
      <c r="X17" s="10">
        <f t="shared" si="40"/>
        <v>0.8073716951788491</v>
      </c>
      <c r="Y17" s="15" t="e">
        <f t="shared" ref="Y17:Z17" si="41">O17/M17</f>
        <v>#DIV/0!</v>
      </c>
      <c r="Z17" s="16">
        <f t="shared" si="41"/>
        <v>3.6065721359441819E-2</v>
      </c>
      <c r="AA17" s="17"/>
      <c r="AB17" s="17"/>
      <c r="AC17" s="17"/>
      <c r="AD17" s="17"/>
      <c r="AE17" s="17"/>
      <c r="AF17" s="17"/>
      <c r="AG17" s="17"/>
      <c r="AH17" s="17"/>
    </row>
    <row r="18" spans="1:34" ht="15.75" customHeight="1" x14ac:dyDescent="0.25">
      <c r="A18" s="6">
        <f>Summary!A18</f>
        <v>45792</v>
      </c>
      <c r="B18" s="6">
        <f>Summary!B18</f>
        <v>45851</v>
      </c>
      <c r="C18" s="7">
        <v>45837</v>
      </c>
      <c r="D18" s="7">
        <v>45843</v>
      </c>
      <c r="E18" s="8" t="s">
        <v>26</v>
      </c>
      <c r="F18" s="8" t="s">
        <v>39</v>
      </c>
      <c r="G18" s="8" t="s">
        <v>40</v>
      </c>
      <c r="H18" s="8" t="s">
        <v>30</v>
      </c>
      <c r="I18" s="9">
        <v>5000</v>
      </c>
      <c r="J18" s="10">
        <v>416.57</v>
      </c>
      <c r="K18" s="11"/>
      <c r="L18" s="12" t="s">
        <v>41</v>
      </c>
      <c r="M18" s="11"/>
      <c r="N18" s="12">
        <v>94232</v>
      </c>
      <c r="O18" s="11"/>
      <c r="P18" s="12">
        <v>2998</v>
      </c>
      <c r="Q18" s="9"/>
      <c r="R18" s="10">
        <f t="shared" si="38"/>
        <v>4.4206851175821376</v>
      </c>
      <c r="S18" s="9"/>
      <c r="T18" s="10">
        <f t="shared" si="1"/>
        <v>0.13894929953302201</v>
      </c>
      <c r="U18" s="11">
        <v>1000</v>
      </c>
      <c r="V18" s="71">
        <v>299</v>
      </c>
      <c r="W18" s="14">
        <f t="shared" ref="W18:X18" si="42">I18/U18</f>
        <v>5</v>
      </c>
      <c r="X18" s="10">
        <f t="shared" si="42"/>
        <v>1.3932107023411371</v>
      </c>
      <c r="Y18" s="15" t="e">
        <f t="shared" ref="Y18:Z18" si="43">O18/M18</f>
        <v>#DIV/0!</v>
      </c>
      <c r="Z18" s="16">
        <f t="shared" si="43"/>
        <v>3.1815094659988115E-2</v>
      </c>
      <c r="AA18" s="17"/>
      <c r="AB18" s="17"/>
      <c r="AC18" s="17"/>
      <c r="AD18" s="17"/>
      <c r="AE18" s="17"/>
      <c r="AF18" s="17"/>
      <c r="AG18" s="17"/>
      <c r="AH18" s="17"/>
    </row>
    <row r="19" spans="1:34" ht="15.75" customHeight="1" x14ac:dyDescent="0.25">
      <c r="A19" s="6">
        <f>Summary!A19</f>
        <v>45792</v>
      </c>
      <c r="B19" s="6">
        <f>Summary!B19</f>
        <v>45851</v>
      </c>
      <c r="C19" s="7">
        <v>45837</v>
      </c>
      <c r="D19" s="7">
        <v>45843</v>
      </c>
      <c r="E19" s="8" t="s">
        <v>26</v>
      </c>
      <c r="F19" s="8" t="s">
        <v>39</v>
      </c>
      <c r="G19" s="8" t="s">
        <v>40</v>
      </c>
      <c r="H19" s="8" t="s">
        <v>31</v>
      </c>
      <c r="I19" s="9">
        <v>3000</v>
      </c>
      <c r="J19" s="10">
        <v>256.57</v>
      </c>
      <c r="K19" s="11"/>
      <c r="L19" s="12" t="s">
        <v>41</v>
      </c>
      <c r="M19" s="11"/>
      <c r="N19" s="12">
        <v>84201</v>
      </c>
      <c r="O19" s="11"/>
      <c r="P19" s="12">
        <v>1552</v>
      </c>
      <c r="Q19" s="9"/>
      <c r="R19" s="10">
        <f t="shared" si="38"/>
        <v>3.0471134547095642</v>
      </c>
      <c r="S19" s="9"/>
      <c r="T19" s="10">
        <f t="shared" si="1"/>
        <v>0.16531572164948452</v>
      </c>
      <c r="U19" s="13">
        <v>429</v>
      </c>
      <c r="V19" s="71">
        <v>214</v>
      </c>
      <c r="W19" s="14">
        <f t="shared" ref="W19:X19" si="44">I19/U19</f>
        <v>6.9930069930069934</v>
      </c>
      <c r="X19" s="10">
        <f t="shared" si="44"/>
        <v>1.1989252336448597</v>
      </c>
      <c r="Y19" s="15" t="e">
        <f t="shared" ref="Y19:Z19" si="45">O19/M19</f>
        <v>#DIV/0!</v>
      </c>
      <c r="Z19" s="16">
        <f t="shared" si="45"/>
        <v>1.843208512963029E-2</v>
      </c>
      <c r="AA19" s="17"/>
      <c r="AB19" s="17"/>
      <c r="AC19" s="17"/>
      <c r="AD19" s="17"/>
      <c r="AE19" s="17"/>
      <c r="AF19" s="17"/>
      <c r="AG19" s="17"/>
      <c r="AH19" s="17"/>
    </row>
    <row r="20" spans="1:34" ht="15.75" customHeight="1" x14ac:dyDescent="0.25">
      <c r="A20" s="6">
        <f>Summary!A20</f>
        <v>45792</v>
      </c>
      <c r="B20" s="6">
        <f>Summary!B20</f>
        <v>45851</v>
      </c>
      <c r="C20" s="7">
        <v>45837</v>
      </c>
      <c r="D20" s="7">
        <v>45843</v>
      </c>
      <c r="E20" s="8" t="s">
        <v>26</v>
      </c>
      <c r="F20" s="8" t="s">
        <v>39</v>
      </c>
      <c r="G20" s="8" t="s">
        <v>40</v>
      </c>
      <c r="H20" s="8" t="s">
        <v>35</v>
      </c>
      <c r="I20" s="9">
        <v>2000</v>
      </c>
      <c r="J20" s="10">
        <v>157.19999999999999</v>
      </c>
      <c r="K20" s="11"/>
      <c r="L20" s="12" t="s">
        <v>41</v>
      </c>
      <c r="M20" s="11"/>
      <c r="N20" s="12">
        <v>40213</v>
      </c>
      <c r="O20" s="11"/>
      <c r="P20" s="12">
        <v>1033</v>
      </c>
      <c r="Q20" s="9"/>
      <c r="R20" s="10">
        <f t="shared" si="38"/>
        <v>3.9091835973441422</v>
      </c>
      <c r="S20" s="9"/>
      <c r="T20" s="10">
        <f t="shared" si="1"/>
        <v>0.15217812197483058</v>
      </c>
      <c r="U20" s="13">
        <v>333</v>
      </c>
      <c r="V20" s="71">
        <v>123</v>
      </c>
      <c r="W20" s="14">
        <f t="shared" ref="W20:X20" si="46">I20/U20</f>
        <v>6.0060060060060056</v>
      </c>
      <c r="X20" s="10">
        <f t="shared" si="46"/>
        <v>1.2780487804878047</v>
      </c>
      <c r="Y20" s="15" t="e">
        <f t="shared" ref="Y20:Z20" si="47">O20/M20</f>
        <v>#DIV/0!</v>
      </c>
      <c r="Z20" s="16">
        <f t="shared" si="47"/>
        <v>2.5688210280257629E-2</v>
      </c>
      <c r="AA20" s="17"/>
      <c r="AB20" s="17"/>
      <c r="AC20" s="17"/>
      <c r="AD20" s="17"/>
      <c r="AE20" s="17"/>
      <c r="AF20" s="17"/>
      <c r="AG20" s="17"/>
      <c r="AH20" s="17"/>
    </row>
    <row r="21" spans="1:34" ht="15.75" customHeight="1" x14ac:dyDescent="0.25">
      <c r="A21" s="6">
        <f>Summary!A21</f>
        <v>45792</v>
      </c>
      <c r="B21" s="6">
        <f>Summary!B21</f>
        <v>45851</v>
      </c>
      <c r="C21" s="7">
        <v>45837</v>
      </c>
      <c r="D21" s="7">
        <v>45843</v>
      </c>
      <c r="E21" s="8" t="s">
        <v>26</v>
      </c>
      <c r="F21" s="8" t="s">
        <v>39</v>
      </c>
      <c r="G21" s="8" t="s">
        <v>40</v>
      </c>
      <c r="H21" s="8" t="s">
        <v>36</v>
      </c>
      <c r="I21" s="9">
        <v>2000</v>
      </c>
      <c r="J21" s="10">
        <v>157.4</v>
      </c>
      <c r="K21" s="11"/>
      <c r="L21" s="12" t="s">
        <v>41</v>
      </c>
      <c r="M21" s="11"/>
      <c r="N21" s="12">
        <v>50657</v>
      </c>
      <c r="O21" s="11"/>
      <c r="P21" s="12">
        <v>2344</v>
      </c>
      <c r="Q21" s="9"/>
      <c r="R21" s="10">
        <f t="shared" si="38"/>
        <v>3.1071717630337368</v>
      </c>
      <c r="S21" s="9"/>
      <c r="T21" s="10">
        <f t="shared" si="1"/>
        <v>6.7150170648464166E-2</v>
      </c>
      <c r="U21" s="13">
        <v>333</v>
      </c>
      <c r="V21" s="71">
        <v>336</v>
      </c>
      <c r="W21" s="14">
        <f t="shared" ref="W21:X21" si="48">I21/U21</f>
        <v>6.0060060060060056</v>
      </c>
      <c r="X21" s="10">
        <f t="shared" si="48"/>
        <v>0.46845238095238095</v>
      </c>
      <c r="Y21" s="15" t="e">
        <f t="shared" ref="Y21:Z21" si="49">O21/M21</f>
        <v>#DIV/0!</v>
      </c>
      <c r="Z21" s="16">
        <f t="shared" si="49"/>
        <v>4.6271986102611684E-2</v>
      </c>
      <c r="AA21" s="17"/>
      <c r="AB21" s="17"/>
      <c r="AC21" s="17"/>
      <c r="AD21" s="17"/>
      <c r="AE21" s="17"/>
      <c r="AF21" s="17"/>
      <c r="AG21" s="17"/>
      <c r="AH21" s="17"/>
    </row>
    <row r="22" spans="1:34" ht="15.75" customHeight="1" x14ac:dyDescent="0.25">
      <c r="A22" s="6">
        <f>Summary!A22</f>
        <v>45789</v>
      </c>
      <c r="B22" s="6">
        <f>Summary!B22</f>
        <v>45849</v>
      </c>
      <c r="C22" s="7">
        <v>45837</v>
      </c>
      <c r="D22" s="7">
        <v>45843</v>
      </c>
      <c r="E22" s="8" t="s">
        <v>26</v>
      </c>
      <c r="F22" s="8" t="s">
        <v>39</v>
      </c>
      <c r="G22" s="8" t="s">
        <v>40</v>
      </c>
      <c r="H22" s="8" t="s">
        <v>37</v>
      </c>
      <c r="I22" s="9">
        <v>2000</v>
      </c>
      <c r="J22" s="10">
        <v>134.54</v>
      </c>
      <c r="K22" s="11"/>
      <c r="L22" s="12" t="s">
        <v>41</v>
      </c>
      <c r="M22" s="11"/>
      <c r="N22" s="12">
        <v>40569</v>
      </c>
      <c r="O22" s="11"/>
      <c r="P22" s="12">
        <v>1195</v>
      </c>
      <c r="Q22" s="9"/>
      <c r="R22" s="10">
        <f t="shared" si="38"/>
        <v>3.3163252729916928</v>
      </c>
      <c r="S22" s="9"/>
      <c r="T22" s="10">
        <f t="shared" si="1"/>
        <v>0.11258577405857739</v>
      </c>
      <c r="U22" s="13">
        <v>333</v>
      </c>
      <c r="V22" s="71">
        <v>179</v>
      </c>
      <c r="W22" s="14">
        <f t="shared" ref="W22:X22" si="50">I22/U22</f>
        <v>6.0060060060060056</v>
      </c>
      <c r="X22" s="10">
        <f t="shared" si="50"/>
        <v>0.75162011173184351</v>
      </c>
      <c r="Y22" s="15" t="e">
        <f t="shared" ref="Y22:Z22" si="51">O22/M22</f>
        <v>#DIV/0!</v>
      </c>
      <c r="Z22" s="16">
        <f t="shared" si="51"/>
        <v>2.9455988562695653E-2</v>
      </c>
      <c r="AA22" s="17"/>
      <c r="AB22" s="17"/>
      <c r="AC22" s="17"/>
      <c r="AD22" s="17"/>
      <c r="AE22" s="17"/>
      <c r="AF22" s="17"/>
      <c r="AG22" s="17"/>
      <c r="AH22" s="17"/>
    </row>
    <row r="23" spans="1:34" ht="15.75" customHeight="1" x14ac:dyDescent="0.3">
      <c r="A23" s="18" t="s">
        <v>32</v>
      </c>
      <c r="B23" s="18"/>
      <c r="C23" s="18"/>
      <c r="D23" s="18"/>
      <c r="E23" s="18"/>
      <c r="F23" s="18"/>
      <c r="G23" s="18"/>
      <c r="H23" s="18"/>
      <c r="I23" s="19">
        <f t="shared" ref="I23:P23" si="52">SUM(I17:I22)</f>
        <v>20000</v>
      </c>
      <c r="J23" s="19">
        <f t="shared" si="52"/>
        <v>1641.42</v>
      </c>
      <c r="K23" s="20">
        <f t="shared" si="52"/>
        <v>0</v>
      </c>
      <c r="L23" s="20">
        <f t="shared" si="52"/>
        <v>0</v>
      </c>
      <c r="M23" s="20">
        <f t="shared" si="52"/>
        <v>0</v>
      </c>
      <c r="N23" s="20">
        <f t="shared" si="52"/>
        <v>420947</v>
      </c>
      <c r="O23" s="20">
        <f t="shared" si="52"/>
        <v>0</v>
      </c>
      <c r="P23" s="20">
        <f t="shared" si="52"/>
        <v>13128</v>
      </c>
      <c r="Q23" s="19"/>
      <c r="R23" s="19">
        <f t="shared" si="38"/>
        <v>3.8993507496193107</v>
      </c>
      <c r="S23" s="19"/>
      <c r="T23" s="19">
        <f t="shared" si="1"/>
        <v>0.12503199268738574</v>
      </c>
      <c r="U23" s="20">
        <f t="shared" ref="U23:V23" si="53">SUM(U17:U22)</f>
        <v>3628</v>
      </c>
      <c r="V23" s="18">
        <f t="shared" si="53"/>
        <v>1794</v>
      </c>
      <c r="W23" s="21"/>
      <c r="X23" s="19">
        <f>J23/V23</f>
        <v>0.91494983277591979</v>
      </c>
      <c r="Y23" s="18"/>
      <c r="Z23" s="18"/>
      <c r="AA23" s="17"/>
      <c r="AB23" s="17"/>
      <c r="AC23" s="17"/>
      <c r="AD23" s="17"/>
      <c r="AE23" s="17"/>
      <c r="AF23" s="17"/>
      <c r="AG23" s="17"/>
      <c r="AH23" s="17"/>
    </row>
    <row r="24" spans="1:34" ht="15.75" customHeight="1" x14ac:dyDescent="0.25">
      <c r="A24" s="6">
        <f>Summary!A24</f>
        <v>45797</v>
      </c>
      <c r="B24" s="6">
        <f>Summary!B24</f>
        <v>45857</v>
      </c>
      <c r="C24" s="7">
        <v>45837</v>
      </c>
      <c r="D24" s="7">
        <v>45843</v>
      </c>
      <c r="E24" s="8" t="s">
        <v>26</v>
      </c>
      <c r="F24" s="8" t="s">
        <v>42</v>
      </c>
      <c r="G24" s="8" t="s">
        <v>43</v>
      </c>
      <c r="H24" s="8" t="s">
        <v>29</v>
      </c>
      <c r="I24" s="9">
        <v>7000</v>
      </c>
      <c r="J24" s="10">
        <v>1072.5999999999999</v>
      </c>
      <c r="K24" s="11"/>
      <c r="L24" s="12"/>
      <c r="M24" s="11">
        <v>5600000</v>
      </c>
      <c r="N24" s="12">
        <v>187814</v>
      </c>
      <c r="O24" s="11">
        <v>28000</v>
      </c>
      <c r="P24" s="12">
        <v>5363</v>
      </c>
      <c r="Q24" s="9">
        <v>2.5</v>
      </c>
      <c r="R24" s="10">
        <f t="shared" si="38"/>
        <v>5.7109693633062495</v>
      </c>
      <c r="S24" s="9">
        <f t="shared" ref="S24:T24" si="54">(I24/O24)</f>
        <v>0.25</v>
      </c>
      <c r="T24" s="10">
        <f t="shared" si="54"/>
        <v>0.19999999999999998</v>
      </c>
      <c r="U24" s="11">
        <v>1167</v>
      </c>
      <c r="V24" s="71"/>
      <c r="W24" s="14">
        <f t="shared" ref="W24:X24" si="55">I24/U24</f>
        <v>5.9982862039417313</v>
      </c>
      <c r="X24" s="10" t="e">
        <f t="shared" si="55"/>
        <v>#DIV/0!</v>
      </c>
      <c r="Y24" s="15">
        <f t="shared" ref="Y24:Z24" si="56">O24/M24</f>
        <v>5.0000000000000001E-3</v>
      </c>
      <c r="Z24" s="16">
        <f t="shared" si="56"/>
        <v>2.8554846816531251E-2</v>
      </c>
      <c r="AA24" s="17"/>
      <c r="AB24" s="17"/>
      <c r="AC24" s="17"/>
      <c r="AD24" s="17"/>
      <c r="AE24" s="17"/>
      <c r="AF24" s="17"/>
      <c r="AG24" s="17"/>
      <c r="AH24" s="17"/>
    </row>
    <row r="25" spans="1:34" ht="15.75" customHeight="1" x14ac:dyDescent="0.25">
      <c r="A25" s="6">
        <f>Summary!A25</f>
        <v>45797</v>
      </c>
      <c r="B25" s="6">
        <f>Summary!B25</f>
        <v>45857</v>
      </c>
      <c r="C25" s="7">
        <v>45837</v>
      </c>
      <c r="D25" s="7">
        <v>45843</v>
      </c>
      <c r="E25" s="8" t="s">
        <v>26</v>
      </c>
      <c r="F25" s="8" t="s">
        <v>42</v>
      </c>
      <c r="G25" s="8" t="s">
        <v>43</v>
      </c>
      <c r="H25" s="8" t="s">
        <v>30</v>
      </c>
      <c r="I25" s="9">
        <v>5000</v>
      </c>
      <c r="J25" s="10">
        <v>1972.6</v>
      </c>
      <c r="K25" s="11"/>
      <c r="L25" s="12"/>
      <c r="M25" s="11">
        <v>4000000</v>
      </c>
      <c r="N25" s="12">
        <v>1353104</v>
      </c>
      <c r="O25" s="11">
        <v>20000</v>
      </c>
      <c r="P25" s="12">
        <v>9863</v>
      </c>
      <c r="Q25" s="9">
        <v>4</v>
      </c>
      <c r="R25" s="10">
        <f t="shared" si="38"/>
        <v>1.4578332485899088</v>
      </c>
      <c r="S25" s="9">
        <f t="shared" ref="S25:T25" si="57">(I25/O25)</f>
        <v>0.25</v>
      </c>
      <c r="T25" s="10">
        <f t="shared" si="57"/>
        <v>0.19999999999999998</v>
      </c>
      <c r="U25" s="13">
        <v>714</v>
      </c>
      <c r="V25" s="71"/>
      <c r="W25" s="14">
        <f t="shared" ref="W25:X25" si="58">I25/U25</f>
        <v>7.0028011204481793</v>
      </c>
      <c r="X25" s="10" t="e">
        <f t="shared" si="58"/>
        <v>#DIV/0!</v>
      </c>
      <c r="Y25" s="15">
        <f t="shared" ref="Y25:Z25" si="59">O25/M25</f>
        <v>5.0000000000000001E-3</v>
      </c>
      <c r="Z25" s="16">
        <f t="shared" si="59"/>
        <v>7.2891662429495439E-3</v>
      </c>
      <c r="AA25" s="17"/>
      <c r="AB25" s="17"/>
      <c r="AC25" s="17"/>
      <c r="AD25" s="17"/>
      <c r="AE25" s="17"/>
      <c r="AF25" s="17"/>
      <c r="AG25" s="17"/>
      <c r="AH25" s="17"/>
    </row>
    <row r="26" spans="1:34" ht="15.75" customHeight="1" x14ac:dyDescent="0.25">
      <c r="A26" s="6">
        <f>Summary!A26</f>
        <v>45797</v>
      </c>
      <c r="B26" s="6">
        <f>Summary!B26</f>
        <v>45857</v>
      </c>
      <c r="C26" s="7">
        <v>45837</v>
      </c>
      <c r="D26" s="7">
        <v>45843</v>
      </c>
      <c r="E26" s="8" t="s">
        <v>26</v>
      </c>
      <c r="F26" s="8" t="s">
        <v>42</v>
      </c>
      <c r="G26" s="8" t="s">
        <v>43</v>
      </c>
      <c r="H26" s="8" t="s">
        <v>31</v>
      </c>
      <c r="I26" s="9">
        <v>4000</v>
      </c>
      <c r="J26" s="10">
        <v>879.4</v>
      </c>
      <c r="K26" s="11"/>
      <c r="L26" s="12"/>
      <c r="M26" s="11">
        <v>3200000</v>
      </c>
      <c r="N26" s="12">
        <v>264147</v>
      </c>
      <c r="O26" s="11">
        <v>16000</v>
      </c>
      <c r="P26" s="12">
        <v>4397</v>
      </c>
      <c r="Q26" s="9">
        <v>5</v>
      </c>
      <c r="R26" s="10">
        <f t="shared" si="38"/>
        <v>3.3292068431593016</v>
      </c>
      <c r="S26" s="9">
        <f t="shared" ref="S26:T26" si="60">(I26/O26)</f>
        <v>0.25</v>
      </c>
      <c r="T26" s="10">
        <f t="shared" si="60"/>
        <v>0.19999999999999998</v>
      </c>
      <c r="U26" s="13">
        <v>571</v>
      </c>
      <c r="V26" s="71"/>
      <c r="W26" s="14">
        <f t="shared" ref="W26:X26" si="61">I26/U26</f>
        <v>7.0052539404553418</v>
      </c>
      <c r="X26" s="10" t="e">
        <f t="shared" si="61"/>
        <v>#DIV/0!</v>
      </c>
      <c r="Y26" s="15">
        <f t="shared" ref="Y26:Z26" si="62">O26/M26</f>
        <v>5.0000000000000001E-3</v>
      </c>
      <c r="Z26" s="16">
        <f t="shared" si="62"/>
        <v>1.6646034215796506E-2</v>
      </c>
      <c r="AA26" s="17"/>
      <c r="AB26" s="17"/>
      <c r="AC26" s="17"/>
      <c r="AD26" s="17"/>
      <c r="AE26" s="17"/>
      <c r="AF26" s="17"/>
      <c r="AG26" s="17"/>
      <c r="AH26" s="17"/>
    </row>
    <row r="27" spans="1:34" ht="15.75" customHeight="1" x14ac:dyDescent="0.25">
      <c r="A27" s="6">
        <f>Summary!A27</f>
        <v>45797</v>
      </c>
      <c r="B27" s="6">
        <f>Summary!B27</f>
        <v>45857</v>
      </c>
      <c r="C27" s="7">
        <v>45837</v>
      </c>
      <c r="D27" s="7">
        <v>45843</v>
      </c>
      <c r="E27" s="8" t="s">
        <v>26</v>
      </c>
      <c r="F27" s="8" t="s">
        <v>42</v>
      </c>
      <c r="G27" s="8" t="s">
        <v>43</v>
      </c>
      <c r="H27" s="8" t="s">
        <v>37</v>
      </c>
      <c r="I27" s="9">
        <v>3000</v>
      </c>
      <c r="J27" s="10">
        <v>537.79999999999995</v>
      </c>
      <c r="K27" s="11"/>
      <c r="L27" s="12"/>
      <c r="M27" s="11">
        <v>2400000</v>
      </c>
      <c r="N27" s="12">
        <v>102619</v>
      </c>
      <c r="O27" s="11">
        <v>12000</v>
      </c>
      <c r="P27" s="12">
        <v>2689</v>
      </c>
      <c r="Q27" s="9">
        <v>3.5</v>
      </c>
      <c r="R27" s="10">
        <f t="shared" si="38"/>
        <v>5.2407448912969334</v>
      </c>
      <c r="S27" s="9">
        <f t="shared" ref="S27:T27" si="63">(I27/O27)</f>
        <v>0.25</v>
      </c>
      <c r="T27" s="10">
        <f t="shared" si="63"/>
        <v>0.19999999999999998</v>
      </c>
      <c r="U27" s="13">
        <v>429</v>
      </c>
      <c r="V27" s="71"/>
      <c r="W27" s="14">
        <f t="shared" ref="W27:X27" si="64">I27/U27</f>
        <v>6.9930069930069934</v>
      </c>
      <c r="X27" s="10" t="e">
        <f t="shared" si="64"/>
        <v>#DIV/0!</v>
      </c>
      <c r="Y27" s="15">
        <f t="shared" ref="Y27:Z27" si="65">O27/M27</f>
        <v>5.0000000000000001E-3</v>
      </c>
      <c r="Z27" s="16">
        <f t="shared" si="65"/>
        <v>2.6203724456484667E-2</v>
      </c>
      <c r="AA27" s="17"/>
      <c r="AB27" s="17"/>
      <c r="AC27" s="17"/>
      <c r="AD27" s="17"/>
      <c r="AE27" s="17"/>
      <c r="AF27" s="17"/>
      <c r="AG27" s="17"/>
      <c r="AH27" s="17"/>
    </row>
    <row r="28" spans="1:34" ht="15.75" customHeight="1" x14ac:dyDescent="0.3">
      <c r="A28" s="18" t="s">
        <v>32</v>
      </c>
      <c r="B28" s="18"/>
      <c r="C28" s="18"/>
      <c r="D28" s="18"/>
      <c r="E28" s="18"/>
      <c r="F28" s="18"/>
      <c r="G28" s="18"/>
      <c r="H28" s="18"/>
      <c r="I28" s="19">
        <f t="shared" ref="I28:P28" si="66">SUM(I24:I27)</f>
        <v>19000</v>
      </c>
      <c r="J28" s="19">
        <f t="shared" si="66"/>
        <v>4462.3999999999996</v>
      </c>
      <c r="K28" s="20">
        <f t="shared" si="66"/>
        <v>0</v>
      </c>
      <c r="L28" s="20">
        <f t="shared" si="66"/>
        <v>0</v>
      </c>
      <c r="M28" s="20">
        <f t="shared" si="66"/>
        <v>15200000</v>
      </c>
      <c r="N28" s="20">
        <f t="shared" si="66"/>
        <v>1907684</v>
      </c>
      <c r="O28" s="20">
        <f t="shared" si="66"/>
        <v>76000</v>
      </c>
      <c r="P28" s="20">
        <f t="shared" si="66"/>
        <v>22312</v>
      </c>
      <c r="Q28" s="19"/>
      <c r="R28" s="19">
        <f t="shared" si="38"/>
        <v>2.3391714770370773</v>
      </c>
      <c r="S28" s="19"/>
      <c r="T28" s="19">
        <f>(J28/P28)</f>
        <v>0.19999999999999998</v>
      </c>
      <c r="U28" s="20">
        <f t="shared" ref="U28:V28" si="67">SUM(U24:U27)</f>
        <v>2881</v>
      </c>
      <c r="V28" s="18">
        <f t="shared" si="67"/>
        <v>0</v>
      </c>
      <c r="W28" s="21"/>
      <c r="X28" s="19" t="e">
        <f>J28/V28</f>
        <v>#DIV/0!</v>
      </c>
      <c r="Y28" s="18"/>
      <c r="Z28" s="18"/>
      <c r="AA28" s="17"/>
      <c r="AB28" s="17"/>
      <c r="AC28" s="17"/>
      <c r="AD28" s="17"/>
      <c r="AE28" s="17"/>
      <c r="AF28" s="17"/>
      <c r="AG28" s="17"/>
      <c r="AH28" s="17"/>
    </row>
    <row r="29" spans="1:34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24"/>
      <c r="J29" s="25"/>
      <c r="K29" s="26"/>
      <c r="L29" s="27"/>
      <c r="M29" s="26"/>
      <c r="N29" s="27"/>
      <c r="O29" s="26"/>
      <c r="P29" s="27"/>
      <c r="Q29" s="24"/>
      <c r="R29" s="25"/>
      <c r="S29" s="24"/>
      <c r="T29" s="25"/>
      <c r="U29" s="17"/>
      <c r="V29" s="28"/>
      <c r="W29" s="29"/>
      <c r="X29" s="25"/>
      <c r="Y29" s="17"/>
      <c r="Z29" s="28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3">
      <c r="A30" s="17"/>
      <c r="B30" s="17"/>
      <c r="C30" s="17"/>
      <c r="D30" s="17"/>
      <c r="E30" s="17"/>
      <c r="F30" s="17"/>
      <c r="G30" s="17"/>
      <c r="H30" s="32" t="s">
        <v>32</v>
      </c>
      <c r="I30" s="33">
        <f t="shared" ref="I30:P30" si="68">SUM(I28,I23,I16,I12,I5)</f>
        <v>83000</v>
      </c>
      <c r="J30" s="33">
        <f t="shared" si="68"/>
        <v>11247.89</v>
      </c>
      <c r="K30" s="34">
        <f t="shared" si="68"/>
        <v>1190926</v>
      </c>
      <c r="L30" s="34">
        <f t="shared" si="68"/>
        <v>1211758</v>
      </c>
      <c r="M30" s="34">
        <f t="shared" si="68"/>
        <v>24712779</v>
      </c>
      <c r="N30" s="34">
        <f t="shared" si="68"/>
        <v>5577246</v>
      </c>
      <c r="O30" s="34">
        <f t="shared" si="68"/>
        <v>76000</v>
      </c>
      <c r="P30" s="34">
        <f t="shared" si="68"/>
        <v>57433</v>
      </c>
      <c r="Q30" s="33">
        <v>3.5</v>
      </c>
      <c r="R30" s="33">
        <f>(J30/N30)*1000</f>
        <v>2.0167462579201274</v>
      </c>
      <c r="S30" s="33">
        <f t="shared" ref="S30:T30" si="69">(I30/O30)</f>
        <v>1.0921052631578947</v>
      </c>
      <c r="T30" s="33">
        <f t="shared" si="69"/>
        <v>0.19584367872129263</v>
      </c>
      <c r="U30" s="34">
        <f t="shared" ref="U30:V30" si="70">SUM(U28,U23,U16,U12,U5)</f>
        <v>8200</v>
      </c>
      <c r="V30" s="34">
        <f t="shared" si="70"/>
        <v>1794</v>
      </c>
      <c r="W30" s="33">
        <f t="shared" ref="W30:X30" si="71">I30/U30</f>
        <v>10.121951219512194</v>
      </c>
      <c r="X30" s="33">
        <f t="shared" si="71"/>
        <v>6.2697268673355628</v>
      </c>
      <c r="Y30" s="35">
        <f t="shared" ref="Y30:Z30" si="72">O30/M30</f>
        <v>3.07533199726344E-3</v>
      </c>
      <c r="Z30" s="35">
        <f t="shared" si="72"/>
        <v>1.0297734760130716E-2</v>
      </c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24"/>
      <c r="J31" s="25"/>
      <c r="K31" s="26"/>
      <c r="L31" s="27"/>
      <c r="M31" s="26"/>
      <c r="N31" s="27"/>
      <c r="O31" s="26"/>
      <c r="P31" s="27"/>
      <c r="Q31" s="24"/>
      <c r="R31" s="25"/>
      <c r="S31" s="24"/>
      <c r="T31" s="25"/>
      <c r="U31" s="17"/>
      <c r="V31" s="28"/>
      <c r="W31" s="29"/>
      <c r="X31" s="25"/>
      <c r="Y31" s="17"/>
      <c r="Z31" s="28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24"/>
      <c r="J32" s="25"/>
      <c r="K32" s="26"/>
      <c r="L32" s="27"/>
      <c r="M32" s="26"/>
      <c r="N32" s="27"/>
      <c r="O32" s="26"/>
      <c r="P32" s="27"/>
      <c r="Q32" s="24"/>
      <c r="R32" s="25"/>
      <c r="S32" s="24"/>
      <c r="T32" s="25"/>
      <c r="U32" s="17"/>
      <c r="V32" s="28"/>
      <c r="W32" s="29"/>
      <c r="X32" s="25"/>
      <c r="Y32" s="17"/>
      <c r="Z32" s="28"/>
      <c r="AA32" s="17"/>
      <c r="AB32" s="17"/>
      <c r="AC32" s="17"/>
      <c r="AD32" s="17"/>
      <c r="AE32" s="17"/>
      <c r="AF32" s="17"/>
      <c r="AG32" s="17"/>
      <c r="AH32" s="17"/>
    </row>
    <row r="33" spans="1:34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24"/>
      <c r="J33" s="25"/>
      <c r="K33" s="26"/>
      <c r="L33" s="27"/>
      <c r="M33" s="26"/>
      <c r="N33" s="27"/>
      <c r="O33" s="26"/>
      <c r="P33" s="27"/>
      <c r="Q33" s="24"/>
      <c r="R33" s="25"/>
      <c r="S33" s="24"/>
      <c r="T33" s="25"/>
      <c r="U33" s="17"/>
      <c r="V33" s="28"/>
      <c r="W33" s="29"/>
      <c r="X33" s="25"/>
      <c r="Y33" s="17"/>
      <c r="Z33" s="28"/>
      <c r="AA33" s="17"/>
      <c r="AB33" s="17"/>
      <c r="AC33" s="17"/>
      <c r="AD33" s="17"/>
      <c r="AE33" s="17"/>
      <c r="AF33" s="17"/>
      <c r="AG33" s="17"/>
      <c r="AH33" s="17"/>
    </row>
    <row r="34" spans="1:34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24"/>
      <c r="J34" s="25"/>
      <c r="K34" s="26"/>
      <c r="L34" s="27"/>
      <c r="M34" s="26"/>
      <c r="N34" s="27"/>
      <c r="O34" s="26"/>
      <c r="P34" s="27"/>
      <c r="Q34" s="24"/>
      <c r="R34" s="25"/>
      <c r="S34" s="24"/>
      <c r="T34" s="25"/>
      <c r="U34" s="17"/>
      <c r="V34" s="28"/>
      <c r="W34" s="29"/>
      <c r="X34" s="25"/>
      <c r="Y34" s="17"/>
      <c r="Z34" s="28"/>
      <c r="AA34" s="17"/>
      <c r="AB34" s="17"/>
      <c r="AC34" s="17"/>
      <c r="AD34" s="17"/>
      <c r="AE34" s="17"/>
      <c r="AF34" s="17"/>
      <c r="AG34" s="17"/>
      <c r="AH34" s="17"/>
    </row>
    <row r="35" spans="1:34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24"/>
      <c r="J35" s="25"/>
      <c r="K35" s="26"/>
      <c r="L35" s="27"/>
      <c r="M35" s="26"/>
      <c r="N35" s="27"/>
      <c r="O35" s="26"/>
      <c r="P35" s="27"/>
      <c r="Q35" s="24"/>
      <c r="R35" s="25"/>
      <c r="S35" s="24"/>
      <c r="T35" s="25"/>
      <c r="U35" s="17"/>
      <c r="V35" s="28"/>
      <c r="W35" s="29"/>
      <c r="X35" s="25"/>
      <c r="Y35" s="17"/>
      <c r="Z35" s="28"/>
      <c r="AA35" s="17"/>
      <c r="AB35" s="17"/>
      <c r="AC35" s="17"/>
      <c r="AD35" s="17"/>
      <c r="AE35" s="17"/>
      <c r="AF35" s="17"/>
      <c r="AG35" s="17"/>
      <c r="AH35" s="17"/>
    </row>
    <row r="36" spans="1:34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24"/>
      <c r="J36" s="25"/>
      <c r="K36" s="26"/>
      <c r="L36" s="27"/>
      <c r="M36" s="26"/>
      <c r="N36" s="27"/>
      <c r="O36" s="26"/>
      <c r="P36" s="27"/>
      <c r="Q36" s="24"/>
      <c r="R36" s="25"/>
      <c r="S36" s="24"/>
      <c r="T36" s="25"/>
      <c r="U36" s="17"/>
      <c r="V36" s="28"/>
      <c r="W36" s="29"/>
      <c r="X36" s="25"/>
      <c r="Y36" s="17"/>
      <c r="Z36" s="28"/>
      <c r="AA36" s="17"/>
      <c r="AB36" s="17"/>
      <c r="AC36" s="17"/>
      <c r="AD36" s="17"/>
      <c r="AE36" s="17"/>
      <c r="AF36" s="17"/>
      <c r="AG36" s="17"/>
      <c r="AH36" s="17"/>
    </row>
    <row r="37" spans="1:34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24"/>
      <c r="J37" s="25"/>
      <c r="K37" s="26"/>
      <c r="L37" s="27"/>
      <c r="M37" s="26"/>
      <c r="N37" s="27"/>
      <c r="O37" s="26"/>
      <c r="P37" s="27"/>
      <c r="Q37" s="24"/>
      <c r="R37" s="25"/>
      <c r="S37" s="24"/>
      <c r="T37" s="25"/>
      <c r="U37" s="17"/>
      <c r="V37" s="28"/>
      <c r="W37" s="29"/>
      <c r="X37" s="25"/>
      <c r="Y37" s="17"/>
      <c r="Z37" s="28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24"/>
      <c r="J38" s="25"/>
      <c r="K38" s="26"/>
      <c r="L38" s="27"/>
      <c r="M38" s="26"/>
      <c r="N38" s="27"/>
      <c r="O38" s="26"/>
      <c r="P38" s="27"/>
      <c r="Q38" s="24"/>
      <c r="R38" s="25"/>
      <c r="S38" s="24"/>
      <c r="T38" s="25"/>
      <c r="U38" s="17"/>
      <c r="V38" s="28"/>
      <c r="W38" s="29"/>
      <c r="X38" s="25"/>
      <c r="Y38" s="17"/>
      <c r="Z38" s="28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24"/>
      <c r="J39" s="25"/>
      <c r="K39" s="26"/>
      <c r="L39" s="27"/>
      <c r="M39" s="26"/>
      <c r="N39" s="27"/>
      <c r="O39" s="26"/>
      <c r="P39" s="27"/>
      <c r="Q39" s="24"/>
      <c r="R39" s="25"/>
      <c r="S39" s="24"/>
      <c r="T39" s="25"/>
      <c r="U39" s="17"/>
      <c r="V39" s="28"/>
      <c r="W39" s="29"/>
      <c r="X39" s="25"/>
      <c r="Y39" s="17"/>
      <c r="Z39" s="28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24"/>
      <c r="J40" s="25"/>
      <c r="K40" s="26"/>
      <c r="L40" s="27"/>
      <c r="M40" s="26"/>
      <c r="N40" s="27"/>
      <c r="O40" s="26"/>
      <c r="P40" s="27"/>
      <c r="Q40" s="24"/>
      <c r="R40" s="25"/>
      <c r="S40" s="24"/>
      <c r="T40" s="25"/>
      <c r="U40" s="17"/>
      <c r="V40" s="28"/>
      <c r="W40" s="29"/>
      <c r="X40" s="25"/>
      <c r="Y40" s="17"/>
      <c r="Z40" s="28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24"/>
      <c r="J41" s="25"/>
      <c r="K41" s="26"/>
      <c r="L41" s="27"/>
      <c r="M41" s="26"/>
      <c r="N41" s="27"/>
      <c r="O41" s="26"/>
      <c r="P41" s="27"/>
      <c r="Q41" s="24"/>
      <c r="R41" s="25"/>
      <c r="S41" s="24"/>
      <c r="T41" s="25"/>
      <c r="U41" s="17"/>
      <c r="V41" s="28"/>
      <c r="W41" s="29"/>
      <c r="X41" s="25"/>
      <c r="Y41" s="17"/>
      <c r="Z41" s="28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24"/>
      <c r="J42" s="25"/>
      <c r="K42" s="26"/>
      <c r="L42" s="27"/>
      <c r="M42" s="26"/>
      <c r="N42" s="27"/>
      <c r="O42" s="26"/>
      <c r="P42" s="27"/>
      <c r="Q42" s="24"/>
      <c r="R42" s="25"/>
      <c r="S42" s="24"/>
      <c r="T42" s="25"/>
      <c r="U42" s="17"/>
      <c r="V42" s="28"/>
      <c r="W42" s="29"/>
      <c r="X42" s="25"/>
      <c r="Y42" s="17"/>
      <c r="Z42" s="28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24"/>
      <c r="J43" s="25"/>
      <c r="K43" s="26"/>
      <c r="L43" s="27"/>
      <c r="M43" s="26"/>
      <c r="N43" s="27"/>
      <c r="O43" s="26"/>
      <c r="P43" s="27"/>
      <c r="Q43" s="24"/>
      <c r="R43" s="25"/>
      <c r="S43" s="24"/>
      <c r="T43" s="25"/>
      <c r="U43" s="17"/>
      <c r="V43" s="28"/>
      <c r="W43" s="29"/>
      <c r="X43" s="25"/>
      <c r="Y43" s="17"/>
      <c r="Z43" s="28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24"/>
      <c r="J44" s="25"/>
      <c r="K44" s="26"/>
      <c r="L44" s="27"/>
      <c r="M44" s="26"/>
      <c r="N44" s="27"/>
      <c r="O44" s="26"/>
      <c r="P44" s="27"/>
      <c r="Q44" s="24"/>
      <c r="R44" s="25"/>
      <c r="S44" s="24"/>
      <c r="T44" s="25"/>
      <c r="U44" s="17"/>
      <c r="V44" s="28"/>
      <c r="W44" s="29"/>
      <c r="X44" s="25"/>
      <c r="Y44" s="17"/>
      <c r="Z44" s="28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24"/>
      <c r="J45" s="25"/>
      <c r="K45" s="26"/>
      <c r="L45" s="27"/>
      <c r="M45" s="26"/>
      <c r="N45" s="27"/>
      <c r="O45" s="26"/>
      <c r="P45" s="27"/>
      <c r="Q45" s="24"/>
      <c r="R45" s="25"/>
      <c r="S45" s="24"/>
      <c r="T45" s="25"/>
      <c r="U45" s="17"/>
      <c r="V45" s="28"/>
      <c r="W45" s="29"/>
      <c r="X45" s="25"/>
      <c r="Y45" s="17"/>
      <c r="Z45" s="28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24"/>
      <c r="J46" s="25"/>
      <c r="K46" s="26"/>
      <c r="L46" s="27"/>
      <c r="M46" s="26"/>
      <c r="N46" s="27"/>
      <c r="O46" s="26"/>
      <c r="P46" s="27"/>
      <c r="Q46" s="24"/>
      <c r="R46" s="25"/>
      <c r="S46" s="24"/>
      <c r="T46" s="25"/>
      <c r="U46" s="17"/>
      <c r="V46" s="28"/>
      <c r="W46" s="29"/>
      <c r="X46" s="25"/>
      <c r="Y46" s="17"/>
      <c r="Z46" s="28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24"/>
      <c r="J47" s="25"/>
      <c r="K47" s="26"/>
      <c r="L47" s="27"/>
      <c r="M47" s="26"/>
      <c r="N47" s="27"/>
      <c r="O47" s="26"/>
      <c r="P47" s="27"/>
      <c r="Q47" s="24"/>
      <c r="R47" s="25"/>
      <c r="S47" s="24"/>
      <c r="T47" s="25"/>
      <c r="U47" s="17"/>
      <c r="V47" s="28"/>
      <c r="W47" s="29"/>
      <c r="X47" s="25"/>
      <c r="Y47" s="17"/>
      <c r="Z47" s="28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24"/>
      <c r="J48" s="25"/>
      <c r="K48" s="26"/>
      <c r="L48" s="27"/>
      <c r="M48" s="26"/>
      <c r="N48" s="27"/>
      <c r="O48" s="26"/>
      <c r="P48" s="27"/>
      <c r="Q48" s="24"/>
      <c r="R48" s="25"/>
      <c r="S48" s="24"/>
      <c r="T48" s="25"/>
      <c r="U48" s="17"/>
      <c r="V48" s="28"/>
      <c r="W48" s="29"/>
      <c r="X48" s="25"/>
      <c r="Y48" s="17"/>
      <c r="Z48" s="28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24"/>
      <c r="J49" s="25"/>
      <c r="K49" s="26"/>
      <c r="L49" s="27"/>
      <c r="M49" s="26"/>
      <c r="N49" s="27"/>
      <c r="O49" s="26"/>
      <c r="P49" s="27"/>
      <c r="Q49" s="24"/>
      <c r="R49" s="25"/>
      <c r="S49" s="24"/>
      <c r="T49" s="25"/>
      <c r="U49" s="17"/>
      <c r="V49" s="28"/>
      <c r="W49" s="29"/>
      <c r="X49" s="25"/>
      <c r="Y49" s="17"/>
      <c r="Z49" s="28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24"/>
      <c r="J50" s="25"/>
      <c r="K50" s="26"/>
      <c r="L50" s="27"/>
      <c r="M50" s="26"/>
      <c r="N50" s="27"/>
      <c r="O50" s="26"/>
      <c r="P50" s="27"/>
      <c r="Q50" s="24"/>
      <c r="R50" s="25"/>
      <c r="S50" s="24"/>
      <c r="T50" s="25"/>
      <c r="U50" s="17"/>
      <c r="V50" s="28"/>
      <c r="W50" s="29"/>
      <c r="X50" s="25"/>
      <c r="Y50" s="17"/>
      <c r="Z50" s="28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24"/>
      <c r="J51" s="25"/>
      <c r="K51" s="26"/>
      <c r="L51" s="27"/>
      <c r="M51" s="26"/>
      <c r="N51" s="27"/>
      <c r="O51" s="26"/>
      <c r="P51" s="27"/>
      <c r="Q51" s="24"/>
      <c r="R51" s="25"/>
      <c r="S51" s="24"/>
      <c r="T51" s="25"/>
      <c r="U51" s="17"/>
      <c r="V51" s="28"/>
      <c r="W51" s="29"/>
      <c r="X51" s="25"/>
      <c r="Y51" s="17"/>
      <c r="Z51" s="28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24"/>
      <c r="J52" s="25"/>
      <c r="K52" s="26"/>
      <c r="L52" s="27"/>
      <c r="M52" s="26"/>
      <c r="N52" s="27"/>
      <c r="O52" s="26"/>
      <c r="P52" s="27"/>
      <c r="Q52" s="24"/>
      <c r="R52" s="25"/>
      <c r="S52" s="24"/>
      <c r="T52" s="25"/>
      <c r="U52" s="17"/>
      <c r="V52" s="28"/>
      <c r="W52" s="29"/>
      <c r="X52" s="25"/>
      <c r="Y52" s="17"/>
      <c r="Z52" s="28"/>
      <c r="AA52" s="17"/>
      <c r="AB52" s="17"/>
      <c r="AC52" s="17"/>
      <c r="AD52" s="17"/>
      <c r="AE52" s="17"/>
      <c r="AF52" s="17"/>
      <c r="AG52" s="17"/>
      <c r="AH52" s="17"/>
    </row>
    <row r="53" spans="1:34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24"/>
      <c r="J53" s="25"/>
      <c r="K53" s="26"/>
      <c r="L53" s="27"/>
      <c r="M53" s="26"/>
      <c r="N53" s="27"/>
      <c r="O53" s="26"/>
      <c r="P53" s="27"/>
      <c r="Q53" s="24"/>
      <c r="R53" s="25"/>
      <c r="S53" s="24"/>
      <c r="T53" s="25"/>
      <c r="U53" s="17"/>
      <c r="V53" s="28"/>
      <c r="W53" s="29"/>
      <c r="X53" s="25"/>
      <c r="Y53" s="17"/>
      <c r="Z53" s="28"/>
      <c r="AA53" s="17"/>
      <c r="AB53" s="17"/>
      <c r="AC53" s="17"/>
      <c r="AD53" s="17"/>
      <c r="AE53" s="17"/>
      <c r="AF53" s="17"/>
      <c r="AG53" s="17"/>
      <c r="AH53" s="17"/>
    </row>
    <row r="54" spans="1:34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24"/>
      <c r="J54" s="25"/>
      <c r="K54" s="26"/>
      <c r="L54" s="27"/>
      <c r="M54" s="26"/>
      <c r="N54" s="27"/>
      <c r="O54" s="26"/>
      <c r="P54" s="27"/>
      <c r="Q54" s="24"/>
      <c r="R54" s="25"/>
      <c r="S54" s="24"/>
      <c r="T54" s="25"/>
      <c r="U54" s="17"/>
      <c r="V54" s="28"/>
      <c r="W54" s="29"/>
      <c r="X54" s="25"/>
      <c r="Y54" s="17"/>
      <c r="Z54" s="28"/>
      <c r="AA54" s="17"/>
      <c r="AB54" s="17"/>
      <c r="AC54" s="17"/>
      <c r="AD54" s="17"/>
      <c r="AE54" s="17"/>
      <c r="AF54" s="17"/>
      <c r="AG54" s="17"/>
      <c r="AH54" s="17"/>
    </row>
    <row r="55" spans="1:34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24"/>
      <c r="J55" s="25"/>
      <c r="K55" s="26"/>
      <c r="L55" s="27"/>
      <c r="M55" s="26"/>
      <c r="N55" s="27"/>
      <c r="O55" s="26"/>
      <c r="P55" s="27"/>
      <c r="Q55" s="24"/>
      <c r="R55" s="25"/>
      <c r="S55" s="24"/>
      <c r="T55" s="25"/>
      <c r="U55" s="17"/>
      <c r="V55" s="28"/>
      <c r="W55" s="29"/>
      <c r="X55" s="25"/>
      <c r="Y55" s="17"/>
      <c r="Z55" s="28"/>
      <c r="AA55" s="17"/>
      <c r="AB55" s="17"/>
      <c r="AC55" s="17"/>
      <c r="AD55" s="17"/>
      <c r="AE55" s="17"/>
      <c r="AF55" s="17"/>
      <c r="AG55" s="17"/>
      <c r="AH55" s="17"/>
    </row>
    <row r="56" spans="1:34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24"/>
      <c r="J56" s="25"/>
      <c r="K56" s="26"/>
      <c r="L56" s="27"/>
      <c r="M56" s="26"/>
      <c r="N56" s="27"/>
      <c r="O56" s="26"/>
      <c r="P56" s="27"/>
      <c r="Q56" s="24"/>
      <c r="R56" s="25"/>
      <c r="S56" s="24"/>
      <c r="T56" s="25"/>
      <c r="U56" s="17"/>
      <c r="V56" s="28"/>
      <c r="W56" s="29"/>
      <c r="X56" s="25"/>
      <c r="Y56" s="17"/>
      <c r="Z56" s="28"/>
      <c r="AA56" s="17"/>
      <c r="AB56" s="17"/>
      <c r="AC56" s="17"/>
      <c r="AD56" s="17"/>
      <c r="AE56" s="17"/>
      <c r="AF56" s="17"/>
      <c r="AG56" s="17"/>
      <c r="AH56" s="17"/>
    </row>
    <row r="57" spans="1:34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24"/>
      <c r="J57" s="25"/>
      <c r="K57" s="26"/>
      <c r="L57" s="27"/>
      <c r="M57" s="26"/>
      <c r="N57" s="27"/>
      <c r="O57" s="26"/>
      <c r="P57" s="27"/>
      <c r="Q57" s="24"/>
      <c r="R57" s="25"/>
      <c r="S57" s="24"/>
      <c r="T57" s="25"/>
      <c r="U57" s="17"/>
      <c r="V57" s="28"/>
      <c r="W57" s="29"/>
      <c r="X57" s="25"/>
      <c r="Y57" s="17"/>
      <c r="Z57" s="28"/>
      <c r="AA57" s="17"/>
      <c r="AB57" s="17"/>
      <c r="AC57" s="17"/>
      <c r="AD57" s="17"/>
      <c r="AE57" s="17"/>
      <c r="AF57" s="17"/>
      <c r="AG57" s="17"/>
      <c r="AH57" s="17"/>
    </row>
    <row r="58" spans="1:34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24"/>
      <c r="J58" s="25"/>
      <c r="K58" s="26"/>
      <c r="L58" s="27"/>
      <c r="M58" s="26"/>
      <c r="N58" s="27"/>
      <c r="O58" s="26"/>
      <c r="P58" s="27"/>
      <c r="Q58" s="24"/>
      <c r="R58" s="25"/>
      <c r="S58" s="24"/>
      <c r="T58" s="25"/>
      <c r="U58" s="17"/>
      <c r="V58" s="28"/>
      <c r="W58" s="29"/>
      <c r="X58" s="25"/>
      <c r="Y58" s="17"/>
      <c r="Z58" s="28"/>
      <c r="AA58" s="17"/>
      <c r="AB58" s="17"/>
      <c r="AC58" s="17"/>
      <c r="AD58" s="17"/>
      <c r="AE58" s="17"/>
      <c r="AF58" s="17"/>
      <c r="AG58" s="17"/>
      <c r="AH58" s="17"/>
    </row>
    <row r="59" spans="1:34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24"/>
      <c r="J59" s="25"/>
      <c r="K59" s="26"/>
      <c r="L59" s="27"/>
      <c r="M59" s="26"/>
      <c r="N59" s="27"/>
      <c r="O59" s="26"/>
      <c r="P59" s="27"/>
      <c r="Q59" s="24"/>
      <c r="R59" s="25"/>
      <c r="S59" s="24"/>
      <c r="T59" s="25"/>
      <c r="U59" s="17"/>
      <c r="V59" s="28"/>
      <c r="W59" s="29"/>
      <c r="X59" s="25"/>
      <c r="Y59" s="17"/>
      <c r="Z59" s="28"/>
      <c r="AA59" s="17"/>
      <c r="AB59" s="17"/>
      <c r="AC59" s="17"/>
      <c r="AD59" s="17"/>
      <c r="AE59" s="17"/>
      <c r="AF59" s="17"/>
      <c r="AG59" s="17"/>
      <c r="AH59" s="1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24"/>
      <c r="J60" s="25"/>
      <c r="K60" s="26"/>
      <c r="L60" s="27"/>
      <c r="M60" s="26"/>
      <c r="N60" s="27"/>
      <c r="O60" s="26"/>
      <c r="P60" s="27"/>
      <c r="Q60" s="24"/>
      <c r="R60" s="25"/>
      <c r="S60" s="24"/>
      <c r="T60" s="25"/>
      <c r="U60" s="17"/>
      <c r="V60" s="28"/>
      <c r="W60" s="29"/>
      <c r="X60" s="25"/>
      <c r="Y60" s="17"/>
      <c r="Z60" s="28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24"/>
      <c r="J61" s="25"/>
      <c r="K61" s="26"/>
      <c r="L61" s="27"/>
      <c r="M61" s="26"/>
      <c r="N61" s="27"/>
      <c r="O61" s="26"/>
      <c r="P61" s="27"/>
      <c r="Q61" s="24"/>
      <c r="R61" s="25"/>
      <c r="S61" s="24"/>
      <c r="T61" s="25"/>
      <c r="U61" s="17"/>
      <c r="V61" s="28"/>
      <c r="W61" s="29"/>
      <c r="X61" s="25"/>
      <c r="Y61" s="17"/>
      <c r="Z61" s="28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24"/>
      <c r="J62" s="25"/>
      <c r="K62" s="26"/>
      <c r="L62" s="27"/>
      <c r="M62" s="26"/>
      <c r="N62" s="27"/>
      <c r="O62" s="26"/>
      <c r="P62" s="27"/>
      <c r="Q62" s="24"/>
      <c r="R62" s="25"/>
      <c r="S62" s="24"/>
      <c r="T62" s="25"/>
      <c r="U62" s="17"/>
      <c r="V62" s="28"/>
      <c r="W62" s="29"/>
      <c r="X62" s="25"/>
      <c r="Y62" s="17"/>
      <c r="Z62" s="28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24"/>
      <c r="J63" s="25"/>
      <c r="K63" s="26"/>
      <c r="L63" s="27"/>
      <c r="M63" s="26"/>
      <c r="N63" s="27"/>
      <c r="O63" s="26"/>
      <c r="P63" s="27"/>
      <c r="Q63" s="24"/>
      <c r="R63" s="25"/>
      <c r="S63" s="24"/>
      <c r="T63" s="25"/>
      <c r="U63" s="17"/>
      <c r="V63" s="28"/>
      <c r="W63" s="29"/>
      <c r="X63" s="25"/>
      <c r="Y63" s="17"/>
      <c r="Z63" s="28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24"/>
      <c r="J64" s="25"/>
      <c r="K64" s="26"/>
      <c r="L64" s="27"/>
      <c r="M64" s="26"/>
      <c r="N64" s="27"/>
      <c r="O64" s="26"/>
      <c r="P64" s="27"/>
      <c r="Q64" s="24"/>
      <c r="R64" s="25"/>
      <c r="S64" s="24"/>
      <c r="T64" s="25"/>
      <c r="U64" s="17"/>
      <c r="V64" s="28"/>
      <c r="W64" s="29"/>
      <c r="X64" s="25"/>
      <c r="Y64" s="17"/>
      <c r="Z64" s="28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24"/>
      <c r="J65" s="25"/>
      <c r="K65" s="26"/>
      <c r="L65" s="27"/>
      <c r="M65" s="26"/>
      <c r="N65" s="27"/>
      <c r="O65" s="26"/>
      <c r="P65" s="27"/>
      <c r="Q65" s="24"/>
      <c r="R65" s="25"/>
      <c r="S65" s="24"/>
      <c r="T65" s="25"/>
      <c r="U65" s="17"/>
      <c r="V65" s="28"/>
      <c r="W65" s="29"/>
      <c r="X65" s="25"/>
      <c r="Y65" s="17"/>
      <c r="Z65" s="28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24"/>
      <c r="J66" s="25"/>
      <c r="K66" s="26"/>
      <c r="L66" s="27"/>
      <c r="M66" s="26"/>
      <c r="N66" s="27"/>
      <c r="O66" s="26"/>
      <c r="P66" s="27"/>
      <c r="Q66" s="24"/>
      <c r="R66" s="25"/>
      <c r="S66" s="24"/>
      <c r="T66" s="25"/>
      <c r="U66" s="17"/>
      <c r="V66" s="28"/>
      <c r="W66" s="29"/>
      <c r="X66" s="25"/>
      <c r="Y66" s="17"/>
      <c r="Z66" s="28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24"/>
      <c r="J67" s="25"/>
      <c r="K67" s="26"/>
      <c r="L67" s="27"/>
      <c r="M67" s="26"/>
      <c r="N67" s="27"/>
      <c r="O67" s="26"/>
      <c r="P67" s="27"/>
      <c r="Q67" s="24"/>
      <c r="R67" s="25"/>
      <c r="S67" s="24"/>
      <c r="T67" s="25"/>
      <c r="U67" s="17"/>
      <c r="V67" s="28"/>
      <c r="W67" s="29"/>
      <c r="X67" s="25"/>
      <c r="Y67" s="17"/>
      <c r="Z67" s="28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24"/>
      <c r="J68" s="25"/>
      <c r="K68" s="26"/>
      <c r="L68" s="27"/>
      <c r="M68" s="26"/>
      <c r="N68" s="27"/>
      <c r="O68" s="26"/>
      <c r="P68" s="27"/>
      <c r="Q68" s="24"/>
      <c r="R68" s="25"/>
      <c r="S68" s="24"/>
      <c r="T68" s="25"/>
      <c r="U68" s="17"/>
      <c r="V68" s="28"/>
      <c r="W68" s="29"/>
      <c r="X68" s="25"/>
      <c r="Y68" s="17"/>
      <c r="Z68" s="28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24"/>
      <c r="J69" s="25"/>
      <c r="K69" s="26"/>
      <c r="L69" s="27"/>
      <c r="M69" s="26"/>
      <c r="N69" s="27"/>
      <c r="O69" s="26"/>
      <c r="P69" s="27"/>
      <c r="Q69" s="24"/>
      <c r="R69" s="25"/>
      <c r="S69" s="24"/>
      <c r="T69" s="25"/>
      <c r="U69" s="17"/>
      <c r="V69" s="28"/>
      <c r="W69" s="29"/>
      <c r="X69" s="25"/>
      <c r="Y69" s="17"/>
      <c r="Z69" s="28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24"/>
      <c r="J70" s="25"/>
      <c r="K70" s="26"/>
      <c r="L70" s="27"/>
      <c r="M70" s="26"/>
      <c r="N70" s="27"/>
      <c r="O70" s="26"/>
      <c r="P70" s="27"/>
      <c r="Q70" s="24"/>
      <c r="R70" s="25"/>
      <c r="S70" s="24"/>
      <c r="T70" s="25"/>
      <c r="U70" s="17"/>
      <c r="V70" s="28"/>
      <c r="W70" s="29"/>
      <c r="X70" s="25"/>
      <c r="Y70" s="17"/>
      <c r="Z70" s="28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24"/>
      <c r="J71" s="25"/>
      <c r="K71" s="26"/>
      <c r="L71" s="27"/>
      <c r="M71" s="26"/>
      <c r="N71" s="27"/>
      <c r="O71" s="26"/>
      <c r="P71" s="27"/>
      <c r="Q71" s="24"/>
      <c r="R71" s="25"/>
      <c r="S71" s="24"/>
      <c r="T71" s="25"/>
      <c r="U71" s="17"/>
      <c r="V71" s="28"/>
      <c r="W71" s="29"/>
      <c r="X71" s="25"/>
      <c r="Y71" s="17"/>
      <c r="Z71" s="28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24"/>
      <c r="J72" s="25"/>
      <c r="K72" s="26"/>
      <c r="L72" s="27"/>
      <c r="M72" s="26"/>
      <c r="N72" s="27"/>
      <c r="O72" s="26"/>
      <c r="P72" s="27"/>
      <c r="Q72" s="24"/>
      <c r="R72" s="25"/>
      <c r="S72" s="24"/>
      <c r="T72" s="25"/>
      <c r="U72" s="17"/>
      <c r="V72" s="28"/>
      <c r="W72" s="29"/>
      <c r="X72" s="25"/>
      <c r="Y72" s="17"/>
      <c r="Z72" s="28"/>
      <c r="AA72" s="17"/>
      <c r="AB72" s="17"/>
      <c r="AC72" s="17"/>
      <c r="AD72" s="17"/>
      <c r="AE72" s="17"/>
      <c r="AF72" s="17"/>
      <c r="AG72" s="17"/>
      <c r="AH72" s="17"/>
    </row>
    <row r="73" spans="1:34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24"/>
      <c r="J73" s="25"/>
      <c r="K73" s="26"/>
      <c r="L73" s="27"/>
      <c r="M73" s="26"/>
      <c r="N73" s="27"/>
      <c r="O73" s="26"/>
      <c r="P73" s="27"/>
      <c r="Q73" s="24"/>
      <c r="R73" s="25"/>
      <c r="S73" s="24"/>
      <c r="T73" s="25"/>
      <c r="U73" s="17"/>
      <c r="V73" s="28"/>
      <c r="W73" s="29"/>
      <c r="X73" s="25"/>
      <c r="Y73" s="17"/>
      <c r="Z73" s="28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24"/>
      <c r="J74" s="25"/>
      <c r="K74" s="26"/>
      <c r="L74" s="27"/>
      <c r="M74" s="26"/>
      <c r="N74" s="27"/>
      <c r="O74" s="26"/>
      <c r="P74" s="27"/>
      <c r="Q74" s="24"/>
      <c r="R74" s="25"/>
      <c r="S74" s="24"/>
      <c r="T74" s="25"/>
      <c r="U74" s="17"/>
      <c r="V74" s="28"/>
      <c r="W74" s="29"/>
      <c r="X74" s="25"/>
      <c r="Y74" s="17"/>
      <c r="Z74" s="28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24"/>
      <c r="J75" s="25"/>
      <c r="K75" s="26"/>
      <c r="L75" s="27"/>
      <c r="M75" s="26"/>
      <c r="N75" s="27"/>
      <c r="O75" s="26"/>
      <c r="P75" s="27"/>
      <c r="Q75" s="24"/>
      <c r="R75" s="25"/>
      <c r="S75" s="24"/>
      <c r="T75" s="25"/>
      <c r="U75" s="17"/>
      <c r="V75" s="28"/>
      <c r="W75" s="29"/>
      <c r="X75" s="25"/>
      <c r="Y75" s="17"/>
      <c r="Z75" s="28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24"/>
      <c r="J76" s="25"/>
      <c r="K76" s="26"/>
      <c r="L76" s="27"/>
      <c r="M76" s="26"/>
      <c r="N76" s="27"/>
      <c r="O76" s="26"/>
      <c r="P76" s="27"/>
      <c r="Q76" s="24"/>
      <c r="R76" s="25"/>
      <c r="S76" s="24"/>
      <c r="T76" s="25"/>
      <c r="U76" s="17"/>
      <c r="V76" s="28"/>
      <c r="W76" s="29"/>
      <c r="X76" s="25"/>
      <c r="Y76" s="17"/>
      <c r="Z76" s="28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24"/>
      <c r="J77" s="25"/>
      <c r="K77" s="26"/>
      <c r="L77" s="27"/>
      <c r="M77" s="26"/>
      <c r="N77" s="27"/>
      <c r="O77" s="26"/>
      <c r="P77" s="27"/>
      <c r="Q77" s="24"/>
      <c r="R77" s="25"/>
      <c r="S77" s="24"/>
      <c r="T77" s="25"/>
      <c r="U77" s="17"/>
      <c r="V77" s="28"/>
      <c r="W77" s="29"/>
      <c r="X77" s="25"/>
      <c r="Y77" s="17"/>
      <c r="Z77" s="28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24"/>
      <c r="J78" s="25"/>
      <c r="K78" s="26"/>
      <c r="L78" s="27"/>
      <c r="M78" s="26"/>
      <c r="N78" s="27"/>
      <c r="O78" s="26"/>
      <c r="P78" s="27"/>
      <c r="Q78" s="24"/>
      <c r="R78" s="25"/>
      <c r="S78" s="24"/>
      <c r="T78" s="25"/>
      <c r="U78" s="17"/>
      <c r="V78" s="28"/>
      <c r="W78" s="29"/>
      <c r="X78" s="25"/>
      <c r="Y78" s="17"/>
      <c r="Z78" s="28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24"/>
      <c r="J79" s="25"/>
      <c r="K79" s="26"/>
      <c r="L79" s="27"/>
      <c r="M79" s="26"/>
      <c r="N79" s="27"/>
      <c r="O79" s="26"/>
      <c r="P79" s="27"/>
      <c r="Q79" s="24"/>
      <c r="R79" s="25"/>
      <c r="S79" s="24"/>
      <c r="T79" s="25"/>
      <c r="U79" s="17"/>
      <c r="V79" s="28"/>
      <c r="W79" s="29"/>
      <c r="X79" s="25"/>
      <c r="Y79" s="17"/>
      <c r="Z79" s="28"/>
      <c r="AA79" s="17"/>
      <c r="AB79" s="17"/>
      <c r="AC79" s="17"/>
      <c r="AD79" s="17"/>
      <c r="AE79" s="17"/>
      <c r="AF79" s="17"/>
      <c r="AG79" s="17"/>
      <c r="AH79" s="17"/>
    </row>
    <row r="80" spans="1:34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24"/>
      <c r="J80" s="25"/>
      <c r="K80" s="26"/>
      <c r="L80" s="27"/>
      <c r="M80" s="26"/>
      <c r="N80" s="27"/>
      <c r="O80" s="26"/>
      <c r="P80" s="27"/>
      <c r="Q80" s="24"/>
      <c r="R80" s="25"/>
      <c r="S80" s="24"/>
      <c r="T80" s="25"/>
      <c r="U80" s="17"/>
      <c r="V80" s="28"/>
      <c r="W80" s="29"/>
      <c r="X80" s="25"/>
      <c r="Y80" s="17"/>
      <c r="Z80" s="28"/>
      <c r="AA80" s="17"/>
      <c r="AB80" s="17"/>
      <c r="AC80" s="17"/>
      <c r="AD80" s="17"/>
      <c r="AE80" s="17"/>
      <c r="AF80" s="17"/>
      <c r="AG80" s="17"/>
      <c r="AH80" s="17"/>
    </row>
    <row r="81" spans="1:34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24"/>
      <c r="J81" s="25"/>
      <c r="K81" s="26"/>
      <c r="L81" s="27"/>
      <c r="M81" s="26"/>
      <c r="N81" s="27"/>
      <c r="O81" s="26"/>
      <c r="P81" s="27"/>
      <c r="Q81" s="24"/>
      <c r="R81" s="25"/>
      <c r="S81" s="24"/>
      <c r="T81" s="25"/>
      <c r="U81" s="17"/>
      <c r="V81" s="28"/>
      <c r="W81" s="29"/>
      <c r="X81" s="25"/>
      <c r="Y81" s="17"/>
      <c r="Z81" s="28"/>
      <c r="AA81" s="17"/>
      <c r="AB81" s="17"/>
      <c r="AC81" s="17"/>
      <c r="AD81" s="17"/>
      <c r="AE81" s="17"/>
      <c r="AF81" s="17"/>
      <c r="AG81" s="17"/>
      <c r="AH81" s="17"/>
    </row>
    <row r="82" spans="1:34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24"/>
      <c r="J82" s="25"/>
      <c r="K82" s="26"/>
      <c r="L82" s="27"/>
      <c r="M82" s="26"/>
      <c r="N82" s="27"/>
      <c r="O82" s="26"/>
      <c r="P82" s="27"/>
      <c r="Q82" s="24"/>
      <c r="R82" s="25"/>
      <c r="S82" s="24"/>
      <c r="T82" s="25"/>
      <c r="U82" s="17"/>
      <c r="V82" s="28"/>
      <c r="W82" s="29"/>
      <c r="X82" s="25"/>
      <c r="Y82" s="17"/>
      <c r="Z82" s="28"/>
      <c r="AA82" s="17"/>
      <c r="AB82" s="17"/>
      <c r="AC82" s="17"/>
      <c r="AD82" s="17"/>
      <c r="AE82" s="17"/>
      <c r="AF82" s="17"/>
      <c r="AG82" s="17"/>
      <c r="AH82" s="17"/>
    </row>
    <row r="83" spans="1:34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24"/>
      <c r="J83" s="25"/>
      <c r="K83" s="26"/>
      <c r="L83" s="27"/>
      <c r="M83" s="26"/>
      <c r="N83" s="27"/>
      <c r="O83" s="26"/>
      <c r="P83" s="27"/>
      <c r="Q83" s="24"/>
      <c r="R83" s="25"/>
      <c r="S83" s="24"/>
      <c r="T83" s="25"/>
      <c r="U83" s="17"/>
      <c r="V83" s="28"/>
      <c r="W83" s="29"/>
      <c r="X83" s="25"/>
      <c r="Y83" s="17"/>
      <c r="Z83" s="28"/>
      <c r="AA83" s="17"/>
      <c r="AB83" s="17"/>
      <c r="AC83" s="17"/>
      <c r="AD83" s="17"/>
      <c r="AE83" s="17"/>
      <c r="AF83" s="17"/>
      <c r="AG83" s="17"/>
      <c r="AH83" s="17"/>
    </row>
    <row r="84" spans="1:34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24"/>
      <c r="J84" s="25"/>
      <c r="K84" s="26"/>
      <c r="L84" s="27"/>
      <c r="M84" s="26"/>
      <c r="N84" s="27"/>
      <c r="O84" s="26"/>
      <c r="P84" s="27"/>
      <c r="Q84" s="24"/>
      <c r="R84" s="25"/>
      <c r="S84" s="24"/>
      <c r="T84" s="25"/>
      <c r="U84" s="17"/>
      <c r="V84" s="28"/>
      <c r="W84" s="29"/>
      <c r="X84" s="25"/>
      <c r="Y84" s="17"/>
      <c r="Z84" s="28"/>
      <c r="AA84" s="17"/>
      <c r="AB84" s="17"/>
      <c r="AC84" s="17"/>
      <c r="AD84" s="17"/>
      <c r="AE84" s="17"/>
      <c r="AF84" s="17"/>
      <c r="AG84" s="17"/>
      <c r="AH84" s="17"/>
    </row>
    <row r="85" spans="1:34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24"/>
      <c r="J85" s="25"/>
      <c r="K85" s="26"/>
      <c r="L85" s="27"/>
      <c r="M85" s="26"/>
      <c r="N85" s="27"/>
      <c r="O85" s="26"/>
      <c r="P85" s="27"/>
      <c r="Q85" s="24"/>
      <c r="R85" s="25"/>
      <c r="S85" s="24"/>
      <c r="T85" s="25"/>
      <c r="U85" s="17"/>
      <c r="V85" s="28"/>
      <c r="W85" s="29"/>
      <c r="X85" s="25"/>
      <c r="Y85" s="17"/>
      <c r="Z85" s="28"/>
      <c r="AA85" s="17"/>
      <c r="AB85" s="17"/>
      <c r="AC85" s="17"/>
      <c r="AD85" s="17"/>
      <c r="AE85" s="17"/>
      <c r="AF85" s="17"/>
      <c r="AG85" s="17"/>
      <c r="AH85" s="17"/>
    </row>
    <row r="86" spans="1:34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24"/>
      <c r="J86" s="25"/>
      <c r="K86" s="26"/>
      <c r="L86" s="27"/>
      <c r="M86" s="26"/>
      <c r="N86" s="27"/>
      <c r="O86" s="26"/>
      <c r="P86" s="27"/>
      <c r="Q86" s="24"/>
      <c r="R86" s="25"/>
      <c r="S86" s="24"/>
      <c r="T86" s="25"/>
      <c r="U86" s="17"/>
      <c r="V86" s="28"/>
      <c r="W86" s="29"/>
      <c r="X86" s="25"/>
      <c r="Y86" s="17"/>
      <c r="Z86" s="28"/>
      <c r="AA86" s="17"/>
      <c r="AB86" s="17"/>
      <c r="AC86" s="17"/>
      <c r="AD86" s="17"/>
      <c r="AE86" s="17"/>
      <c r="AF86" s="17"/>
      <c r="AG86" s="17"/>
      <c r="AH86" s="17"/>
    </row>
    <row r="87" spans="1:34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24"/>
      <c r="J87" s="25"/>
      <c r="K87" s="26"/>
      <c r="L87" s="27"/>
      <c r="M87" s="26"/>
      <c r="N87" s="27"/>
      <c r="O87" s="26"/>
      <c r="P87" s="27"/>
      <c r="Q87" s="24"/>
      <c r="R87" s="25"/>
      <c r="S87" s="24"/>
      <c r="T87" s="25"/>
      <c r="U87" s="17"/>
      <c r="V87" s="28"/>
      <c r="W87" s="29"/>
      <c r="X87" s="25"/>
      <c r="Y87" s="17"/>
      <c r="Z87" s="28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24"/>
      <c r="J88" s="25"/>
      <c r="K88" s="26"/>
      <c r="L88" s="27"/>
      <c r="M88" s="26"/>
      <c r="N88" s="27"/>
      <c r="O88" s="26"/>
      <c r="P88" s="27"/>
      <c r="Q88" s="24"/>
      <c r="R88" s="25"/>
      <c r="S88" s="24"/>
      <c r="T88" s="25"/>
      <c r="U88" s="17"/>
      <c r="V88" s="28"/>
      <c r="W88" s="29"/>
      <c r="X88" s="25"/>
      <c r="Y88" s="17"/>
      <c r="Z88" s="28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24"/>
      <c r="J89" s="25"/>
      <c r="K89" s="26"/>
      <c r="L89" s="27"/>
      <c r="M89" s="26"/>
      <c r="N89" s="27"/>
      <c r="O89" s="26"/>
      <c r="P89" s="27"/>
      <c r="Q89" s="24"/>
      <c r="R89" s="25"/>
      <c r="S89" s="24"/>
      <c r="T89" s="25"/>
      <c r="U89" s="17"/>
      <c r="V89" s="28"/>
      <c r="W89" s="29"/>
      <c r="X89" s="25"/>
      <c r="Y89" s="17"/>
      <c r="Z89" s="28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24"/>
      <c r="J90" s="25"/>
      <c r="K90" s="26"/>
      <c r="L90" s="27"/>
      <c r="M90" s="26"/>
      <c r="N90" s="27"/>
      <c r="O90" s="26"/>
      <c r="P90" s="27"/>
      <c r="Q90" s="24"/>
      <c r="R90" s="25"/>
      <c r="S90" s="24"/>
      <c r="T90" s="25"/>
      <c r="U90" s="17"/>
      <c r="V90" s="28"/>
      <c r="W90" s="29"/>
      <c r="X90" s="25"/>
      <c r="Y90" s="17"/>
      <c r="Z90" s="28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24"/>
      <c r="J91" s="25"/>
      <c r="K91" s="26"/>
      <c r="L91" s="27"/>
      <c r="M91" s="26"/>
      <c r="N91" s="27"/>
      <c r="O91" s="26"/>
      <c r="P91" s="27"/>
      <c r="Q91" s="24"/>
      <c r="R91" s="25"/>
      <c r="S91" s="24"/>
      <c r="T91" s="25"/>
      <c r="U91" s="17"/>
      <c r="V91" s="28"/>
      <c r="W91" s="29"/>
      <c r="X91" s="25"/>
      <c r="Y91" s="17"/>
      <c r="Z91" s="28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24"/>
      <c r="J92" s="25"/>
      <c r="K92" s="26"/>
      <c r="L92" s="27"/>
      <c r="M92" s="26"/>
      <c r="N92" s="27"/>
      <c r="O92" s="26"/>
      <c r="P92" s="27"/>
      <c r="Q92" s="24"/>
      <c r="R92" s="25"/>
      <c r="S92" s="24"/>
      <c r="T92" s="25"/>
      <c r="U92" s="17"/>
      <c r="V92" s="28"/>
      <c r="W92" s="29"/>
      <c r="X92" s="25"/>
      <c r="Y92" s="17"/>
      <c r="Z92" s="28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24"/>
      <c r="J93" s="25"/>
      <c r="K93" s="26"/>
      <c r="L93" s="27"/>
      <c r="M93" s="26"/>
      <c r="N93" s="27"/>
      <c r="O93" s="26"/>
      <c r="P93" s="27"/>
      <c r="Q93" s="24"/>
      <c r="R93" s="25"/>
      <c r="S93" s="24"/>
      <c r="T93" s="25"/>
      <c r="U93" s="17"/>
      <c r="V93" s="28"/>
      <c r="W93" s="29"/>
      <c r="X93" s="25"/>
      <c r="Y93" s="17"/>
      <c r="Z93" s="28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24"/>
      <c r="J94" s="25"/>
      <c r="K94" s="26"/>
      <c r="L94" s="27"/>
      <c r="M94" s="26"/>
      <c r="N94" s="27"/>
      <c r="O94" s="26"/>
      <c r="P94" s="27"/>
      <c r="Q94" s="24"/>
      <c r="R94" s="25"/>
      <c r="S94" s="24"/>
      <c r="T94" s="25"/>
      <c r="U94" s="17"/>
      <c r="V94" s="28"/>
      <c r="W94" s="29"/>
      <c r="X94" s="25"/>
      <c r="Y94" s="17"/>
      <c r="Z94" s="28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24"/>
      <c r="J95" s="25"/>
      <c r="K95" s="26"/>
      <c r="L95" s="27"/>
      <c r="M95" s="26"/>
      <c r="N95" s="27"/>
      <c r="O95" s="26"/>
      <c r="P95" s="27"/>
      <c r="Q95" s="24"/>
      <c r="R95" s="25"/>
      <c r="S95" s="24"/>
      <c r="T95" s="25"/>
      <c r="U95" s="17"/>
      <c r="V95" s="28"/>
      <c r="W95" s="29"/>
      <c r="X95" s="25"/>
      <c r="Y95" s="17"/>
      <c r="Z95" s="28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24"/>
      <c r="J96" s="25"/>
      <c r="K96" s="26"/>
      <c r="L96" s="27"/>
      <c r="M96" s="26"/>
      <c r="N96" s="27"/>
      <c r="O96" s="26"/>
      <c r="P96" s="27"/>
      <c r="Q96" s="24"/>
      <c r="R96" s="25"/>
      <c r="S96" s="24"/>
      <c r="T96" s="25"/>
      <c r="U96" s="17"/>
      <c r="V96" s="28"/>
      <c r="W96" s="29"/>
      <c r="X96" s="25"/>
      <c r="Y96" s="17"/>
      <c r="Z96" s="28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24"/>
      <c r="J97" s="25"/>
      <c r="K97" s="26"/>
      <c r="L97" s="27"/>
      <c r="M97" s="26"/>
      <c r="N97" s="27"/>
      <c r="O97" s="26"/>
      <c r="P97" s="27"/>
      <c r="Q97" s="24"/>
      <c r="R97" s="25"/>
      <c r="S97" s="24"/>
      <c r="T97" s="25"/>
      <c r="U97" s="17"/>
      <c r="V97" s="28"/>
      <c r="W97" s="29"/>
      <c r="X97" s="25"/>
      <c r="Y97" s="17"/>
      <c r="Z97" s="28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24"/>
      <c r="J98" s="25"/>
      <c r="K98" s="26"/>
      <c r="L98" s="27"/>
      <c r="M98" s="26"/>
      <c r="N98" s="27"/>
      <c r="O98" s="26"/>
      <c r="P98" s="27"/>
      <c r="Q98" s="24"/>
      <c r="R98" s="25"/>
      <c r="S98" s="24"/>
      <c r="T98" s="25"/>
      <c r="U98" s="17"/>
      <c r="V98" s="28"/>
      <c r="W98" s="29"/>
      <c r="X98" s="25"/>
      <c r="Y98" s="17"/>
      <c r="Z98" s="28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24"/>
      <c r="J99" s="25"/>
      <c r="K99" s="26"/>
      <c r="L99" s="27"/>
      <c r="M99" s="26"/>
      <c r="N99" s="27"/>
      <c r="O99" s="26"/>
      <c r="P99" s="27"/>
      <c r="Q99" s="24"/>
      <c r="R99" s="25"/>
      <c r="S99" s="24"/>
      <c r="T99" s="25"/>
      <c r="U99" s="17"/>
      <c r="V99" s="28"/>
      <c r="W99" s="29"/>
      <c r="X99" s="25"/>
      <c r="Y99" s="17"/>
      <c r="Z99" s="28"/>
      <c r="AA99" s="17"/>
      <c r="AB99" s="17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24"/>
      <c r="J100" s="25"/>
      <c r="K100" s="26"/>
      <c r="L100" s="27"/>
      <c r="M100" s="26"/>
      <c r="N100" s="27"/>
      <c r="O100" s="26"/>
      <c r="P100" s="27"/>
      <c r="Q100" s="24"/>
      <c r="R100" s="25"/>
      <c r="S100" s="24"/>
      <c r="T100" s="25"/>
      <c r="U100" s="17"/>
      <c r="V100" s="28"/>
      <c r="W100" s="29"/>
      <c r="X100" s="25"/>
      <c r="Y100" s="17"/>
      <c r="Z100" s="28"/>
      <c r="AA100" s="17"/>
      <c r="AB100" s="17"/>
      <c r="AC100" s="17"/>
      <c r="AD100" s="17"/>
      <c r="AE100" s="17"/>
      <c r="AF100" s="17"/>
      <c r="AG100" s="17"/>
      <c r="AH100" s="17"/>
    </row>
    <row r="101" spans="1:34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24"/>
      <c r="J101" s="25"/>
      <c r="K101" s="26"/>
      <c r="L101" s="27"/>
      <c r="M101" s="26"/>
      <c r="N101" s="27"/>
      <c r="O101" s="26"/>
      <c r="P101" s="27"/>
      <c r="Q101" s="24"/>
      <c r="R101" s="25"/>
      <c r="S101" s="24"/>
      <c r="T101" s="25"/>
      <c r="U101" s="17"/>
      <c r="V101" s="28"/>
      <c r="W101" s="29"/>
      <c r="X101" s="25"/>
      <c r="Y101" s="17"/>
      <c r="Z101" s="28"/>
      <c r="AA101" s="17"/>
      <c r="AB101" s="17"/>
      <c r="AC101" s="17"/>
      <c r="AD101" s="17"/>
      <c r="AE101" s="17"/>
      <c r="AF101" s="17"/>
      <c r="AG101" s="17"/>
      <c r="AH101" s="17"/>
    </row>
    <row r="102" spans="1:34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24"/>
      <c r="J102" s="25"/>
      <c r="K102" s="26"/>
      <c r="L102" s="27"/>
      <c r="M102" s="26"/>
      <c r="N102" s="27"/>
      <c r="O102" s="26"/>
      <c r="P102" s="27"/>
      <c r="Q102" s="24"/>
      <c r="R102" s="25"/>
      <c r="S102" s="24"/>
      <c r="T102" s="25"/>
      <c r="U102" s="17"/>
      <c r="V102" s="28"/>
      <c r="W102" s="29"/>
      <c r="X102" s="25"/>
      <c r="Y102" s="17"/>
      <c r="Z102" s="28"/>
      <c r="AA102" s="17"/>
      <c r="AB102" s="17"/>
      <c r="AC102" s="17"/>
      <c r="AD102" s="17"/>
      <c r="AE102" s="17"/>
      <c r="AF102" s="17"/>
      <c r="AG102" s="17"/>
      <c r="AH102" s="17"/>
    </row>
    <row r="103" spans="1:34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24"/>
      <c r="J103" s="25"/>
      <c r="K103" s="26"/>
      <c r="L103" s="27"/>
      <c r="M103" s="26"/>
      <c r="N103" s="27"/>
      <c r="O103" s="26"/>
      <c r="P103" s="27"/>
      <c r="Q103" s="24"/>
      <c r="R103" s="25"/>
      <c r="S103" s="24"/>
      <c r="T103" s="25"/>
      <c r="U103" s="17"/>
      <c r="V103" s="28"/>
      <c r="W103" s="29"/>
      <c r="X103" s="25"/>
      <c r="Y103" s="17"/>
      <c r="Z103" s="28"/>
      <c r="AA103" s="17"/>
      <c r="AB103" s="17"/>
      <c r="AC103" s="17"/>
      <c r="AD103" s="17"/>
      <c r="AE103" s="17"/>
      <c r="AF103" s="17"/>
      <c r="AG103" s="17"/>
      <c r="AH103" s="17"/>
    </row>
    <row r="104" spans="1:34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24"/>
      <c r="J104" s="25"/>
      <c r="K104" s="26"/>
      <c r="L104" s="27"/>
      <c r="M104" s="26"/>
      <c r="N104" s="27"/>
      <c r="O104" s="26"/>
      <c r="P104" s="27"/>
      <c r="Q104" s="24"/>
      <c r="R104" s="25"/>
      <c r="S104" s="24"/>
      <c r="T104" s="25"/>
      <c r="U104" s="17"/>
      <c r="V104" s="28"/>
      <c r="W104" s="29"/>
      <c r="X104" s="25"/>
      <c r="Y104" s="17"/>
      <c r="Z104" s="28"/>
      <c r="AA104" s="17"/>
      <c r="AB104" s="17"/>
      <c r="AC104" s="17"/>
      <c r="AD104" s="17"/>
      <c r="AE104" s="17"/>
      <c r="AF104" s="17"/>
      <c r="AG104" s="17"/>
      <c r="AH104" s="17"/>
    </row>
    <row r="105" spans="1:34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24"/>
      <c r="J105" s="25"/>
      <c r="K105" s="26"/>
      <c r="L105" s="27"/>
      <c r="M105" s="26"/>
      <c r="N105" s="27"/>
      <c r="O105" s="26"/>
      <c r="P105" s="27"/>
      <c r="Q105" s="24"/>
      <c r="R105" s="25"/>
      <c r="S105" s="24"/>
      <c r="T105" s="25"/>
      <c r="U105" s="17"/>
      <c r="V105" s="28"/>
      <c r="W105" s="29"/>
      <c r="X105" s="25"/>
      <c r="Y105" s="17"/>
      <c r="Z105" s="28"/>
      <c r="AA105" s="17"/>
      <c r="AB105" s="17"/>
      <c r="AC105" s="17"/>
      <c r="AD105" s="17"/>
      <c r="AE105" s="17"/>
      <c r="AF105" s="17"/>
      <c r="AG105" s="17"/>
      <c r="AH105" s="17"/>
    </row>
    <row r="106" spans="1:34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24"/>
      <c r="J106" s="25"/>
      <c r="K106" s="26"/>
      <c r="L106" s="27"/>
      <c r="M106" s="26"/>
      <c r="N106" s="27"/>
      <c r="O106" s="26"/>
      <c r="P106" s="27"/>
      <c r="Q106" s="24"/>
      <c r="R106" s="25"/>
      <c r="S106" s="24"/>
      <c r="T106" s="25"/>
      <c r="U106" s="17"/>
      <c r="V106" s="28"/>
      <c r="W106" s="29"/>
      <c r="X106" s="25"/>
      <c r="Y106" s="17"/>
      <c r="Z106" s="28"/>
      <c r="AA106" s="17"/>
      <c r="AB106" s="17"/>
      <c r="AC106" s="17"/>
      <c r="AD106" s="17"/>
      <c r="AE106" s="17"/>
      <c r="AF106" s="17"/>
      <c r="AG106" s="17"/>
      <c r="AH106" s="17"/>
    </row>
    <row r="107" spans="1:34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24"/>
      <c r="J107" s="25"/>
      <c r="K107" s="26"/>
      <c r="L107" s="27"/>
      <c r="M107" s="26"/>
      <c r="N107" s="27"/>
      <c r="O107" s="26"/>
      <c r="P107" s="27"/>
      <c r="Q107" s="24"/>
      <c r="R107" s="25"/>
      <c r="S107" s="24"/>
      <c r="T107" s="25"/>
      <c r="U107" s="17"/>
      <c r="V107" s="28"/>
      <c r="W107" s="29"/>
      <c r="X107" s="25"/>
      <c r="Y107" s="17"/>
      <c r="Z107" s="28"/>
      <c r="AA107" s="17"/>
      <c r="AB107" s="17"/>
      <c r="AC107" s="17"/>
      <c r="AD107" s="17"/>
      <c r="AE107" s="17"/>
      <c r="AF107" s="17"/>
      <c r="AG107" s="17"/>
      <c r="AH107" s="17"/>
    </row>
    <row r="108" spans="1:34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24"/>
      <c r="J108" s="25"/>
      <c r="K108" s="26"/>
      <c r="L108" s="27"/>
      <c r="M108" s="26"/>
      <c r="N108" s="27"/>
      <c r="O108" s="26"/>
      <c r="P108" s="27"/>
      <c r="Q108" s="24"/>
      <c r="R108" s="25"/>
      <c r="S108" s="24"/>
      <c r="T108" s="25"/>
      <c r="U108" s="17"/>
      <c r="V108" s="28"/>
      <c r="W108" s="29"/>
      <c r="X108" s="25"/>
      <c r="Y108" s="17"/>
      <c r="Z108" s="28"/>
      <c r="AA108" s="17"/>
      <c r="AB108" s="17"/>
      <c r="AC108" s="17"/>
      <c r="AD108" s="17"/>
      <c r="AE108" s="17"/>
      <c r="AF108" s="17"/>
      <c r="AG108" s="17"/>
      <c r="AH108" s="17"/>
    </row>
    <row r="109" spans="1:34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24"/>
      <c r="J109" s="25"/>
      <c r="K109" s="26"/>
      <c r="L109" s="27"/>
      <c r="M109" s="26"/>
      <c r="N109" s="27"/>
      <c r="O109" s="26"/>
      <c r="P109" s="27"/>
      <c r="Q109" s="24"/>
      <c r="R109" s="25"/>
      <c r="S109" s="24"/>
      <c r="T109" s="25"/>
      <c r="U109" s="17"/>
      <c r="V109" s="28"/>
      <c r="W109" s="29"/>
      <c r="X109" s="25"/>
      <c r="Y109" s="17"/>
      <c r="Z109" s="28"/>
      <c r="AA109" s="17"/>
      <c r="AB109" s="17"/>
      <c r="AC109" s="17"/>
      <c r="AD109" s="17"/>
      <c r="AE109" s="17"/>
      <c r="AF109" s="17"/>
      <c r="AG109" s="17"/>
      <c r="AH109" s="17"/>
    </row>
    <row r="110" spans="1:34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24"/>
      <c r="J110" s="25"/>
      <c r="K110" s="26"/>
      <c r="L110" s="27"/>
      <c r="M110" s="26"/>
      <c r="N110" s="27"/>
      <c r="O110" s="26"/>
      <c r="P110" s="27"/>
      <c r="Q110" s="24"/>
      <c r="R110" s="25"/>
      <c r="S110" s="24"/>
      <c r="T110" s="25"/>
      <c r="U110" s="17"/>
      <c r="V110" s="28"/>
      <c r="W110" s="29"/>
      <c r="X110" s="25"/>
      <c r="Y110" s="17"/>
      <c r="Z110" s="28"/>
      <c r="AA110" s="17"/>
      <c r="AB110" s="17"/>
      <c r="AC110" s="17"/>
      <c r="AD110" s="17"/>
      <c r="AE110" s="17"/>
      <c r="AF110" s="17"/>
      <c r="AG110" s="17"/>
      <c r="AH110" s="17"/>
    </row>
    <row r="111" spans="1:34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24"/>
      <c r="J111" s="25"/>
      <c r="K111" s="26"/>
      <c r="L111" s="27"/>
      <c r="M111" s="26"/>
      <c r="N111" s="27"/>
      <c r="O111" s="26"/>
      <c r="P111" s="27"/>
      <c r="Q111" s="24"/>
      <c r="R111" s="25"/>
      <c r="S111" s="24"/>
      <c r="T111" s="25"/>
      <c r="U111" s="17"/>
      <c r="V111" s="28"/>
      <c r="W111" s="29"/>
      <c r="X111" s="25"/>
      <c r="Y111" s="17"/>
      <c r="Z111" s="28"/>
      <c r="AA111" s="17"/>
      <c r="AB111" s="17"/>
      <c r="AC111" s="17"/>
      <c r="AD111" s="17"/>
      <c r="AE111" s="17"/>
      <c r="AF111" s="17"/>
      <c r="AG111" s="17"/>
      <c r="AH111" s="17"/>
    </row>
    <row r="112" spans="1:34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24"/>
      <c r="J112" s="25"/>
      <c r="K112" s="26"/>
      <c r="L112" s="27"/>
      <c r="M112" s="26"/>
      <c r="N112" s="27"/>
      <c r="O112" s="26"/>
      <c r="P112" s="27"/>
      <c r="Q112" s="24"/>
      <c r="R112" s="25"/>
      <c r="S112" s="24"/>
      <c r="T112" s="25"/>
      <c r="U112" s="17"/>
      <c r="V112" s="28"/>
      <c r="W112" s="29"/>
      <c r="X112" s="25"/>
      <c r="Y112" s="17"/>
      <c r="Z112" s="28"/>
      <c r="AA112" s="17"/>
      <c r="AB112" s="17"/>
      <c r="AC112" s="17"/>
      <c r="AD112" s="17"/>
      <c r="AE112" s="17"/>
      <c r="AF112" s="17"/>
      <c r="AG112" s="17"/>
      <c r="AH112" s="17"/>
    </row>
    <row r="113" spans="1:34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24"/>
      <c r="J113" s="25"/>
      <c r="K113" s="26"/>
      <c r="L113" s="27"/>
      <c r="M113" s="26"/>
      <c r="N113" s="27"/>
      <c r="O113" s="26"/>
      <c r="P113" s="27"/>
      <c r="Q113" s="24"/>
      <c r="R113" s="25"/>
      <c r="S113" s="24"/>
      <c r="T113" s="25"/>
      <c r="U113" s="17"/>
      <c r="V113" s="28"/>
      <c r="W113" s="29"/>
      <c r="X113" s="25"/>
      <c r="Y113" s="17"/>
      <c r="Z113" s="28"/>
      <c r="AA113" s="17"/>
      <c r="AB113" s="17"/>
      <c r="AC113" s="17"/>
      <c r="AD113" s="17"/>
      <c r="AE113" s="17"/>
      <c r="AF113" s="17"/>
      <c r="AG113" s="17"/>
      <c r="AH113" s="17"/>
    </row>
    <row r="114" spans="1:34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24"/>
      <c r="J114" s="25"/>
      <c r="K114" s="26"/>
      <c r="L114" s="27"/>
      <c r="M114" s="26"/>
      <c r="N114" s="27"/>
      <c r="O114" s="26"/>
      <c r="P114" s="27"/>
      <c r="Q114" s="24"/>
      <c r="R114" s="25"/>
      <c r="S114" s="24"/>
      <c r="T114" s="25"/>
      <c r="U114" s="17"/>
      <c r="V114" s="28"/>
      <c r="W114" s="29"/>
      <c r="X114" s="25"/>
      <c r="Y114" s="17"/>
      <c r="Z114" s="28"/>
      <c r="AA114" s="17"/>
      <c r="AB114" s="17"/>
      <c r="AC114" s="17"/>
      <c r="AD114" s="17"/>
      <c r="AE114" s="17"/>
      <c r="AF114" s="17"/>
      <c r="AG114" s="17"/>
      <c r="AH114" s="17"/>
    </row>
    <row r="115" spans="1:34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24"/>
      <c r="J115" s="25"/>
      <c r="K115" s="26"/>
      <c r="L115" s="27"/>
      <c r="M115" s="26"/>
      <c r="N115" s="27"/>
      <c r="O115" s="26"/>
      <c r="P115" s="27"/>
      <c r="Q115" s="24"/>
      <c r="R115" s="25"/>
      <c r="S115" s="24"/>
      <c r="T115" s="25"/>
      <c r="U115" s="17"/>
      <c r="V115" s="28"/>
      <c r="W115" s="29"/>
      <c r="X115" s="25"/>
      <c r="Y115" s="17"/>
      <c r="Z115" s="28"/>
      <c r="AA115" s="17"/>
      <c r="AB115" s="17"/>
      <c r="AC115" s="17"/>
      <c r="AD115" s="17"/>
      <c r="AE115" s="17"/>
      <c r="AF115" s="17"/>
      <c r="AG115" s="17"/>
      <c r="AH115" s="17"/>
    </row>
    <row r="116" spans="1:34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24"/>
      <c r="J116" s="25"/>
      <c r="K116" s="26"/>
      <c r="L116" s="27"/>
      <c r="M116" s="26"/>
      <c r="N116" s="27"/>
      <c r="O116" s="26"/>
      <c r="P116" s="27"/>
      <c r="Q116" s="24"/>
      <c r="R116" s="25"/>
      <c r="S116" s="24"/>
      <c r="T116" s="25"/>
      <c r="U116" s="17"/>
      <c r="V116" s="28"/>
      <c r="W116" s="29"/>
      <c r="X116" s="25"/>
      <c r="Y116" s="17"/>
      <c r="Z116" s="28"/>
      <c r="AA116" s="17"/>
      <c r="AB116" s="17"/>
      <c r="AC116" s="17"/>
      <c r="AD116" s="17"/>
      <c r="AE116" s="17"/>
      <c r="AF116" s="17"/>
      <c r="AG116" s="17"/>
      <c r="AH116" s="17"/>
    </row>
    <row r="117" spans="1:34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24"/>
      <c r="J117" s="25"/>
      <c r="K117" s="26"/>
      <c r="L117" s="27"/>
      <c r="M117" s="26"/>
      <c r="N117" s="27"/>
      <c r="O117" s="26"/>
      <c r="P117" s="27"/>
      <c r="Q117" s="24"/>
      <c r="R117" s="25"/>
      <c r="S117" s="24"/>
      <c r="T117" s="25"/>
      <c r="U117" s="17"/>
      <c r="V117" s="28"/>
      <c r="W117" s="29"/>
      <c r="X117" s="25"/>
      <c r="Y117" s="17"/>
      <c r="Z117" s="28"/>
      <c r="AA117" s="17"/>
      <c r="AB117" s="17"/>
      <c r="AC117" s="17"/>
      <c r="AD117" s="17"/>
      <c r="AE117" s="17"/>
      <c r="AF117" s="17"/>
      <c r="AG117" s="17"/>
      <c r="AH117" s="17"/>
    </row>
    <row r="118" spans="1:34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24"/>
      <c r="J118" s="25"/>
      <c r="K118" s="26"/>
      <c r="L118" s="27"/>
      <c r="M118" s="26"/>
      <c r="N118" s="27"/>
      <c r="O118" s="26"/>
      <c r="P118" s="27"/>
      <c r="Q118" s="24"/>
      <c r="R118" s="25"/>
      <c r="S118" s="24"/>
      <c r="T118" s="25"/>
      <c r="U118" s="17"/>
      <c r="V118" s="28"/>
      <c r="W118" s="29"/>
      <c r="X118" s="25"/>
      <c r="Y118" s="17"/>
      <c r="Z118" s="28"/>
      <c r="AA118" s="17"/>
      <c r="AB118" s="17"/>
      <c r="AC118" s="17"/>
      <c r="AD118" s="17"/>
      <c r="AE118" s="17"/>
      <c r="AF118" s="17"/>
      <c r="AG118" s="17"/>
      <c r="AH118" s="17"/>
    </row>
    <row r="119" spans="1:34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24"/>
      <c r="J119" s="25"/>
      <c r="K119" s="26"/>
      <c r="L119" s="27"/>
      <c r="M119" s="26"/>
      <c r="N119" s="27"/>
      <c r="O119" s="26"/>
      <c r="P119" s="27"/>
      <c r="Q119" s="24"/>
      <c r="R119" s="25"/>
      <c r="S119" s="24"/>
      <c r="T119" s="25"/>
      <c r="U119" s="17"/>
      <c r="V119" s="28"/>
      <c r="W119" s="29"/>
      <c r="X119" s="25"/>
      <c r="Y119" s="17"/>
      <c r="Z119" s="28"/>
      <c r="AA119" s="17"/>
      <c r="AB119" s="17"/>
      <c r="AC119" s="17"/>
      <c r="AD119" s="17"/>
      <c r="AE119" s="17"/>
      <c r="AF119" s="17"/>
      <c r="AG119" s="17"/>
      <c r="AH119" s="17"/>
    </row>
    <row r="120" spans="1:34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24"/>
      <c r="J120" s="25"/>
      <c r="K120" s="26"/>
      <c r="L120" s="27"/>
      <c r="M120" s="26"/>
      <c r="N120" s="27"/>
      <c r="O120" s="26"/>
      <c r="P120" s="27"/>
      <c r="Q120" s="24"/>
      <c r="R120" s="25"/>
      <c r="S120" s="24"/>
      <c r="T120" s="25"/>
      <c r="U120" s="17"/>
      <c r="V120" s="28"/>
      <c r="W120" s="29"/>
      <c r="X120" s="25"/>
      <c r="Y120" s="17"/>
      <c r="Z120" s="28"/>
      <c r="AA120" s="17"/>
      <c r="AB120" s="17"/>
      <c r="AC120" s="17"/>
      <c r="AD120" s="17"/>
      <c r="AE120" s="17"/>
      <c r="AF120" s="17"/>
      <c r="AG120" s="17"/>
      <c r="AH120" s="17"/>
    </row>
    <row r="121" spans="1:34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24"/>
      <c r="J121" s="25"/>
      <c r="K121" s="26"/>
      <c r="L121" s="27"/>
      <c r="M121" s="26"/>
      <c r="N121" s="27"/>
      <c r="O121" s="26"/>
      <c r="P121" s="27"/>
      <c r="Q121" s="24"/>
      <c r="R121" s="25"/>
      <c r="S121" s="24"/>
      <c r="T121" s="25"/>
      <c r="U121" s="17"/>
      <c r="V121" s="28"/>
      <c r="W121" s="29"/>
      <c r="X121" s="25"/>
      <c r="Y121" s="17"/>
      <c r="Z121" s="28"/>
      <c r="AA121" s="17"/>
      <c r="AB121" s="17"/>
      <c r="AC121" s="17"/>
      <c r="AD121" s="17"/>
      <c r="AE121" s="17"/>
      <c r="AF121" s="17"/>
      <c r="AG121" s="17"/>
      <c r="AH121" s="17"/>
    </row>
    <row r="122" spans="1:34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24"/>
      <c r="J122" s="25"/>
      <c r="K122" s="26"/>
      <c r="L122" s="27"/>
      <c r="M122" s="26"/>
      <c r="N122" s="27"/>
      <c r="O122" s="26"/>
      <c r="P122" s="27"/>
      <c r="Q122" s="24"/>
      <c r="R122" s="25"/>
      <c r="S122" s="24"/>
      <c r="T122" s="25"/>
      <c r="U122" s="17"/>
      <c r="V122" s="28"/>
      <c r="W122" s="29"/>
      <c r="X122" s="25"/>
      <c r="Y122" s="17"/>
      <c r="Z122" s="28"/>
      <c r="AA122" s="17"/>
      <c r="AB122" s="17"/>
      <c r="AC122" s="17"/>
      <c r="AD122" s="17"/>
      <c r="AE122" s="17"/>
      <c r="AF122" s="17"/>
      <c r="AG122" s="17"/>
      <c r="AH122" s="17"/>
    </row>
    <row r="123" spans="1:34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24"/>
      <c r="J123" s="25"/>
      <c r="K123" s="26"/>
      <c r="L123" s="27"/>
      <c r="M123" s="26"/>
      <c r="N123" s="27"/>
      <c r="O123" s="26"/>
      <c r="P123" s="27"/>
      <c r="Q123" s="24"/>
      <c r="R123" s="25"/>
      <c r="S123" s="24"/>
      <c r="T123" s="25"/>
      <c r="U123" s="17"/>
      <c r="V123" s="28"/>
      <c r="W123" s="29"/>
      <c r="X123" s="25"/>
      <c r="Y123" s="17"/>
      <c r="Z123" s="28"/>
      <c r="AA123" s="17"/>
      <c r="AB123" s="17"/>
      <c r="AC123" s="17"/>
      <c r="AD123" s="17"/>
      <c r="AE123" s="17"/>
      <c r="AF123" s="17"/>
      <c r="AG123" s="17"/>
      <c r="AH123" s="17"/>
    </row>
    <row r="124" spans="1:34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24"/>
      <c r="J124" s="25"/>
      <c r="K124" s="26"/>
      <c r="L124" s="27"/>
      <c r="M124" s="26"/>
      <c r="N124" s="27"/>
      <c r="O124" s="26"/>
      <c r="P124" s="27"/>
      <c r="Q124" s="24"/>
      <c r="R124" s="25"/>
      <c r="S124" s="24"/>
      <c r="T124" s="25"/>
      <c r="U124" s="17"/>
      <c r="V124" s="28"/>
      <c r="W124" s="29"/>
      <c r="X124" s="25"/>
      <c r="Y124" s="17"/>
      <c r="Z124" s="28"/>
      <c r="AA124" s="17"/>
      <c r="AB124" s="17"/>
      <c r="AC124" s="17"/>
      <c r="AD124" s="17"/>
      <c r="AE124" s="17"/>
      <c r="AF124" s="17"/>
      <c r="AG124" s="17"/>
      <c r="AH124" s="17"/>
    </row>
    <row r="125" spans="1:34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24"/>
      <c r="J125" s="25"/>
      <c r="K125" s="26"/>
      <c r="L125" s="27"/>
      <c r="M125" s="26"/>
      <c r="N125" s="27"/>
      <c r="O125" s="26"/>
      <c r="P125" s="27"/>
      <c r="Q125" s="24"/>
      <c r="R125" s="25"/>
      <c r="S125" s="24"/>
      <c r="T125" s="25"/>
      <c r="U125" s="17"/>
      <c r="V125" s="28"/>
      <c r="W125" s="29"/>
      <c r="X125" s="25"/>
      <c r="Y125" s="17"/>
      <c r="Z125" s="28"/>
      <c r="AA125" s="17"/>
      <c r="AB125" s="17"/>
      <c r="AC125" s="17"/>
      <c r="AD125" s="17"/>
      <c r="AE125" s="17"/>
      <c r="AF125" s="17"/>
      <c r="AG125" s="17"/>
      <c r="AH125" s="17"/>
    </row>
    <row r="126" spans="1:34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24"/>
      <c r="J126" s="25"/>
      <c r="K126" s="26"/>
      <c r="L126" s="27"/>
      <c r="M126" s="26"/>
      <c r="N126" s="27"/>
      <c r="O126" s="26"/>
      <c r="P126" s="27"/>
      <c r="Q126" s="24"/>
      <c r="R126" s="25"/>
      <c r="S126" s="24"/>
      <c r="T126" s="25"/>
      <c r="U126" s="17"/>
      <c r="V126" s="28"/>
      <c r="W126" s="29"/>
      <c r="X126" s="25"/>
      <c r="Y126" s="17"/>
      <c r="Z126" s="28"/>
      <c r="AA126" s="17"/>
      <c r="AB126" s="17"/>
      <c r="AC126" s="17"/>
      <c r="AD126" s="17"/>
      <c r="AE126" s="17"/>
      <c r="AF126" s="17"/>
      <c r="AG126" s="17"/>
      <c r="AH126" s="17"/>
    </row>
    <row r="127" spans="1:34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24"/>
      <c r="J127" s="25"/>
      <c r="K127" s="26"/>
      <c r="L127" s="27"/>
      <c r="M127" s="26"/>
      <c r="N127" s="27"/>
      <c r="O127" s="26"/>
      <c r="P127" s="27"/>
      <c r="Q127" s="24"/>
      <c r="R127" s="25"/>
      <c r="S127" s="24"/>
      <c r="T127" s="25"/>
      <c r="U127" s="17"/>
      <c r="V127" s="28"/>
      <c r="W127" s="29"/>
      <c r="X127" s="25"/>
      <c r="Y127" s="17"/>
      <c r="Z127" s="28"/>
      <c r="AA127" s="17"/>
      <c r="AB127" s="17"/>
      <c r="AC127" s="17"/>
      <c r="AD127" s="17"/>
      <c r="AE127" s="17"/>
      <c r="AF127" s="17"/>
      <c r="AG127" s="17"/>
      <c r="AH127" s="17"/>
    </row>
    <row r="128" spans="1:34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24"/>
      <c r="J128" s="25"/>
      <c r="K128" s="26"/>
      <c r="L128" s="27"/>
      <c r="M128" s="26"/>
      <c r="N128" s="27"/>
      <c r="O128" s="26"/>
      <c r="P128" s="27"/>
      <c r="Q128" s="24"/>
      <c r="R128" s="25"/>
      <c r="S128" s="24"/>
      <c r="T128" s="25"/>
      <c r="U128" s="17"/>
      <c r="V128" s="28"/>
      <c r="W128" s="29"/>
      <c r="X128" s="25"/>
      <c r="Y128" s="17"/>
      <c r="Z128" s="28"/>
      <c r="AA128" s="17"/>
      <c r="AB128" s="17"/>
      <c r="AC128" s="17"/>
      <c r="AD128" s="17"/>
      <c r="AE128" s="17"/>
      <c r="AF128" s="17"/>
      <c r="AG128" s="17"/>
      <c r="AH128" s="17"/>
    </row>
    <row r="129" spans="1:34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24"/>
      <c r="J129" s="25"/>
      <c r="K129" s="26"/>
      <c r="L129" s="27"/>
      <c r="M129" s="26"/>
      <c r="N129" s="27"/>
      <c r="O129" s="26"/>
      <c r="P129" s="27"/>
      <c r="Q129" s="24"/>
      <c r="R129" s="25"/>
      <c r="S129" s="24"/>
      <c r="T129" s="25"/>
      <c r="U129" s="17"/>
      <c r="V129" s="28"/>
      <c r="W129" s="29"/>
      <c r="X129" s="25"/>
      <c r="Y129" s="17"/>
      <c r="Z129" s="28"/>
      <c r="AA129" s="17"/>
      <c r="AB129" s="17"/>
      <c r="AC129" s="17"/>
      <c r="AD129" s="17"/>
      <c r="AE129" s="17"/>
      <c r="AF129" s="17"/>
      <c r="AG129" s="17"/>
      <c r="AH129" s="17"/>
    </row>
    <row r="130" spans="1:34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24"/>
      <c r="J130" s="25"/>
      <c r="K130" s="26"/>
      <c r="L130" s="27"/>
      <c r="M130" s="26"/>
      <c r="N130" s="27"/>
      <c r="O130" s="26"/>
      <c r="P130" s="27"/>
      <c r="Q130" s="24"/>
      <c r="R130" s="25"/>
      <c r="S130" s="24"/>
      <c r="T130" s="25"/>
      <c r="U130" s="17"/>
      <c r="V130" s="28"/>
      <c r="W130" s="29"/>
      <c r="X130" s="25"/>
      <c r="Y130" s="17"/>
      <c r="Z130" s="28"/>
      <c r="AA130" s="17"/>
      <c r="AB130" s="17"/>
      <c r="AC130" s="17"/>
      <c r="AD130" s="17"/>
      <c r="AE130" s="17"/>
      <c r="AF130" s="17"/>
      <c r="AG130" s="17"/>
      <c r="AH130" s="17"/>
    </row>
    <row r="131" spans="1:34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24"/>
      <c r="J131" s="25"/>
      <c r="K131" s="26"/>
      <c r="L131" s="27"/>
      <c r="M131" s="26"/>
      <c r="N131" s="27"/>
      <c r="O131" s="26"/>
      <c r="P131" s="27"/>
      <c r="Q131" s="24"/>
      <c r="R131" s="25"/>
      <c r="S131" s="24"/>
      <c r="T131" s="25"/>
      <c r="U131" s="17"/>
      <c r="V131" s="28"/>
      <c r="W131" s="29"/>
      <c r="X131" s="25"/>
      <c r="Y131" s="17"/>
      <c r="Z131" s="28"/>
      <c r="AA131" s="17"/>
      <c r="AB131" s="17"/>
      <c r="AC131" s="17"/>
      <c r="AD131" s="17"/>
      <c r="AE131" s="17"/>
      <c r="AF131" s="17"/>
      <c r="AG131" s="17"/>
      <c r="AH131" s="17"/>
    </row>
    <row r="132" spans="1:34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24"/>
      <c r="J132" s="25"/>
      <c r="K132" s="26"/>
      <c r="L132" s="27"/>
      <c r="M132" s="26"/>
      <c r="N132" s="27"/>
      <c r="O132" s="26"/>
      <c r="P132" s="27"/>
      <c r="Q132" s="24"/>
      <c r="R132" s="25"/>
      <c r="S132" s="24"/>
      <c r="T132" s="25"/>
      <c r="U132" s="17"/>
      <c r="V132" s="28"/>
      <c r="W132" s="29"/>
      <c r="X132" s="25"/>
      <c r="Y132" s="17"/>
      <c r="Z132" s="28"/>
      <c r="AA132" s="17"/>
      <c r="AB132" s="17"/>
      <c r="AC132" s="17"/>
      <c r="AD132" s="17"/>
      <c r="AE132" s="17"/>
      <c r="AF132" s="17"/>
      <c r="AG132" s="17"/>
      <c r="AH132" s="17"/>
    </row>
    <row r="133" spans="1:34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24"/>
      <c r="J133" s="25"/>
      <c r="K133" s="26"/>
      <c r="L133" s="27"/>
      <c r="M133" s="26"/>
      <c r="N133" s="27"/>
      <c r="O133" s="26"/>
      <c r="P133" s="27"/>
      <c r="Q133" s="24"/>
      <c r="R133" s="25"/>
      <c r="S133" s="24"/>
      <c r="T133" s="25"/>
      <c r="U133" s="17"/>
      <c r="V133" s="28"/>
      <c r="W133" s="29"/>
      <c r="X133" s="25"/>
      <c r="Y133" s="17"/>
      <c r="Z133" s="28"/>
      <c r="AA133" s="17"/>
      <c r="AB133" s="17"/>
      <c r="AC133" s="17"/>
      <c r="AD133" s="17"/>
      <c r="AE133" s="17"/>
      <c r="AF133" s="17"/>
      <c r="AG133" s="17"/>
      <c r="AH133" s="17"/>
    </row>
    <row r="134" spans="1:34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24"/>
      <c r="J134" s="25"/>
      <c r="K134" s="26"/>
      <c r="L134" s="27"/>
      <c r="M134" s="26"/>
      <c r="N134" s="27"/>
      <c r="O134" s="26"/>
      <c r="P134" s="27"/>
      <c r="Q134" s="24"/>
      <c r="R134" s="25"/>
      <c r="S134" s="24"/>
      <c r="T134" s="25"/>
      <c r="U134" s="17"/>
      <c r="V134" s="28"/>
      <c r="W134" s="29"/>
      <c r="X134" s="25"/>
      <c r="Y134" s="17"/>
      <c r="Z134" s="28"/>
      <c r="AA134" s="17"/>
      <c r="AB134" s="17"/>
      <c r="AC134" s="17"/>
      <c r="AD134" s="17"/>
      <c r="AE134" s="17"/>
      <c r="AF134" s="17"/>
      <c r="AG134" s="17"/>
      <c r="AH134" s="17"/>
    </row>
    <row r="135" spans="1:34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24"/>
      <c r="J135" s="25"/>
      <c r="K135" s="26"/>
      <c r="L135" s="27"/>
      <c r="M135" s="26"/>
      <c r="N135" s="27"/>
      <c r="O135" s="26"/>
      <c r="P135" s="27"/>
      <c r="Q135" s="24"/>
      <c r="R135" s="25"/>
      <c r="S135" s="24"/>
      <c r="T135" s="25"/>
      <c r="U135" s="17"/>
      <c r="V135" s="28"/>
      <c r="W135" s="29"/>
      <c r="X135" s="25"/>
      <c r="Y135" s="17"/>
      <c r="Z135" s="28"/>
      <c r="AA135" s="17"/>
      <c r="AB135" s="17"/>
      <c r="AC135" s="17"/>
      <c r="AD135" s="17"/>
      <c r="AE135" s="17"/>
      <c r="AF135" s="17"/>
      <c r="AG135" s="17"/>
      <c r="AH135" s="17"/>
    </row>
    <row r="136" spans="1:34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24"/>
      <c r="J136" s="25"/>
      <c r="K136" s="26"/>
      <c r="L136" s="27"/>
      <c r="M136" s="26"/>
      <c r="N136" s="27"/>
      <c r="O136" s="26"/>
      <c r="P136" s="27"/>
      <c r="Q136" s="24"/>
      <c r="R136" s="25"/>
      <c r="S136" s="24"/>
      <c r="T136" s="25"/>
      <c r="U136" s="17"/>
      <c r="V136" s="28"/>
      <c r="W136" s="29"/>
      <c r="X136" s="25"/>
      <c r="Y136" s="17"/>
      <c r="Z136" s="28"/>
      <c r="AA136" s="17"/>
      <c r="AB136" s="17"/>
      <c r="AC136" s="17"/>
      <c r="AD136" s="17"/>
      <c r="AE136" s="17"/>
      <c r="AF136" s="17"/>
      <c r="AG136" s="17"/>
      <c r="AH136" s="17"/>
    </row>
    <row r="137" spans="1:34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24"/>
      <c r="J137" s="25"/>
      <c r="K137" s="26"/>
      <c r="L137" s="27"/>
      <c r="M137" s="26"/>
      <c r="N137" s="27"/>
      <c r="O137" s="26"/>
      <c r="P137" s="27"/>
      <c r="Q137" s="24"/>
      <c r="R137" s="25"/>
      <c r="S137" s="24"/>
      <c r="T137" s="25"/>
      <c r="U137" s="17"/>
      <c r="V137" s="28"/>
      <c r="W137" s="29"/>
      <c r="X137" s="25"/>
      <c r="Y137" s="17"/>
      <c r="Z137" s="28"/>
      <c r="AA137" s="17"/>
      <c r="AB137" s="17"/>
      <c r="AC137" s="17"/>
      <c r="AD137" s="17"/>
      <c r="AE137" s="17"/>
      <c r="AF137" s="17"/>
      <c r="AG137" s="17"/>
      <c r="AH137" s="17"/>
    </row>
    <row r="138" spans="1:34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24"/>
      <c r="J138" s="25"/>
      <c r="K138" s="26"/>
      <c r="L138" s="27"/>
      <c r="M138" s="26"/>
      <c r="N138" s="27"/>
      <c r="O138" s="26"/>
      <c r="P138" s="27"/>
      <c r="Q138" s="24"/>
      <c r="R138" s="25"/>
      <c r="S138" s="24"/>
      <c r="T138" s="25"/>
      <c r="U138" s="17"/>
      <c r="V138" s="28"/>
      <c r="W138" s="29"/>
      <c r="X138" s="25"/>
      <c r="Y138" s="17"/>
      <c r="Z138" s="28"/>
      <c r="AA138" s="17"/>
      <c r="AB138" s="17"/>
      <c r="AC138" s="17"/>
      <c r="AD138" s="17"/>
      <c r="AE138" s="17"/>
      <c r="AF138" s="17"/>
      <c r="AG138" s="17"/>
      <c r="AH138" s="17"/>
    </row>
    <row r="139" spans="1:34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24"/>
      <c r="J139" s="25"/>
      <c r="K139" s="26"/>
      <c r="L139" s="27"/>
      <c r="M139" s="26"/>
      <c r="N139" s="27"/>
      <c r="O139" s="26"/>
      <c r="P139" s="27"/>
      <c r="Q139" s="24"/>
      <c r="R139" s="25"/>
      <c r="S139" s="24"/>
      <c r="T139" s="25"/>
      <c r="U139" s="17"/>
      <c r="V139" s="28"/>
      <c r="W139" s="29"/>
      <c r="X139" s="25"/>
      <c r="Y139" s="17"/>
      <c r="Z139" s="28"/>
      <c r="AA139" s="17"/>
      <c r="AB139" s="17"/>
      <c r="AC139" s="17"/>
      <c r="AD139" s="17"/>
      <c r="AE139" s="17"/>
      <c r="AF139" s="17"/>
      <c r="AG139" s="17"/>
      <c r="AH139" s="17"/>
    </row>
    <row r="140" spans="1:34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24"/>
      <c r="J140" s="25"/>
      <c r="K140" s="26"/>
      <c r="L140" s="27"/>
      <c r="M140" s="26"/>
      <c r="N140" s="27"/>
      <c r="O140" s="26"/>
      <c r="P140" s="27"/>
      <c r="Q140" s="24"/>
      <c r="R140" s="25"/>
      <c r="S140" s="24"/>
      <c r="T140" s="25"/>
      <c r="U140" s="17"/>
      <c r="V140" s="28"/>
      <c r="W140" s="29"/>
      <c r="X140" s="25"/>
      <c r="Y140" s="17"/>
      <c r="Z140" s="28"/>
      <c r="AA140" s="17"/>
      <c r="AB140" s="17"/>
      <c r="AC140" s="17"/>
      <c r="AD140" s="17"/>
      <c r="AE140" s="17"/>
      <c r="AF140" s="17"/>
      <c r="AG140" s="17"/>
      <c r="AH140" s="17"/>
    </row>
    <row r="141" spans="1:34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24"/>
      <c r="J141" s="25"/>
      <c r="K141" s="26"/>
      <c r="L141" s="27"/>
      <c r="M141" s="26"/>
      <c r="N141" s="27"/>
      <c r="O141" s="26"/>
      <c r="P141" s="27"/>
      <c r="Q141" s="24"/>
      <c r="R141" s="25"/>
      <c r="S141" s="24"/>
      <c r="T141" s="25"/>
      <c r="U141" s="17"/>
      <c r="V141" s="28"/>
      <c r="W141" s="29"/>
      <c r="X141" s="25"/>
      <c r="Y141" s="17"/>
      <c r="Z141" s="28"/>
      <c r="AA141" s="17"/>
      <c r="AB141" s="17"/>
      <c r="AC141" s="17"/>
      <c r="AD141" s="17"/>
      <c r="AE141" s="17"/>
      <c r="AF141" s="17"/>
      <c r="AG141" s="17"/>
      <c r="AH141" s="17"/>
    </row>
    <row r="142" spans="1:34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24"/>
      <c r="J142" s="25"/>
      <c r="K142" s="26"/>
      <c r="L142" s="27"/>
      <c r="M142" s="26"/>
      <c r="N142" s="27"/>
      <c r="O142" s="26"/>
      <c r="P142" s="27"/>
      <c r="Q142" s="24"/>
      <c r="R142" s="25"/>
      <c r="S142" s="24"/>
      <c r="T142" s="25"/>
      <c r="U142" s="17"/>
      <c r="V142" s="28"/>
      <c r="W142" s="29"/>
      <c r="X142" s="25"/>
      <c r="Y142" s="17"/>
      <c r="Z142" s="28"/>
      <c r="AA142" s="17"/>
      <c r="AB142" s="17"/>
      <c r="AC142" s="17"/>
      <c r="AD142" s="17"/>
      <c r="AE142" s="17"/>
      <c r="AF142" s="17"/>
      <c r="AG142" s="17"/>
      <c r="AH142" s="17"/>
    </row>
    <row r="143" spans="1:34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24"/>
      <c r="J143" s="25"/>
      <c r="K143" s="26"/>
      <c r="L143" s="27"/>
      <c r="M143" s="26"/>
      <c r="N143" s="27"/>
      <c r="O143" s="26"/>
      <c r="P143" s="27"/>
      <c r="Q143" s="24"/>
      <c r="R143" s="25"/>
      <c r="S143" s="24"/>
      <c r="T143" s="25"/>
      <c r="U143" s="17"/>
      <c r="V143" s="28"/>
      <c r="W143" s="29"/>
      <c r="X143" s="25"/>
      <c r="Y143" s="17"/>
      <c r="Z143" s="28"/>
      <c r="AA143" s="17"/>
      <c r="AB143" s="17"/>
      <c r="AC143" s="17"/>
      <c r="AD143" s="17"/>
      <c r="AE143" s="17"/>
      <c r="AF143" s="17"/>
      <c r="AG143" s="17"/>
      <c r="AH143" s="17"/>
    </row>
    <row r="144" spans="1:34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24"/>
      <c r="J144" s="25"/>
      <c r="K144" s="26"/>
      <c r="L144" s="27"/>
      <c r="M144" s="26"/>
      <c r="N144" s="27"/>
      <c r="O144" s="26"/>
      <c r="P144" s="27"/>
      <c r="Q144" s="24"/>
      <c r="R144" s="25"/>
      <c r="S144" s="24"/>
      <c r="T144" s="25"/>
      <c r="U144" s="17"/>
      <c r="V144" s="28"/>
      <c r="W144" s="29"/>
      <c r="X144" s="25"/>
      <c r="Y144" s="17"/>
      <c r="Z144" s="28"/>
      <c r="AA144" s="17"/>
      <c r="AB144" s="17"/>
      <c r="AC144" s="17"/>
      <c r="AD144" s="17"/>
      <c r="AE144" s="17"/>
      <c r="AF144" s="17"/>
      <c r="AG144" s="17"/>
      <c r="AH144" s="17"/>
    </row>
    <row r="145" spans="1:34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24"/>
      <c r="J145" s="25"/>
      <c r="K145" s="26"/>
      <c r="L145" s="27"/>
      <c r="M145" s="26"/>
      <c r="N145" s="27"/>
      <c r="O145" s="26"/>
      <c r="P145" s="27"/>
      <c r="Q145" s="24"/>
      <c r="R145" s="25"/>
      <c r="S145" s="24"/>
      <c r="T145" s="25"/>
      <c r="U145" s="17"/>
      <c r="V145" s="28"/>
      <c r="W145" s="29"/>
      <c r="X145" s="25"/>
      <c r="Y145" s="17"/>
      <c r="Z145" s="28"/>
      <c r="AA145" s="17"/>
      <c r="AB145" s="17"/>
      <c r="AC145" s="17"/>
      <c r="AD145" s="17"/>
      <c r="AE145" s="17"/>
      <c r="AF145" s="17"/>
      <c r="AG145" s="17"/>
      <c r="AH145" s="17"/>
    </row>
    <row r="146" spans="1:34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24"/>
      <c r="J146" s="25"/>
      <c r="K146" s="26"/>
      <c r="L146" s="27"/>
      <c r="M146" s="26"/>
      <c r="N146" s="27"/>
      <c r="O146" s="26"/>
      <c r="P146" s="27"/>
      <c r="Q146" s="24"/>
      <c r="R146" s="25"/>
      <c r="S146" s="24"/>
      <c r="T146" s="25"/>
      <c r="U146" s="17"/>
      <c r="V146" s="28"/>
      <c r="W146" s="29"/>
      <c r="X146" s="25"/>
      <c r="Y146" s="17"/>
      <c r="Z146" s="28"/>
      <c r="AA146" s="17"/>
      <c r="AB146" s="17"/>
      <c r="AC146" s="17"/>
      <c r="AD146" s="17"/>
      <c r="AE146" s="17"/>
      <c r="AF146" s="17"/>
      <c r="AG146" s="17"/>
      <c r="AH146" s="17"/>
    </row>
    <row r="147" spans="1:34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24"/>
      <c r="J147" s="25"/>
      <c r="K147" s="26"/>
      <c r="L147" s="27"/>
      <c r="M147" s="26"/>
      <c r="N147" s="27"/>
      <c r="O147" s="26"/>
      <c r="P147" s="27"/>
      <c r="Q147" s="24"/>
      <c r="R147" s="25"/>
      <c r="S147" s="24"/>
      <c r="T147" s="25"/>
      <c r="U147" s="17"/>
      <c r="V147" s="28"/>
      <c r="W147" s="29"/>
      <c r="X147" s="25"/>
      <c r="Y147" s="17"/>
      <c r="Z147" s="28"/>
      <c r="AA147" s="17"/>
      <c r="AB147" s="17"/>
      <c r="AC147" s="17"/>
      <c r="AD147" s="17"/>
      <c r="AE147" s="17"/>
      <c r="AF147" s="17"/>
      <c r="AG147" s="17"/>
      <c r="AH147" s="17"/>
    </row>
    <row r="148" spans="1:34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24"/>
      <c r="J148" s="25"/>
      <c r="K148" s="26"/>
      <c r="L148" s="27"/>
      <c r="M148" s="26"/>
      <c r="N148" s="27"/>
      <c r="O148" s="26"/>
      <c r="P148" s="27"/>
      <c r="Q148" s="24"/>
      <c r="R148" s="25"/>
      <c r="S148" s="24"/>
      <c r="T148" s="25"/>
      <c r="U148" s="17"/>
      <c r="V148" s="28"/>
      <c r="W148" s="29"/>
      <c r="X148" s="25"/>
      <c r="Y148" s="17"/>
      <c r="Z148" s="28"/>
      <c r="AA148" s="17"/>
      <c r="AB148" s="17"/>
      <c r="AC148" s="17"/>
      <c r="AD148" s="17"/>
      <c r="AE148" s="17"/>
      <c r="AF148" s="17"/>
      <c r="AG148" s="17"/>
      <c r="AH148" s="17"/>
    </row>
    <row r="149" spans="1:34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24"/>
      <c r="J149" s="25"/>
      <c r="K149" s="26"/>
      <c r="L149" s="27"/>
      <c r="M149" s="26"/>
      <c r="N149" s="27"/>
      <c r="O149" s="26"/>
      <c r="P149" s="27"/>
      <c r="Q149" s="24"/>
      <c r="R149" s="25"/>
      <c r="S149" s="24"/>
      <c r="T149" s="25"/>
      <c r="U149" s="17"/>
      <c r="V149" s="28"/>
      <c r="W149" s="29"/>
      <c r="X149" s="25"/>
      <c r="Y149" s="17"/>
      <c r="Z149" s="28"/>
      <c r="AA149" s="17"/>
      <c r="AB149" s="17"/>
      <c r="AC149" s="17"/>
      <c r="AD149" s="17"/>
      <c r="AE149" s="17"/>
      <c r="AF149" s="17"/>
      <c r="AG149" s="17"/>
      <c r="AH149" s="17"/>
    </row>
    <row r="150" spans="1:34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24"/>
      <c r="J150" s="25"/>
      <c r="K150" s="26"/>
      <c r="L150" s="27"/>
      <c r="M150" s="26"/>
      <c r="N150" s="27"/>
      <c r="O150" s="26"/>
      <c r="P150" s="27"/>
      <c r="Q150" s="24"/>
      <c r="R150" s="25"/>
      <c r="S150" s="24"/>
      <c r="T150" s="25"/>
      <c r="U150" s="17"/>
      <c r="V150" s="28"/>
      <c r="W150" s="29"/>
      <c r="X150" s="25"/>
      <c r="Y150" s="17"/>
      <c r="Z150" s="28"/>
      <c r="AA150" s="17"/>
      <c r="AB150" s="17"/>
      <c r="AC150" s="17"/>
      <c r="AD150" s="17"/>
      <c r="AE150" s="17"/>
      <c r="AF150" s="17"/>
      <c r="AG150" s="17"/>
      <c r="AH150" s="17"/>
    </row>
    <row r="151" spans="1:34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24"/>
      <c r="J151" s="25"/>
      <c r="K151" s="26"/>
      <c r="L151" s="27"/>
      <c r="M151" s="26"/>
      <c r="N151" s="27"/>
      <c r="O151" s="26"/>
      <c r="P151" s="27"/>
      <c r="Q151" s="24"/>
      <c r="R151" s="25"/>
      <c r="S151" s="24"/>
      <c r="T151" s="25"/>
      <c r="U151" s="17"/>
      <c r="V151" s="28"/>
      <c r="W151" s="29"/>
      <c r="X151" s="25"/>
      <c r="Y151" s="17"/>
      <c r="Z151" s="28"/>
      <c r="AA151" s="17"/>
      <c r="AB151" s="17"/>
      <c r="AC151" s="17"/>
      <c r="AD151" s="17"/>
      <c r="AE151" s="17"/>
      <c r="AF151" s="17"/>
      <c r="AG151" s="17"/>
      <c r="AH151" s="17"/>
    </row>
    <row r="152" spans="1:34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24"/>
      <c r="J152" s="25"/>
      <c r="K152" s="26"/>
      <c r="L152" s="27"/>
      <c r="M152" s="26"/>
      <c r="N152" s="27"/>
      <c r="O152" s="26"/>
      <c r="P152" s="27"/>
      <c r="Q152" s="24"/>
      <c r="R152" s="25"/>
      <c r="S152" s="24"/>
      <c r="T152" s="25"/>
      <c r="U152" s="17"/>
      <c r="V152" s="28"/>
      <c r="W152" s="29"/>
      <c r="X152" s="25"/>
      <c r="Y152" s="17"/>
      <c r="Z152" s="28"/>
      <c r="AA152" s="17"/>
      <c r="AB152" s="17"/>
      <c r="AC152" s="17"/>
      <c r="AD152" s="17"/>
      <c r="AE152" s="17"/>
      <c r="AF152" s="17"/>
      <c r="AG152" s="17"/>
      <c r="AH152" s="17"/>
    </row>
    <row r="153" spans="1:34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24"/>
      <c r="J153" s="25"/>
      <c r="K153" s="26"/>
      <c r="L153" s="27"/>
      <c r="M153" s="26"/>
      <c r="N153" s="27"/>
      <c r="O153" s="26"/>
      <c r="P153" s="27"/>
      <c r="Q153" s="24"/>
      <c r="R153" s="25"/>
      <c r="S153" s="24"/>
      <c r="T153" s="25"/>
      <c r="U153" s="17"/>
      <c r="V153" s="28"/>
      <c r="W153" s="29"/>
      <c r="X153" s="25"/>
      <c r="Y153" s="17"/>
      <c r="Z153" s="28"/>
      <c r="AA153" s="17"/>
      <c r="AB153" s="17"/>
      <c r="AC153" s="17"/>
      <c r="AD153" s="17"/>
      <c r="AE153" s="17"/>
      <c r="AF153" s="17"/>
      <c r="AG153" s="17"/>
      <c r="AH153" s="17"/>
    </row>
    <row r="154" spans="1:34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24"/>
      <c r="J154" s="25"/>
      <c r="K154" s="26"/>
      <c r="L154" s="27"/>
      <c r="M154" s="26"/>
      <c r="N154" s="27"/>
      <c r="O154" s="26"/>
      <c r="P154" s="27"/>
      <c r="Q154" s="24"/>
      <c r="R154" s="25"/>
      <c r="S154" s="24"/>
      <c r="T154" s="25"/>
      <c r="U154" s="17"/>
      <c r="V154" s="28"/>
      <c r="W154" s="29"/>
      <c r="X154" s="25"/>
      <c r="Y154" s="17"/>
      <c r="Z154" s="28"/>
      <c r="AA154" s="17"/>
      <c r="AB154" s="17"/>
      <c r="AC154" s="17"/>
      <c r="AD154" s="17"/>
      <c r="AE154" s="17"/>
      <c r="AF154" s="17"/>
      <c r="AG154" s="17"/>
      <c r="AH154" s="17"/>
    </row>
    <row r="155" spans="1:34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24"/>
      <c r="J155" s="25"/>
      <c r="K155" s="26"/>
      <c r="L155" s="27"/>
      <c r="M155" s="26"/>
      <c r="N155" s="27"/>
      <c r="O155" s="26"/>
      <c r="P155" s="27"/>
      <c r="Q155" s="24"/>
      <c r="R155" s="25"/>
      <c r="S155" s="24"/>
      <c r="T155" s="25"/>
      <c r="U155" s="17"/>
      <c r="V155" s="28"/>
      <c r="W155" s="29"/>
      <c r="X155" s="25"/>
      <c r="Y155" s="17"/>
      <c r="Z155" s="28"/>
      <c r="AA155" s="17"/>
      <c r="AB155" s="17"/>
      <c r="AC155" s="17"/>
      <c r="AD155" s="17"/>
      <c r="AE155" s="17"/>
      <c r="AF155" s="17"/>
      <c r="AG155" s="17"/>
      <c r="AH155" s="17"/>
    </row>
    <row r="156" spans="1:34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24"/>
      <c r="J156" s="25"/>
      <c r="K156" s="26"/>
      <c r="L156" s="27"/>
      <c r="M156" s="26"/>
      <c r="N156" s="27"/>
      <c r="O156" s="26"/>
      <c r="P156" s="27"/>
      <c r="Q156" s="24"/>
      <c r="R156" s="25"/>
      <c r="S156" s="24"/>
      <c r="T156" s="25"/>
      <c r="U156" s="17"/>
      <c r="V156" s="28"/>
      <c r="W156" s="29"/>
      <c r="X156" s="25"/>
      <c r="Y156" s="17"/>
      <c r="Z156" s="28"/>
      <c r="AA156" s="17"/>
      <c r="AB156" s="17"/>
      <c r="AC156" s="17"/>
      <c r="AD156" s="17"/>
      <c r="AE156" s="17"/>
      <c r="AF156" s="17"/>
      <c r="AG156" s="17"/>
      <c r="AH156" s="17"/>
    </row>
    <row r="157" spans="1:34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24"/>
      <c r="J157" s="25"/>
      <c r="K157" s="26"/>
      <c r="L157" s="27"/>
      <c r="M157" s="26"/>
      <c r="N157" s="27"/>
      <c r="O157" s="26"/>
      <c r="P157" s="27"/>
      <c r="Q157" s="24"/>
      <c r="R157" s="25"/>
      <c r="S157" s="24"/>
      <c r="T157" s="25"/>
      <c r="U157" s="17"/>
      <c r="V157" s="28"/>
      <c r="W157" s="29"/>
      <c r="X157" s="25"/>
      <c r="Y157" s="17"/>
      <c r="Z157" s="28"/>
      <c r="AA157" s="17"/>
      <c r="AB157" s="17"/>
      <c r="AC157" s="17"/>
      <c r="AD157" s="17"/>
      <c r="AE157" s="17"/>
      <c r="AF157" s="17"/>
      <c r="AG157" s="17"/>
      <c r="AH157" s="17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24"/>
      <c r="J158" s="25"/>
      <c r="K158" s="26"/>
      <c r="L158" s="27"/>
      <c r="M158" s="26"/>
      <c r="N158" s="27"/>
      <c r="O158" s="26"/>
      <c r="P158" s="27"/>
      <c r="Q158" s="24"/>
      <c r="R158" s="25"/>
      <c r="S158" s="24"/>
      <c r="T158" s="25"/>
      <c r="U158" s="17"/>
      <c r="V158" s="28"/>
      <c r="W158" s="29"/>
      <c r="X158" s="25"/>
      <c r="Y158" s="17"/>
      <c r="Z158" s="28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24"/>
      <c r="J159" s="25"/>
      <c r="K159" s="26"/>
      <c r="L159" s="27"/>
      <c r="M159" s="26"/>
      <c r="N159" s="27"/>
      <c r="O159" s="26"/>
      <c r="P159" s="27"/>
      <c r="Q159" s="24"/>
      <c r="R159" s="25"/>
      <c r="S159" s="24"/>
      <c r="T159" s="25"/>
      <c r="U159" s="17"/>
      <c r="V159" s="28"/>
      <c r="W159" s="29"/>
      <c r="X159" s="25"/>
      <c r="Y159" s="17"/>
      <c r="Z159" s="28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24"/>
      <c r="J160" s="25"/>
      <c r="K160" s="26"/>
      <c r="L160" s="27"/>
      <c r="M160" s="26"/>
      <c r="N160" s="27"/>
      <c r="O160" s="26"/>
      <c r="P160" s="27"/>
      <c r="Q160" s="24"/>
      <c r="R160" s="25"/>
      <c r="S160" s="24"/>
      <c r="T160" s="25"/>
      <c r="U160" s="17"/>
      <c r="V160" s="28"/>
      <c r="W160" s="29"/>
      <c r="X160" s="25"/>
      <c r="Y160" s="17"/>
      <c r="Z160" s="28"/>
      <c r="AA160" s="17"/>
      <c r="AB160" s="17"/>
      <c r="AC160" s="17"/>
      <c r="AD160" s="17"/>
      <c r="AE160" s="17"/>
      <c r="AF160" s="17"/>
      <c r="AG160" s="17"/>
      <c r="AH160" s="17"/>
    </row>
    <row r="161" spans="1:34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24"/>
      <c r="J161" s="25"/>
      <c r="K161" s="26"/>
      <c r="L161" s="27"/>
      <c r="M161" s="26"/>
      <c r="N161" s="27"/>
      <c r="O161" s="26"/>
      <c r="P161" s="27"/>
      <c r="Q161" s="24"/>
      <c r="R161" s="25"/>
      <c r="S161" s="24"/>
      <c r="T161" s="25"/>
      <c r="U161" s="17"/>
      <c r="V161" s="28"/>
      <c r="W161" s="29"/>
      <c r="X161" s="25"/>
      <c r="Y161" s="17"/>
      <c r="Z161" s="28"/>
      <c r="AA161" s="17"/>
      <c r="AB161" s="17"/>
      <c r="AC161" s="17"/>
      <c r="AD161" s="17"/>
      <c r="AE161" s="17"/>
      <c r="AF161" s="17"/>
      <c r="AG161" s="17"/>
      <c r="AH161" s="17"/>
    </row>
    <row r="162" spans="1:34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24"/>
      <c r="J162" s="25"/>
      <c r="K162" s="26"/>
      <c r="L162" s="27"/>
      <c r="M162" s="26"/>
      <c r="N162" s="27"/>
      <c r="O162" s="26"/>
      <c r="P162" s="27"/>
      <c r="Q162" s="24"/>
      <c r="R162" s="25"/>
      <c r="S162" s="24"/>
      <c r="T162" s="25"/>
      <c r="U162" s="17"/>
      <c r="V162" s="28"/>
      <c r="W162" s="29"/>
      <c r="X162" s="25"/>
      <c r="Y162" s="17"/>
      <c r="Z162" s="28"/>
      <c r="AA162" s="17"/>
      <c r="AB162" s="17"/>
      <c r="AC162" s="17"/>
      <c r="AD162" s="17"/>
      <c r="AE162" s="17"/>
      <c r="AF162" s="17"/>
      <c r="AG162" s="17"/>
      <c r="AH162" s="17"/>
    </row>
    <row r="163" spans="1:34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24"/>
      <c r="J163" s="25"/>
      <c r="K163" s="26"/>
      <c r="L163" s="27"/>
      <c r="M163" s="26"/>
      <c r="N163" s="27"/>
      <c r="O163" s="26"/>
      <c r="P163" s="27"/>
      <c r="Q163" s="24"/>
      <c r="R163" s="25"/>
      <c r="S163" s="24"/>
      <c r="T163" s="25"/>
      <c r="U163" s="17"/>
      <c r="V163" s="28"/>
      <c r="W163" s="29"/>
      <c r="X163" s="25"/>
      <c r="Y163" s="17"/>
      <c r="Z163" s="28"/>
      <c r="AA163" s="17"/>
      <c r="AB163" s="17"/>
      <c r="AC163" s="17"/>
      <c r="AD163" s="17"/>
      <c r="AE163" s="17"/>
      <c r="AF163" s="17"/>
      <c r="AG163" s="17"/>
      <c r="AH163" s="17"/>
    </row>
    <row r="164" spans="1:34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24"/>
      <c r="J164" s="25"/>
      <c r="K164" s="26"/>
      <c r="L164" s="27"/>
      <c r="M164" s="26"/>
      <c r="N164" s="27"/>
      <c r="O164" s="26"/>
      <c r="P164" s="27"/>
      <c r="Q164" s="24"/>
      <c r="R164" s="25"/>
      <c r="S164" s="24"/>
      <c r="T164" s="25"/>
      <c r="U164" s="17"/>
      <c r="V164" s="28"/>
      <c r="W164" s="29"/>
      <c r="X164" s="25"/>
      <c r="Y164" s="17"/>
      <c r="Z164" s="28"/>
      <c r="AA164" s="17"/>
      <c r="AB164" s="17"/>
      <c r="AC164" s="17"/>
      <c r="AD164" s="17"/>
      <c r="AE164" s="17"/>
      <c r="AF164" s="17"/>
      <c r="AG164" s="17"/>
      <c r="AH164" s="17"/>
    </row>
    <row r="165" spans="1:34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24"/>
      <c r="J165" s="25"/>
      <c r="K165" s="26"/>
      <c r="L165" s="27"/>
      <c r="M165" s="26"/>
      <c r="N165" s="27"/>
      <c r="O165" s="26"/>
      <c r="P165" s="27"/>
      <c r="Q165" s="24"/>
      <c r="R165" s="25"/>
      <c r="S165" s="24"/>
      <c r="T165" s="25"/>
      <c r="U165" s="17"/>
      <c r="V165" s="28"/>
      <c r="W165" s="29"/>
      <c r="X165" s="25"/>
      <c r="Y165" s="17"/>
      <c r="Z165" s="28"/>
      <c r="AA165" s="17"/>
      <c r="AB165" s="17"/>
      <c r="AC165" s="17"/>
      <c r="AD165" s="17"/>
      <c r="AE165" s="17"/>
      <c r="AF165" s="17"/>
      <c r="AG165" s="17"/>
      <c r="AH165" s="17"/>
    </row>
    <row r="166" spans="1:34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24"/>
      <c r="J166" s="25"/>
      <c r="K166" s="26"/>
      <c r="L166" s="27"/>
      <c r="M166" s="26"/>
      <c r="N166" s="27"/>
      <c r="O166" s="26"/>
      <c r="P166" s="27"/>
      <c r="Q166" s="24"/>
      <c r="R166" s="25"/>
      <c r="S166" s="24"/>
      <c r="T166" s="25"/>
      <c r="U166" s="17"/>
      <c r="V166" s="28"/>
      <c r="W166" s="29"/>
      <c r="X166" s="25"/>
      <c r="Y166" s="17"/>
      <c r="Z166" s="28"/>
      <c r="AA166" s="17"/>
      <c r="AB166" s="17"/>
      <c r="AC166" s="17"/>
      <c r="AD166" s="17"/>
      <c r="AE166" s="17"/>
      <c r="AF166" s="17"/>
      <c r="AG166" s="17"/>
      <c r="AH166" s="17"/>
    </row>
    <row r="167" spans="1:34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24"/>
      <c r="J167" s="25"/>
      <c r="K167" s="26"/>
      <c r="L167" s="27"/>
      <c r="M167" s="26"/>
      <c r="N167" s="27"/>
      <c r="O167" s="26"/>
      <c r="P167" s="27"/>
      <c r="Q167" s="24"/>
      <c r="R167" s="25"/>
      <c r="S167" s="24"/>
      <c r="T167" s="25"/>
      <c r="U167" s="17"/>
      <c r="V167" s="28"/>
      <c r="W167" s="29"/>
      <c r="X167" s="25"/>
      <c r="Y167" s="17"/>
      <c r="Z167" s="28"/>
      <c r="AA167" s="17"/>
      <c r="AB167" s="17"/>
      <c r="AC167" s="17"/>
      <c r="AD167" s="17"/>
      <c r="AE167" s="17"/>
      <c r="AF167" s="17"/>
      <c r="AG167" s="17"/>
      <c r="AH167" s="17"/>
    </row>
    <row r="168" spans="1:34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24"/>
      <c r="J168" s="25"/>
      <c r="K168" s="26"/>
      <c r="L168" s="27"/>
      <c r="M168" s="26"/>
      <c r="N168" s="27"/>
      <c r="O168" s="26"/>
      <c r="P168" s="27"/>
      <c r="Q168" s="24"/>
      <c r="R168" s="25"/>
      <c r="S168" s="24"/>
      <c r="T168" s="25"/>
      <c r="U168" s="17"/>
      <c r="V168" s="28"/>
      <c r="W168" s="29"/>
      <c r="X168" s="25"/>
      <c r="Y168" s="17"/>
      <c r="Z168" s="28"/>
      <c r="AA168" s="17"/>
      <c r="AB168" s="17"/>
      <c r="AC168" s="17"/>
      <c r="AD168" s="17"/>
      <c r="AE168" s="17"/>
      <c r="AF168" s="17"/>
      <c r="AG168" s="17"/>
      <c r="AH168" s="17"/>
    </row>
    <row r="169" spans="1:34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24"/>
      <c r="J169" s="25"/>
      <c r="K169" s="26"/>
      <c r="L169" s="27"/>
      <c r="M169" s="26"/>
      <c r="N169" s="27"/>
      <c r="O169" s="26"/>
      <c r="P169" s="27"/>
      <c r="Q169" s="24"/>
      <c r="R169" s="25"/>
      <c r="S169" s="24"/>
      <c r="T169" s="25"/>
      <c r="U169" s="17"/>
      <c r="V169" s="28"/>
      <c r="W169" s="29"/>
      <c r="X169" s="25"/>
      <c r="Y169" s="17"/>
      <c r="Z169" s="28"/>
      <c r="AA169" s="17"/>
      <c r="AB169" s="17"/>
      <c r="AC169" s="17"/>
      <c r="AD169" s="17"/>
      <c r="AE169" s="17"/>
      <c r="AF169" s="17"/>
      <c r="AG169" s="17"/>
      <c r="AH169" s="17"/>
    </row>
    <row r="170" spans="1:34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24"/>
      <c r="J170" s="25"/>
      <c r="K170" s="26"/>
      <c r="L170" s="27"/>
      <c r="M170" s="26"/>
      <c r="N170" s="27"/>
      <c r="O170" s="26"/>
      <c r="P170" s="27"/>
      <c r="Q170" s="24"/>
      <c r="R170" s="25"/>
      <c r="S170" s="24"/>
      <c r="T170" s="25"/>
      <c r="U170" s="17"/>
      <c r="V170" s="28"/>
      <c r="W170" s="29"/>
      <c r="X170" s="25"/>
      <c r="Y170" s="17"/>
      <c r="Z170" s="28"/>
      <c r="AA170" s="17"/>
      <c r="AB170" s="17"/>
      <c r="AC170" s="17"/>
      <c r="AD170" s="17"/>
      <c r="AE170" s="17"/>
      <c r="AF170" s="17"/>
      <c r="AG170" s="17"/>
      <c r="AH170" s="17"/>
    </row>
    <row r="171" spans="1:34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24"/>
      <c r="J171" s="25"/>
      <c r="K171" s="26"/>
      <c r="L171" s="27"/>
      <c r="M171" s="26"/>
      <c r="N171" s="27"/>
      <c r="O171" s="26"/>
      <c r="P171" s="27"/>
      <c r="Q171" s="24"/>
      <c r="R171" s="25"/>
      <c r="S171" s="24"/>
      <c r="T171" s="25"/>
      <c r="U171" s="17"/>
      <c r="V171" s="28"/>
      <c r="W171" s="29"/>
      <c r="X171" s="25"/>
      <c r="Y171" s="17"/>
      <c r="Z171" s="28"/>
      <c r="AA171" s="17"/>
      <c r="AB171" s="17"/>
      <c r="AC171" s="17"/>
      <c r="AD171" s="17"/>
      <c r="AE171" s="17"/>
      <c r="AF171" s="17"/>
      <c r="AG171" s="17"/>
      <c r="AH171" s="17"/>
    </row>
    <row r="172" spans="1:34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24"/>
      <c r="J172" s="25"/>
      <c r="K172" s="26"/>
      <c r="L172" s="27"/>
      <c r="M172" s="26"/>
      <c r="N172" s="27"/>
      <c r="O172" s="26"/>
      <c r="P172" s="27"/>
      <c r="Q172" s="24"/>
      <c r="R172" s="25"/>
      <c r="S172" s="24"/>
      <c r="T172" s="25"/>
      <c r="U172" s="17"/>
      <c r="V172" s="28"/>
      <c r="W172" s="29"/>
      <c r="X172" s="25"/>
      <c r="Y172" s="17"/>
      <c r="Z172" s="28"/>
      <c r="AA172" s="17"/>
      <c r="AB172" s="17"/>
      <c r="AC172" s="17"/>
      <c r="AD172" s="17"/>
      <c r="AE172" s="17"/>
      <c r="AF172" s="17"/>
      <c r="AG172" s="17"/>
      <c r="AH172" s="17"/>
    </row>
    <row r="173" spans="1:34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24"/>
      <c r="J173" s="25"/>
      <c r="K173" s="26"/>
      <c r="L173" s="27"/>
      <c r="M173" s="26"/>
      <c r="N173" s="27"/>
      <c r="O173" s="26"/>
      <c r="P173" s="27"/>
      <c r="Q173" s="24"/>
      <c r="R173" s="25"/>
      <c r="S173" s="24"/>
      <c r="T173" s="25"/>
      <c r="U173" s="17"/>
      <c r="V173" s="28"/>
      <c r="W173" s="29"/>
      <c r="X173" s="25"/>
      <c r="Y173" s="17"/>
      <c r="Z173" s="28"/>
      <c r="AA173" s="17"/>
      <c r="AB173" s="17"/>
      <c r="AC173" s="17"/>
      <c r="AD173" s="17"/>
      <c r="AE173" s="17"/>
      <c r="AF173" s="17"/>
      <c r="AG173" s="17"/>
      <c r="AH173" s="17"/>
    </row>
    <row r="174" spans="1:34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24"/>
      <c r="J174" s="25"/>
      <c r="K174" s="26"/>
      <c r="L174" s="27"/>
      <c r="M174" s="26"/>
      <c r="N174" s="27"/>
      <c r="O174" s="26"/>
      <c r="P174" s="27"/>
      <c r="Q174" s="24"/>
      <c r="R174" s="25"/>
      <c r="S174" s="24"/>
      <c r="T174" s="25"/>
      <c r="U174" s="17"/>
      <c r="V174" s="28"/>
      <c r="W174" s="29"/>
      <c r="X174" s="25"/>
      <c r="Y174" s="17"/>
      <c r="Z174" s="28"/>
      <c r="AA174" s="17"/>
      <c r="AB174" s="17"/>
      <c r="AC174" s="17"/>
      <c r="AD174" s="17"/>
      <c r="AE174" s="17"/>
      <c r="AF174" s="17"/>
      <c r="AG174" s="17"/>
      <c r="AH174" s="17"/>
    </row>
    <row r="175" spans="1:34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24"/>
      <c r="J175" s="25"/>
      <c r="K175" s="26"/>
      <c r="L175" s="27"/>
      <c r="M175" s="26"/>
      <c r="N175" s="27"/>
      <c r="O175" s="26"/>
      <c r="P175" s="27"/>
      <c r="Q175" s="24"/>
      <c r="R175" s="25"/>
      <c r="S175" s="24"/>
      <c r="T175" s="25"/>
      <c r="U175" s="17"/>
      <c r="V175" s="28"/>
      <c r="W175" s="29"/>
      <c r="X175" s="25"/>
      <c r="Y175" s="17"/>
      <c r="Z175" s="28"/>
      <c r="AA175" s="17"/>
      <c r="AB175" s="17"/>
      <c r="AC175" s="17"/>
      <c r="AD175" s="17"/>
      <c r="AE175" s="17"/>
      <c r="AF175" s="17"/>
      <c r="AG175" s="17"/>
      <c r="AH175" s="17"/>
    </row>
    <row r="176" spans="1:34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24"/>
      <c r="J176" s="25"/>
      <c r="K176" s="26"/>
      <c r="L176" s="27"/>
      <c r="M176" s="26"/>
      <c r="N176" s="27"/>
      <c r="O176" s="26"/>
      <c r="P176" s="27"/>
      <c r="Q176" s="24"/>
      <c r="R176" s="25"/>
      <c r="S176" s="24"/>
      <c r="T176" s="25"/>
      <c r="U176" s="17"/>
      <c r="V176" s="28"/>
      <c r="W176" s="29"/>
      <c r="X176" s="25"/>
      <c r="Y176" s="17"/>
      <c r="Z176" s="28"/>
      <c r="AA176" s="17"/>
      <c r="AB176" s="17"/>
      <c r="AC176" s="17"/>
      <c r="AD176" s="17"/>
      <c r="AE176" s="17"/>
      <c r="AF176" s="17"/>
      <c r="AG176" s="17"/>
      <c r="AH176" s="17"/>
    </row>
    <row r="177" spans="1:34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24"/>
      <c r="J177" s="25"/>
      <c r="K177" s="26"/>
      <c r="L177" s="27"/>
      <c r="M177" s="26"/>
      <c r="N177" s="27"/>
      <c r="O177" s="26"/>
      <c r="P177" s="27"/>
      <c r="Q177" s="24"/>
      <c r="R177" s="25"/>
      <c r="S177" s="24"/>
      <c r="T177" s="25"/>
      <c r="U177" s="17"/>
      <c r="V177" s="28"/>
      <c r="W177" s="29"/>
      <c r="X177" s="25"/>
      <c r="Y177" s="17"/>
      <c r="Z177" s="28"/>
      <c r="AA177" s="17"/>
      <c r="AB177" s="17"/>
      <c r="AC177" s="17"/>
      <c r="AD177" s="17"/>
      <c r="AE177" s="17"/>
      <c r="AF177" s="17"/>
      <c r="AG177" s="17"/>
      <c r="AH177" s="17"/>
    </row>
    <row r="178" spans="1:34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24"/>
      <c r="J178" s="25"/>
      <c r="K178" s="26"/>
      <c r="L178" s="27"/>
      <c r="M178" s="26"/>
      <c r="N178" s="27"/>
      <c r="O178" s="26"/>
      <c r="P178" s="27"/>
      <c r="Q178" s="24"/>
      <c r="R178" s="25"/>
      <c r="S178" s="24"/>
      <c r="T178" s="25"/>
      <c r="U178" s="17"/>
      <c r="V178" s="28"/>
      <c r="W178" s="29"/>
      <c r="X178" s="25"/>
      <c r="Y178" s="17"/>
      <c r="Z178" s="28"/>
      <c r="AA178" s="17"/>
      <c r="AB178" s="17"/>
      <c r="AC178" s="17"/>
      <c r="AD178" s="17"/>
      <c r="AE178" s="17"/>
      <c r="AF178" s="17"/>
      <c r="AG178" s="17"/>
      <c r="AH178" s="17"/>
    </row>
    <row r="179" spans="1:34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24"/>
      <c r="J179" s="25"/>
      <c r="K179" s="26"/>
      <c r="L179" s="27"/>
      <c r="M179" s="26"/>
      <c r="N179" s="27"/>
      <c r="O179" s="26"/>
      <c r="P179" s="27"/>
      <c r="Q179" s="24"/>
      <c r="R179" s="25"/>
      <c r="S179" s="24"/>
      <c r="T179" s="25"/>
      <c r="U179" s="17"/>
      <c r="V179" s="28"/>
      <c r="W179" s="29"/>
      <c r="X179" s="25"/>
      <c r="Y179" s="17"/>
      <c r="Z179" s="28"/>
      <c r="AA179" s="17"/>
      <c r="AB179" s="17"/>
      <c r="AC179" s="17"/>
      <c r="AD179" s="17"/>
      <c r="AE179" s="17"/>
      <c r="AF179" s="17"/>
      <c r="AG179" s="17"/>
      <c r="AH179" s="17"/>
    </row>
    <row r="180" spans="1:34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24"/>
      <c r="J180" s="25"/>
      <c r="K180" s="26"/>
      <c r="L180" s="27"/>
      <c r="M180" s="26"/>
      <c r="N180" s="27"/>
      <c r="O180" s="26"/>
      <c r="P180" s="27"/>
      <c r="Q180" s="24"/>
      <c r="R180" s="25"/>
      <c r="S180" s="24"/>
      <c r="T180" s="25"/>
      <c r="U180" s="17"/>
      <c r="V180" s="28"/>
      <c r="W180" s="29"/>
      <c r="X180" s="25"/>
      <c r="Y180" s="17"/>
      <c r="Z180" s="28"/>
      <c r="AA180" s="17"/>
      <c r="AB180" s="17"/>
      <c r="AC180" s="17"/>
      <c r="AD180" s="17"/>
      <c r="AE180" s="17"/>
      <c r="AF180" s="17"/>
      <c r="AG180" s="17"/>
      <c r="AH180" s="17"/>
    </row>
    <row r="181" spans="1:34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24"/>
      <c r="J181" s="25"/>
      <c r="K181" s="26"/>
      <c r="L181" s="27"/>
      <c r="M181" s="26"/>
      <c r="N181" s="27"/>
      <c r="O181" s="26"/>
      <c r="P181" s="27"/>
      <c r="Q181" s="24"/>
      <c r="R181" s="25"/>
      <c r="S181" s="24"/>
      <c r="T181" s="25"/>
      <c r="U181" s="17"/>
      <c r="V181" s="28"/>
      <c r="W181" s="29"/>
      <c r="X181" s="25"/>
      <c r="Y181" s="17"/>
      <c r="Z181" s="28"/>
      <c r="AA181" s="17"/>
      <c r="AB181" s="17"/>
      <c r="AC181" s="17"/>
      <c r="AD181" s="17"/>
      <c r="AE181" s="17"/>
      <c r="AF181" s="17"/>
      <c r="AG181" s="17"/>
      <c r="AH181" s="17"/>
    </row>
    <row r="182" spans="1:34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24"/>
      <c r="J182" s="25"/>
      <c r="K182" s="26"/>
      <c r="L182" s="27"/>
      <c r="M182" s="26"/>
      <c r="N182" s="27"/>
      <c r="O182" s="26"/>
      <c r="P182" s="27"/>
      <c r="Q182" s="24"/>
      <c r="R182" s="25"/>
      <c r="S182" s="24"/>
      <c r="T182" s="25"/>
      <c r="U182" s="17"/>
      <c r="V182" s="28"/>
      <c r="W182" s="29"/>
      <c r="X182" s="25"/>
      <c r="Y182" s="17"/>
      <c r="Z182" s="28"/>
      <c r="AA182" s="17"/>
      <c r="AB182" s="17"/>
      <c r="AC182" s="17"/>
      <c r="AD182" s="17"/>
      <c r="AE182" s="17"/>
      <c r="AF182" s="17"/>
      <c r="AG182" s="17"/>
      <c r="AH182" s="17"/>
    </row>
    <row r="183" spans="1:34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24"/>
      <c r="J183" s="25"/>
      <c r="K183" s="26"/>
      <c r="L183" s="27"/>
      <c r="M183" s="26"/>
      <c r="N183" s="27"/>
      <c r="O183" s="26"/>
      <c r="P183" s="27"/>
      <c r="Q183" s="24"/>
      <c r="R183" s="25"/>
      <c r="S183" s="24"/>
      <c r="T183" s="25"/>
      <c r="U183" s="17"/>
      <c r="V183" s="28"/>
      <c r="W183" s="29"/>
      <c r="X183" s="25"/>
      <c r="Y183" s="17"/>
      <c r="Z183" s="28"/>
      <c r="AA183" s="17"/>
      <c r="AB183" s="17"/>
      <c r="AC183" s="17"/>
      <c r="AD183" s="17"/>
      <c r="AE183" s="17"/>
      <c r="AF183" s="17"/>
      <c r="AG183" s="17"/>
      <c r="AH183" s="17"/>
    </row>
    <row r="184" spans="1:34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24"/>
      <c r="J184" s="25"/>
      <c r="K184" s="26"/>
      <c r="L184" s="27"/>
      <c r="M184" s="26"/>
      <c r="N184" s="27"/>
      <c r="O184" s="26"/>
      <c r="P184" s="27"/>
      <c r="Q184" s="24"/>
      <c r="R184" s="25"/>
      <c r="S184" s="24"/>
      <c r="T184" s="25"/>
      <c r="U184" s="17"/>
      <c r="V184" s="28"/>
      <c r="W184" s="29"/>
      <c r="X184" s="25"/>
      <c r="Y184" s="17"/>
      <c r="Z184" s="28"/>
      <c r="AA184" s="17"/>
      <c r="AB184" s="17"/>
      <c r="AC184" s="17"/>
      <c r="AD184" s="17"/>
      <c r="AE184" s="17"/>
      <c r="AF184" s="17"/>
      <c r="AG184" s="17"/>
      <c r="AH184" s="17"/>
    </row>
    <row r="185" spans="1:34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24"/>
      <c r="J185" s="25"/>
      <c r="K185" s="26"/>
      <c r="L185" s="27"/>
      <c r="M185" s="26"/>
      <c r="N185" s="27"/>
      <c r="O185" s="26"/>
      <c r="P185" s="27"/>
      <c r="Q185" s="24"/>
      <c r="R185" s="25"/>
      <c r="S185" s="24"/>
      <c r="T185" s="25"/>
      <c r="U185" s="17"/>
      <c r="V185" s="28"/>
      <c r="W185" s="29"/>
      <c r="X185" s="25"/>
      <c r="Y185" s="17"/>
      <c r="Z185" s="28"/>
      <c r="AA185" s="17"/>
      <c r="AB185" s="17"/>
      <c r="AC185" s="17"/>
      <c r="AD185" s="17"/>
      <c r="AE185" s="17"/>
      <c r="AF185" s="17"/>
      <c r="AG185" s="17"/>
      <c r="AH185" s="17"/>
    </row>
    <row r="186" spans="1:34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24"/>
      <c r="J186" s="25"/>
      <c r="K186" s="26"/>
      <c r="L186" s="27"/>
      <c r="M186" s="26"/>
      <c r="N186" s="27"/>
      <c r="O186" s="26"/>
      <c r="P186" s="27"/>
      <c r="Q186" s="24"/>
      <c r="R186" s="25"/>
      <c r="S186" s="24"/>
      <c r="T186" s="25"/>
      <c r="U186" s="17"/>
      <c r="V186" s="28"/>
      <c r="W186" s="29"/>
      <c r="X186" s="25"/>
      <c r="Y186" s="17"/>
      <c r="Z186" s="28"/>
      <c r="AA186" s="17"/>
      <c r="AB186" s="17"/>
      <c r="AC186" s="17"/>
      <c r="AD186" s="17"/>
      <c r="AE186" s="17"/>
      <c r="AF186" s="17"/>
      <c r="AG186" s="17"/>
      <c r="AH186" s="17"/>
    </row>
    <row r="187" spans="1:34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24"/>
      <c r="J187" s="25"/>
      <c r="K187" s="26"/>
      <c r="L187" s="27"/>
      <c r="M187" s="26"/>
      <c r="N187" s="27"/>
      <c r="O187" s="26"/>
      <c r="P187" s="27"/>
      <c r="Q187" s="24"/>
      <c r="R187" s="25"/>
      <c r="S187" s="24"/>
      <c r="T187" s="25"/>
      <c r="U187" s="17"/>
      <c r="V187" s="28"/>
      <c r="W187" s="29"/>
      <c r="X187" s="25"/>
      <c r="Y187" s="17"/>
      <c r="Z187" s="28"/>
      <c r="AA187" s="17"/>
      <c r="AB187" s="17"/>
      <c r="AC187" s="17"/>
      <c r="AD187" s="17"/>
      <c r="AE187" s="17"/>
      <c r="AF187" s="17"/>
      <c r="AG187" s="17"/>
      <c r="AH187" s="17"/>
    </row>
    <row r="188" spans="1:34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24"/>
      <c r="J188" s="25"/>
      <c r="K188" s="26"/>
      <c r="L188" s="27"/>
      <c r="M188" s="26"/>
      <c r="N188" s="27"/>
      <c r="O188" s="26"/>
      <c r="P188" s="27"/>
      <c r="Q188" s="24"/>
      <c r="R188" s="25"/>
      <c r="S188" s="24"/>
      <c r="T188" s="25"/>
      <c r="U188" s="17"/>
      <c r="V188" s="28"/>
      <c r="W188" s="29"/>
      <c r="X188" s="25"/>
      <c r="Y188" s="17"/>
      <c r="Z188" s="28"/>
      <c r="AA188" s="17"/>
      <c r="AB188" s="17"/>
      <c r="AC188" s="17"/>
      <c r="AD188" s="17"/>
      <c r="AE188" s="17"/>
      <c r="AF188" s="17"/>
      <c r="AG188" s="17"/>
      <c r="AH188" s="17"/>
    </row>
    <row r="189" spans="1:34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24"/>
      <c r="J189" s="25"/>
      <c r="K189" s="26"/>
      <c r="L189" s="27"/>
      <c r="M189" s="26"/>
      <c r="N189" s="27"/>
      <c r="O189" s="26"/>
      <c r="P189" s="27"/>
      <c r="Q189" s="24"/>
      <c r="R189" s="25"/>
      <c r="S189" s="24"/>
      <c r="T189" s="25"/>
      <c r="U189" s="17"/>
      <c r="V189" s="28"/>
      <c r="W189" s="29"/>
      <c r="X189" s="25"/>
      <c r="Y189" s="17"/>
      <c r="Z189" s="28"/>
      <c r="AA189" s="17"/>
      <c r="AB189" s="17"/>
      <c r="AC189" s="17"/>
      <c r="AD189" s="17"/>
      <c r="AE189" s="17"/>
      <c r="AF189" s="17"/>
      <c r="AG189" s="17"/>
      <c r="AH189" s="17"/>
    </row>
    <row r="190" spans="1:34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24"/>
      <c r="J190" s="25"/>
      <c r="K190" s="26"/>
      <c r="L190" s="27"/>
      <c r="M190" s="26"/>
      <c r="N190" s="27"/>
      <c r="O190" s="26"/>
      <c r="P190" s="27"/>
      <c r="Q190" s="24"/>
      <c r="R190" s="25"/>
      <c r="S190" s="24"/>
      <c r="T190" s="25"/>
      <c r="U190" s="17"/>
      <c r="V190" s="28"/>
      <c r="W190" s="29"/>
      <c r="X190" s="25"/>
      <c r="Y190" s="17"/>
      <c r="Z190" s="28"/>
      <c r="AA190" s="17"/>
      <c r="AB190" s="17"/>
      <c r="AC190" s="17"/>
      <c r="AD190" s="17"/>
      <c r="AE190" s="17"/>
      <c r="AF190" s="17"/>
      <c r="AG190" s="17"/>
      <c r="AH190" s="17"/>
    </row>
    <row r="191" spans="1:34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24"/>
      <c r="J191" s="25"/>
      <c r="K191" s="26"/>
      <c r="L191" s="27"/>
      <c r="M191" s="26"/>
      <c r="N191" s="27"/>
      <c r="O191" s="26"/>
      <c r="P191" s="27"/>
      <c r="Q191" s="24"/>
      <c r="R191" s="25"/>
      <c r="S191" s="24"/>
      <c r="T191" s="25"/>
      <c r="U191" s="17"/>
      <c r="V191" s="28"/>
      <c r="W191" s="29"/>
      <c r="X191" s="25"/>
      <c r="Y191" s="17"/>
      <c r="Z191" s="28"/>
      <c r="AA191" s="17"/>
      <c r="AB191" s="17"/>
      <c r="AC191" s="17"/>
      <c r="AD191" s="17"/>
      <c r="AE191" s="17"/>
      <c r="AF191" s="17"/>
      <c r="AG191" s="17"/>
      <c r="AH191" s="17"/>
    </row>
    <row r="192" spans="1:34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24"/>
      <c r="J192" s="25"/>
      <c r="K192" s="26"/>
      <c r="L192" s="27"/>
      <c r="M192" s="26"/>
      <c r="N192" s="27"/>
      <c r="O192" s="26"/>
      <c r="P192" s="27"/>
      <c r="Q192" s="24"/>
      <c r="R192" s="25"/>
      <c r="S192" s="24"/>
      <c r="T192" s="25"/>
      <c r="U192" s="17"/>
      <c r="V192" s="28"/>
      <c r="W192" s="29"/>
      <c r="X192" s="25"/>
      <c r="Y192" s="17"/>
      <c r="Z192" s="28"/>
      <c r="AA192" s="17"/>
      <c r="AB192" s="17"/>
      <c r="AC192" s="17"/>
      <c r="AD192" s="17"/>
      <c r="AE192" s="17"/>
      <c r="AF192" s="17"/>
      <c r="AG192" s="17"/>
      <c r="AH192" s="17"/>
    </row>
    <row r="193" spans="1:34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24"/>
      <c r="J193" s="25"/>
      <c r="K193" s="26"/>
      <c r="L193" s="27"/>
      <c r="M193" s="26"/>
      <c r="N193" s="27"/>
      <c r="O193" s="26"/>
      <c r="P193" s="27"/>
      <c r="Q193" s="24"/>
      <c r="R193" s="25"/>
      <c r="S193" s="24"/>
      <c r="T193" s="25"/>
      <c r="U193" s="17"/>
      <c r="V193" s="28"/>
      <c r="W193" s="29"/>
      <c r="X193" s="25"/>
      <c r="Y193" s="17"/>
      <c r="Z193" s="28"/>
      <c r="AA193" s="17"/>
      <c r="AB193" s="17"/>
      <c r="AC193" s="17"/>
      <c r="AD193" s="17"/>
      <c r="AE193" s="17"/>
      <c r="AF193" s="17"/>
      <c r="AG193" s="17"/>
      <c r="AH193" s="17"/>
    </row>
    <row r="194" spans="1:34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24"/>
      <c r="J194" s="25"/>
      <c r="K194" s="26"/>
      <c r="L194" s="27"/>
      <c r="M194" s="26"/>
      <c r="N194" s="27"/>
      <c r="O194" s="26"/>
      <c r="P194" s="27"/>
      <c r="Q194" s="24"/>
      <c r="R194" s="25"/>
      <c r="S194" s="24"/>
      <c r="T194" s="25"/>
      <c r="U194" s="17"/>
      <c r="V194" s="28"/>
      <c r="W194" s="29"/>
      <c r="X194" s="25"/>
      <c r="Y194" s="17"/>
      <c r="Z194" s="28"/>
      <c r="AA194" s="17"/>
      <c r="AB194" s="17"/>
      <c r="AC194" s="17"/>
      <c r="AD194" s="17"/>
      <c r="AE194" s="17"/>
      <c r="AF194" s="17"/>
      <c r="AG194" s="17"/>
      <c r="AH194" s="17"/>
    </row>
    <row r="195" spans="1:34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24"/>
      <c r="J195" s="25"/>
      <c r="K195" s="26"/>
      <c r="L195" s="27"/>
      <c r="M195" s="26"/>
      <c r="N195" s="27"/>
      <c r="O195" s="26"/>
      <c r="P195" s="27"/>
      <c r="Q195" s="24"/>
      <c r="R195" s="25"/>
      <c r="S195" s="24"/>
      <c r="T195" s="25"/>
      <c r="U195" s="17"/>
      <c r="V195" s="28"/>
      <c r="W195" s="29"/>
      <c r="X195" s="25"/>
      <c r="Y195" s="17"/>
      <c r="Z195" s="28"/>
      <c r="AA195" s="17"/>
      <c r="AB195" s="17"/>
      <c r="AC195" s="17"/>
      <c r="AD195" s="17"/>
      <c r="AE195" s="17"/>
      <c r="AF195" s="17"/>
      <c r="AG195" s="17"/>
      <c r="AH195" s="17"/>
    </row>
    <row r="196" spans="1:34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24"/>
      <c r="J196" s="25"/>
      <c r="K196" s="26"/>
      <c r="L196" s="27"/>
      <c r="M196" s="26"/>
      <c r="N196" s="27"/>
      <c r="O196" s="26"/>
      <c r="P196" s="27"/>
      <c r="Q196" s="24"/>
      <c r="R196" s="25"/>
      <c r="S196" s="24"/>
      <c r="T196" s="25"/>
      <c r="U196" s="17"/>
      <c r="V196" s="28"/>
      <c r="W196" s="29"/>
      <c r="X196" s="25"/>
      <c r="Y196" s="17"/>
      <c r="Z196" s="28"/>
      <c r="AA196" s="17"/>
      <c r="AB196" s="17"/>
      <c r="AC196" s="17"/>
      <c r="AD196" s="17"/>
      <c r="AE196" s="17"/>
      <c r="AF196" s="17"/>
      <c r="AG196" s="17"/>
      <c r="AH196" s="17"/>
    </row>
    <row r="197" spans="1:34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24"/>
      <c r="J197" s="25"/>
      <c r="K197" s="26"/>
      <c r="L197" s="27"/>
      <c r="M197" s="26"/>
      <c r="N197" s="27"/>
      <c r="O197" s="26"/>
      <c r="P197" s="27"/>
      <c r="Q197" s="24"/>
      <c r="R197" s="25"/>
      <c r="S197" s="24"/>
      <c r="T197" s="25"/>
      <c r="U197" s="17"/>
      <c r="V197" s="28"/>
      <c r="W197" s="29"/>
      <c r="X197" s="25"/>
      <c r="Y197" s="17"/>
      <c r="Z197" s="28"/>
      <c r="AA197" s="17"/>
      <c r="AB197" s="17"/>
      <c r="AC197" s="17"/>
      <c r="AD197" s="17"/>
      <c r="AE197" s="17"/>
      <c r="AF197" s="17"/>
      <c r="AG197" s="17"/>
      <c r="AH197" s="17"/>
    </row>
    <row r="198" spans="1:34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24"/>
      <c r="J198" s="25"/>
      <c r="K198" s="26"/>
      <c r="L198" s="27"/>
      <c r="M198" s="26"/>
      <c r="N198" s="27"/>
      <c r="O198" s="26"/>
      <c r="P198" s="27"/>
      <c r="Q198" s="24"/>
      <c r="R198" s="25"/>
      <c r="S198" s="24"/>
      <c r="T198" s="25"/>
      <c r="U198" s="17"/>
      <c r="V198" s="28"/>
      <c r="W198" s="29"/>
      <c r="X198" s="25"/>
      <c r="Y198" s="17"/>
      <c r="Z198" s="28"/>
      <c r="AA198" s="17"/>
      <c r="AB198" s="17"/>
      <c r="AC198" s="17"/>
      <c r="AD198" s="17"/>
      <c r="AE198" s="17"/>
      <c r="AF198" s="17"/>
      <c r="AG198" s="17"/>
      <c r="AH198" s="17"/>
    </row>
    <row r="199" spans="1:34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24"/>
      <c r="J199" s="25"/>
      <c r="K199" s="26"/>
      <c r="L199" s="27"/>
      <c r="M199" s="26"/>
      <c r="N199" s="27"/>
      <c r="O199" s="26"/>
      <c r="P199" s="27"/>
      <c r="Q199" s="24"/>
      <c r="R199" s="25"/>
      <c r="S199" s="24"/>
      <c r="T199" s="25"/>
      <c r="U199" s="17"/>
      <c r="V199" s="28"/>
      <c r="W199" s="29"/>
      <c r="X199" s="25"/>
      <c r="Y199" s="17"/>
      <c r="Z199" s="28"/>
      <c r="AA199" s="17"/>
      <c r="AB199" s="17"/>
      <c r="AC199" s="17"/>
      <c r="AD199" s="17"/>
      <c r="AE199" s="17"/>
      <c r="AF199" s="17"/>
      <c r="AG199" s="17"/>
      <c r="AH199" s="17"/>
    </row>
    <row r="200" spans="1:34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24"/>
      <c r="J200" s="25"/>
      <c r="K200" s="26"/>
      <c r="L200" s="27"/>
      <c r="M200" s="26"/>
      <c r="N200" s="27"/>
      <c r="O200" s="26"/>
      <c r="P200" s="27"/>
      <c r="Q200" s="24"/>
      <c r="R200" s="25"/>
      <c r="S200" s="24"/>
      <c r="T200" s="25"/>
      <c r="U200" s="17"/>
      <c r="V200" s="28"/>
      <c r="W200" s="29"/>
      <c r="X200" s="25"/>
      <c r="Y200" s="17"/>
      <c r="Z200" s="28"/>
      <c r="AA200" s="17"/>
      <c r="AB200" s="17"/>
      <c r="AC200" s="17"/>
      <c r="AD200" s="17"/>
      <c r="AE200" s="17"/>
      <c r="AF200" s="17"/>
      <c r="AG200" s="17"/>
      <c r="AH200" s="17"/>
    </row>
    <row r="201" spans="1:34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24"/>
      <c r="J201" s="25"/>
      <c r="K201" s="26"/>
      <c r="L201" s="27"/>
      <c r="M201" s="26"/>
      <c r="N201" s="27"/>
      <c r="O201" s="26"/>
      <c r="P201" s="27"/>
      <c r="Q201" s="24"/>
      <c r="R201" s="25"/>
      <c r="S201" s="24"/>
      <c r="T201" s="25"/>
      <c r="U201" s="17"/>
      <c r="V201" s="28"/>
      <c r="W201" s="29"/>
      <c r="X201" s="25"/>
      <c r="Y201" s="17"/>
      <c r="Z201" s="28"/>
      <c r="AA201" s="17"/>
      <c r="AB201" s="17"/>
      <c r="AC201" s="17"/>
      <c r="AD201" s="17"/>
      <c r="AE201" s="17"/>
      <c r="AF201" s="17"/>
      <c r="AG201" s="17"/>
      <c r="AH201" s="17"/>
    </row>
    <row r="202" spans="1:34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24"/>
      <c r="J202" s="25"/>
      <c r="K202" s="26"/>
      <c r="L202" s="27"/>
      <c r="M202" s="26"/>
      <c r="N202" s="27"/>
      <c r="O202" s="26"/>
      <c r="P202" s="27"/>
      <c r="Q202" s="24"/>
      <c r="R202" s="25"/>
      <c r="S202" s="24"/>
      <c r="T202" s="25"/>
      <c r="U202" s="17"/>
      <c r="V202" s="28"/>
      <c r="W202" s="29"/>
      <c r="X202" s="25"/>
      <c r="Y202" s="17"/>
      <c r="Z202" s="28"/>
      <c r="AA202" s="17"/>
      <c r="AB202" s="17"/>
      <c r="AC202" s="17"/>
      <c r="AD202" s="17"/>
      <c r="AE202" s="17"/>
      <c r="AF202" s="17"/>
      <c r="AG202" s="17"/>
      <c r="AH202" s="17"/>
    </row>
    <row r="203" spans="1:34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24"/>
      <c r="J203" s="25"/>
      <c r="K203" s="26"/>
      <c r="L203" s="27"/>
      <c r="M203" s="26"/>
      <c r="N203" s="27"/>
      <c r="O203" s="26"/>
      <c r="P203" s="27"/>
      <c r="Q203" s="24"/>
      <c r="R203" s="25"/>
      <c r="S203" s="24"/>
      <c r="T203" s="25"/>
      <c r="U203" s="17"/>
      <c r="V203" s="28"/>
      <c r="W203" s="29"/>
      <c r="X203" s="25"/>
      <c r="Y203" s="17"/>
      <c r="Z203" s="28"/>
      <c r="AA203" s="17"/>
      <c r="AB203" s="17"/>
      <c r="AC203" s="17"/>
      <c r="AD203" s="17"/>
      <c r="AE203" s="17"/>
      <c r="AF203" s="17"/>
      <c r="AG203" s="17"/>
      <c r="AH203" s="17"/>
    </row>
    <row r="204" spans="1:34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24"/>
      <c r="J204" s="25"/>
      <c r="K204" s="26"/>
      <c r="L204" s="27"/>
      <c r="M204" s="26"/>
      <c r="N204" s="27"/>
      <c r="O204" s="26"/>
      <c r="P204" s="27"/>
      <c r="Q204" s="24"/>
      <c r="R204" s="25"/>
      <c r="S204" s="24"/>
      <c r="T204" s="25"/>
      <c r="U204" s="17"/>
      <c r="V204" s="28"/>
      <c r="W204" s="29"/>
      <c r="X204" s="25"/>
      <c r="Y204" s="17"/>
      <c r="Z204" s="28"/>
      <c r="AA204" s="17"/>
      <c r="AB204" s="17"/>
      <c r="AC204" s="17"/>
      <c r="AD204" s="17"/>
      <c r="AE204" s="17"/>
      <c r="AF204" s="17"/>
      <c r="AG204" s="17"/>
      <c r="AH204" s="17"/>
    </row>
    <row r="205" spans="1:34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24"/>
      <c r="J205" s="25"/>
      <c r="K205" s="26"/>
      <c r="L205" s="27"/>
      <c r="M205" s="26"/>
      <c r="N205" s="27"/>
      <c r="O205" s="26"/>
      <c r="P205" s="27"/>
      <c r="Q205" s="24"/>
      <c r="R205" s="25"/>
      <c r="S205" s="24"/>
      <c r="T205" s="25"/>
      <c r="U205" s="17"/>
      <c r="V205" s="28"/>
      <c r="W205" s="29"/>
      <c r="X205" s="25"/>
      <c r="Y205" s="17"/>
      <c r="Z205" s="28"/>
      <c r="AA205" s="17"/>
      <c r="AB205" s="17"/>
      <c r="AC205" s="17"/>
      <c r="AD205" s="17"/>
      <c r="AE205" s="17"/>
      <c r="AF205" s="17"/>
      <c r="AG205" s="17"/>
      <c r="AH205" s="17"/>
    </row>
    <row r="206" spans="1:34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24"/>
      <c r="J206" s="25"/>
      <c r="K206" s="26"/>
      <c r="L206" s="27"/>
      <c r="M206" s="26"/>
      <c r="N206" s="27"/>
      <c r="O206" s="26"/>
      <c r="P206" s="27"/>
      <c r="Q206" s="24"/>
      <c r="R206" s="25"/>
      <c r="S206" s="24"/>
      <c r="T206" s="25"/>
      <c r="U206" s="17"/>
      <c r="V206" s="28"/>
      <c r="W206" s="29"/>
      <c r="X206" s="25"/>
      <c r="Y206" s="17"/>
      <c r="Z206" s="28"/>
      <c r="AA206" s="17"/>
      <c r="AB206" s="17"/>
      <c r="AC206" s="17"/>
      <c r="AD206" s="17"/>
      <c r="AE206" s="17"/>
      <c r="AF206" s="17"/>
      <c r="AG206" s="17"/>
      <c r="AH206" s="17"/>
    </row>
    <row r="207" spans="1:34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24"/>
      <c r="J207" s="25"/>
      <c r="K207" s="26"/>
      <c r="L207" s="27"/>
      <c r="M207" s="26"/>
      <c r="N207" s="27"/>
      <c r="O207" s="26"/>
      <c r="P207" s="27"/>
      <c r="Q207" s="24"/>
      <c r="R207" s="25"/>
      <c r="S207" s="24"/>
      <c r="T207" s="25"/>
      <c r="U207" s="17"/>
      <c r="V207" s="28"/>
      <c r="W207" s="29"/>
      <c r="X207" s="25"/>
      <c r="Y207" s="17"/>
      <c r="Z207" s="28"/>
      <c r="AA207" s="17"/>
      <c r="AB207" s="17"/>
      <c r="AC207" s="17"/>
      <c r="AD207" s="17"/>
      <c r="AE207" s="17"/>
      <c r="AF207" s="17"/>
      <c r="AG207" s="17"/>
      <c r="AH207" s="17"/>
    </row>
    <row r="208" spans="1:34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24"/>
      <c r="J208" s="25"/>
      <c r="K208" s="26"/>
      <c r="L208" s="27"/>
      <c r="M208" s="26"/>
      <c r="N208" s="27"/>
      <c r="O208" s="26"/>
      <c r="P208" s="27"/>
      <c r="Q208" s="24"/>
      <c r="R208" s="25"/>
      <c r="S208" s="24"/>
      <c r="T208" s="25"/>
      <c r="U208" s="17"/>
      <c r="V208" s="28"/>
      <c r="W208" s="29"/>
      <c r="X208" s="25"/>
      <c r="Y208" s="17"/>
      <c r="Z208" s="28"/>
      <c r="AA208" s="17"/>
      <c r="AB208" s="17"/>
      <c r="AC208" s="17"/>
      <c r="AD208" s="17"/>
      <c r="AE208" s="17"/>
      <c r="AF208" s="17"/>
      <c r="AG208" s="17"/>
      <c r="AH208" s="17"/>
    </row>
    <row r="209" spans="1:34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24"/>
      <c r="J209" s="25"/>
      <c r="K209" s="26"/>
      <c r="L209" s="27"/>
      <c r="M209" s="26"/>
      <c r="N209" s="27"/>
      <c r="O209" s="26"/>
      <c r="P209" s="27"/>
      <c r="Q209" s="24"/>
      <c r="R209" s="25"/>
      <c r="S209" s="24"/>
      <c r="T209" s="25"/>
      <c r="U209" s="17"/>
      <c r="V209" s="28"/>
      <c r="W209" s="29"/>
      <c r="X209" s="25"/>
      <c r="Y209" s="17"/>
      <c r="Z209" s="28"/>
      <c r="AA209" s="17"/>
      <c r="AB209" s="17"/>
      <c r="AC209" s="17"/>
      <c r="AD209" s="17"/>
      <c r="AE209" s="17"/>
      <c r="AF209" s="17"/>
      <c r="AG209" s="17"/>
      <c r="AH209" s="17"/>
    </row>
    <row r="210" spans="1:34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24"/>
      <c r="J210" s="25"/>
      <c r="K210" s="26"/>
      <c r="L210" s="27"/>
      <c r="M210" s="26"/>
      <c r="N210" s="27"/>
      <c r="O210" s="26"/>
      <c r="P210" s="27"/>
      <c r="Q210" s="24"/>
      <c r="R210" s="25"/>
      <c r="S210" s="24"/>
      <c r="T210" s="25"/>
      <c r="U210" s="17"/>
      <c r="V210" s="28"/>
      <c r="W210" s="29"/>
      <c r="X210" s="25"/>
      <c r="Y210" s="17"/>
      <c r="Z210" s="28"/>
      <c r="AA210" s="17"/>
      <c r="AB210" s="17"/>
      <c r="AC210" s="17"/>
      <c r="AD210" s="17"/>
      <c r="AE210" s="17"/>
      <c r="AF210" s="17"/>
      <c r="AG210" s="17"/>
      <c r="AH210" s="17"/>
    </row>
    <row r="211" spans="1:34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24"/>
      <c r="J211" s="25"/>
      <c r="K211" s="26"/>
      <c r="L211" s="27"/>
      <c r="M211" s="26"/>
      <c r="N211" s="27"/>
      <c r="O211" s="26"/>
      <c r="P211" s="27"/>
      <c r="Q211" s="24"/>
      <c r="R211" s="25"/>
      <c r="S211" s="24"/>
      <c r="T211" s="25"/>
      <c r="U211" s="17"/>
      <c r="V211" s="28"/>
      <c r="W211" s="29"/>
      <c r="X211" s="25"/>
      <c r="Y211" s="17"/>
      <c r="Z211" s="28"/>
      <c r="AA211" s="17"/>
      <c r="AB211" s="17"/>
      <c r="AC211" s="17"/>
      <c r="AD211" s="17"/>
      <c r="AE211" s="17"/>
      <c r="AF211" s="17"/>
      <c r="AG211" s="17"/>
      <c r="AH211" s="17"/>
    </row>
    <row r="212" spans="1:34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24"/>
      <c r="J212" s="25"/>
      <c r="K212" s="26"/>
      <c r="L212" s="27"/>
      <c r="M212" s="26"/>
      <c r="N212" s="27"/>
      <c r="O212" s="26"/>
      <c r="P212" s="27"/>
      <c r="Q212" s="24"/>
      <c r="R212" s="25"/>
      <c r="S212" s="24"/>
      <c r="T212" s="25"/>
      <c r="U212" s="17"/>
      <c r="V212" s="28"/>
      <c r="W212" s="29"/>
      <c r="X212" s="25"/>
      <c r="Y212" s="17"/>
      <c r="Z212" s="28"/>
      <c r="AA212" s="17"/>
      <c r="AB212" s="17"/>
      <c r="AC212" s="17"/>
      <c r="AD212" s="17"/>
      <c r="AE212" s="17"/>
      <c r="AF212" s="17"/>
      <c r="AG212" s="17"/>
      <c r="AH212" s="17"/>
    </row>
    <row r="213" spans="1:34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24"/>
      <c r="J213" s="25"/>
      <c r="K213" s="26"/>
      <c r="L213" s="27"/>
      <c r="M213" s="26"/>
      <c r="N213" s="27"/>
      <c r="O213" s="26"/>
      <c r="P213" s="27"/>
      <c r="Q213" s="24"/>
      <c r="R213" s="25"/>
      <c r="S213" s="24"/>
      <c r="T213" s="25"/>
      <c r="U213" s="17"/>
      <c r="V213" s="28"/>
      <c r="W213" s="29"/>
      <c r="X213" s="25"/>
      <c r="Y213" s="17"/>
      <c r="Z213" s="28"/>
      <c r="AA213" s="17"/>
      <c r="AB213" s="17"/>
      <c r="AC213" s="17"/>
      <c r="AD213" s="17"/>
      <c r="AE213" s="17"/>
      <c r="AF213" s="17"/>
      <c r="AG213" s="17"/>
      <c r="AH213" s="17"/>
    </row>
    <row r="214" spans="1:34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24"/>
      <c r="J214" s="25"/>
      <c r="K214" s="26"/>
      <c r="L214" s="27"/>
      <c r="M214" s="26"/>
      <c r="N214" s="27"/>
      <c r="O214" s="26"/>
      <c r="P214" s="27"/>
      <c r="Q214" s="24"/>
      <c r="R214" s="25"/>
      <c r="S214" s="24"/>
      <c r="T214" s="25"/>
      <c r="U214" s="17"/>
      <c r="V214" s="28"/>
      <c r="W214" s="29"/>
      <c r="X214" s="25"/>
      <c r="Y214" s="17"/>
      <c r="Z214" s="28"/>
      <c r="AA214" s="17"/>
      <c r="AB214" s="17"/>
      <c r="AC214" s="17"/>
      <c r="AD214" s="17"/>
      <c r="AE214" s="17"/>
      <c r="AF214" s="17"/>
      <c r="AG214" s="17"/>
      <c r="AH214" s="17"/>
    </row>
    <row r="215" spans="1:34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24"/>
      <c r="J215" s="25"/>
      <c r="K215" s="26"/>
      <c r="L215" s="27"/>
      <c r="M215" s="26"/>
      <c r="N215" s="27"/>
      <c r="O215" s="26"/>
      <c r="P215" s="27"/>
      <c r="Q215" s="24"/>
      <c r="R215" s="25"/>
      <c r="S215" s="24"/>
      <c r="T215" s="25"/>
      <c r="U215" s="17"/>
      <c r="V215" s="28"/>
      <c r="W215" s="29"/>
      <c r="X215" s="25"/>
      <c r="Y215" s="17"/>
      <c r="Z215" s="28"/>
      <c r="AA215" s="17"/>
      <c r="AB215" s="17"/>
      <c r="AC215" s="17"/>
      <c r="AD215" s="17"/>
      <c r="AE215" s="17"/>
      <c r="AF215" s="17"/>
      <c r="AG215" s="17"/>
      <c r="AH215" s="17"/>
    </row>
    <row r="216" spans="1:34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24"/>
      <c r="J216" s="25"/>
      <c r="K216" s="26"/>
      <c r="L216" s="27"/>
      <c r="M216" s="26"/>
      <c r="N216" s="27"/>
      <c r="O216" s="26"/>
      <c r="P216" s="27"/>
      <c r="Q216" s="24"/>
      <c r="R216" s="25"/>
      <c r="S216" s="24"/>
      <c r="T216" s="25"/>
      <c r="U216" s="17"/>
      <c r="V216" s="28"/>
      <c r="W216" s="29"/>
      <c r="X216" s="25"/>
      <c r="Y216" s="17"/>
      <c r="Z216" s="28"/>
      <c r="AA216" s="17"/>
      <c r="AB216" s="17"/>
      <c r="AC216" s="17"/>
      <c r="AD216" s="17"/>
      <c r="AE216" s="17"/>
      <c r="AF216" s="17"/>
      <c r="AG216" s="17"/>
      <c r="AH216" s="17"/>
    </row>
    <row r="217" spans="1:34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24"/>
      <c r="J217" s="25"/>
      <c r="K217" s="26"/>
      <c r="L217" s="27"/>
      <c r="M217" s="26"/>
      <c r="N217" s="27"/>
      <c r="O217" s="26"/>
      <c r="P217" s="27"/>
      <c r="Q217" s="24"/>
      <c r="R217" s="25"/>
      <c r="S217" s="24"/>
      <c r="T217" s="25"/>
      <c r="U217" s="17"/>
      <c r="V217" s="28"/>
      <c r="W217" s="29"/>
      <c r="X217" s="25"/>
      <c r="Y217" s="17"/>
      <c r="Z217" s="28"/>
      <c r="AA217" s="17"/>
      <c r="AB217" s="17"/>
      <c r="AC217" s="17"/>
      <c r="AD217" s="17"/>
      <c r="AE217" s="17"/>
      <c r="AF217" s="17"/>
      <c r="AG217" s="17"/>
      <c r="AH217" s="17"/>
    </row>
    <row r="218" spans="1:34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24"/>
      <c r="J218" s="25"/>
      <c r="K218" s="26"/>
      <c r="L218" s="27"/>
      <c r="M218" s="26"/>
      <c r="N218" s="27"/>
      <c r="O218" s="26"/>
      <c r="P218" s="27"/>
      <c r="Q218" s="24"/>
      <c r="R218" s="25"/>
      <c r="S218" s="24"/>
      <c r="T218" s="25"/>
      <c r="U218" s="17"/>
      <c r="V218" s="28"/>
      <c r="W218" s="29"/>
      <c r="X218" s="25"/>
      <c r="Y218" s="17"/>
      <c r="Z218" s="28"/>
      <c r="AA218" s="17"/>
      <c r="AB218" s="17"/>
      <c r="AC218" s="17"/>
      <c r="AD218" s="17"/>
      <c r="AE218" s="17"/>
      <c r="AF218" s="17"/>
      <c r="AG218" s="17"/>
      <c r="AH218" s="17"/>
    </row>
    <row r="219" spans="1:34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24"/>
      <c r="J219" s="25"/>
      <c r="K219" s="26"/>
      <c r="L219" s="27"/>
      <c r="M219" s="26"/>
      <c r="N219" s="27"/>
      <c r="O219" s="26"/>
      <c r="P219" s="27"/>
      <c r="Q219" s="24"/>
      <c r="R219" s="25"/>
      <c r="S219" s="24"/>
      <c r="T219" s="25"/>
      <c r="U219" s="17"/>
      <c r="V219" s="28"/>
      <c r="W219" s="29"/>
      <c r="X219" s="25"/>
      <c r="Y219" s="17"/>
      <c r="Z219" s="28"/>
      <c r="AA219" s="17"/>
      <c r="AB219" s="17"/>
      <c r="AC219" s="17"/>
      <c r="AD219" s="17"/>
      <c r="AE219" s="17"/>
      <c r="AF219" s="17"/>
      <c r="AG219" s="17"/>
      <c r="AH219" s="17"/>
    </row>
    <row r="220" spans="1:34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24"/>
      <c r="J220" s="25"/>
      <c r="K220" s="26"/>
      <c r="L220" s="27"/>
      <c r="M220" s="26"/>
      <c r="N220" s="27"/>
      <c r="O220" s="26"/>
      <c r="P220" s="27"/>
      <c r="Q220" s="24"/>
      <c r="R220" s="25"/>
      <c r="S220" s="24"/>
      <c r="T220" s="25"/>
      <c r="U220" s="17"/>
      <c r="V220" s="28"/>
      <c r="W220" s="29"/>
      <c r="X220" s="25"/>
      <c r="Y220" s="17"/>
      <c r="Z220" s="28"/>
      <c r="AA220" s="17"/>
      <c r="AB220" s="17"/>
      <c r="AC220" s="17"/>
      <c r="AD220" s="17"/>
      <c r="AE220" s="17"/>
      <c r="AF220" s="17"/>
      <c r="AG220" s="17"/>
      <c r="AH220" s="17"/>
    </row>
    <row r="221" spans="1:34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24"/>
      <c r="J221" s="25"/>
      <c r="K221" s="26"/>
      <c r="L221" s="27"/>
      <c r="M221" s="26"/>
      <c r="N221" s="27"/>
      <c r="O221" s="26"/>
      <c r="P221" s="27"/>
      <c r="Q221" s="24"/>
      <c r="R221" s="25"/>
      <c r="S221" s="24"/>
      <c r="T221" s="25"/>
      <c r="U221" s="17"/>
      <c r="V221" s="28"/>
      <c r="W221" s="29"/>
      <c r="X221" s="25"/>
      <c r="Y221" s="17"/>
      <c r="Z221" s="28"/>
      <c r="AA221" s="17"/>
      <c r="AB221" s="17"/>
      <c r="AC221" s="17"/>
      <c r="AD221" s="17"/>
      <c r="AE221" s="17"/>
      <c r="AF221" s="17"/>
      <c r="AG221" s="17"/>
      <c r="AH221" s="17"/>
    </row>
    <row r="222" spans="1:34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24"/>
      <c r="J222" s="25"/>
      <c r="K222" s="26"/>
      <c r="L222" s="27"/>
      <c r="M222" s="26"/>
      <c r="N222" s="27"/>
      <c r="O222" s="26"/>
      <c r="P222" s="27"/>
      <c r="Q222" s="24"/>
      <c r="R222" s="25"/>
      <c r="S222" s="24"/>
      <c r="T222" s="25"/>
      <c r="U222" s="17"/>
      <c r="V222" s="28"/>
      <c r="W222" s="29"/>
      <c r="X222" s="25"/>
      <c r="Y222" s="17"/>
      <c r="Z222" s="28"/>
      <c r="AA222" s="17"/>
      <c r="AB222" s="17"/>
      <c r="AC222" s="17"/>
      <c r="AD222" s="17"/>
      <c r="AE222" s="17"/>
      <c r="AF222" s="17"/>
      <c r="AG222" s="17"/>
      <c r="AH222" s="17"/>
    </row>
    <row r="223" spans="1:34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24"/>
      <c r="J223" s="25"/>
      <c r="K223" s="26"/>
      <c r="L223" s="27"/>
      <c r="M223" s="26"/>
      <c r="N223" s="27"/>
      <c r="O223" s="26"/>
      <c r="P223" s="27"/>
      <c r="Q223" s="24"/>
      <c r="R223" s="25"/>
      <c r="S223" s="24"/>
      <c r="T223" s="25"/>
      <c r="U223" s="17"/>
      <c r="V223" s="28"/>
      <c r="W223" s="29"/>
      <c r="X223" s="25"/>
      <c r="Y223" s="17"/>
      <c r="Z223" s="28"/>
      <c r="AA223" s="17"/>
      <c r="AB223" s="17"/>
      <c r="AC223" s="17"/>
      <c r="AD223" s="17"/>
      <c r="AE223" s="17"/>
      <c r="AF223" s="17"/>
      <c r="AG223" s="17"/>
      <c r="AH223" s="17"/>
    </row>
    <row r="224" spans="1:34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24"/>
      <c r="J224" s="25"/>
      <c r="K224" s="26"/>
      <c r="L224" s="27"/>
      <c r="M224" s="26"/>
      <c r="N224" s="27"/>
      <c r="O224" s="26"/>
      <c r="P224" s="27"/>
      <c r="Q224" s="24"/>
      <c r="R224" s="25"/>
      <c r="S224" s="24"/>
      <c r="T224" s="25"/>
      <c r="U224" s="17"/>
      <c r="V224" s="28"/>
      <c r="W224" s="29"/>
      <c r="X224" s="25"/>
      <c r="Y224" s="17"/>
      <c r="Z224" s="28"/>
      <c r="AA224" s="17"/>
      <c r="AB224" s="17"/>
      <c r="AC224" s="17"/>
      <c r="AD224" s="17"/>
      <c r="AE224" s="17"/>
      <c r="AF224" s="17"/>
      <c r="AG224" s="17"/>
      <c r="AH224" s="17"/>
    </row>
    <row r="225" spans="1:34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24"/>
      <c r="J225" s="25"/>
      <c r="K225" s="26"/>
      <c r="L225" s="27"/>
      <c r="M225" s="26"/>
      <c r="N225" s="27"/>
      <c r="O225" s="26"/>
      <c r="P225" s="27"/>
      <c r="Q225" s="24"/>
      <c r="R225" s="25"/>
      <c r="S225" s="24"/>
      <c r="T225" s="25"/>
      <c r="U225" s="17"/>
      <c r="V225" s="28"/>
      <c r="W225" s="29"/>
      <c r="X225" s="25"/>
      <c r="Y225" s="17"/>
      <c r="Z225" s="28"/>
      <c r="AA225" s="17"/>
      <c r="AB225" s="17"/>
      <c r="AC225" s="17"/>
      <c r="AD225" s="17"/>
      <c r="AE225" s="17"/>
      <c r="AF225" s="17"/>
      <c r="AG225" s="17"/>
      <c r="AH225" s="17"/>
    </row>
    <row r="226" spans="1:34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24"/>
      <c r="J226" s="25"/>
      <c r="K226" s="26"/>
      <c r="L226" s="27"/>
      <c r="M226" s="26"/>
      <c r="N226" s="27"/>
      <c r="O226" s="26"/>
      <c r="P226" s="27"/>
      <c r="Q226" s="24"/>
      <c r="R226" s="25"/>
      <c r="S226" s="24"/>
      <c r="T226" s="25"/>
      <c r="U226" s="17"/>
      <c r="V226" s="28"/>
      <c r="W226" s="29"/>
      <c r="X226" s="25"/>
      <c r="Y226" s="17"/>
      <c r="Z226" s="28"/>
      <c r="AA226" s="17"/>
      <c r="AB226" s="17"/>
      <c r="AC226" s="17"/>
      <c r="AD226" s="17"/>
      <c r="AE226" s="17"/>
      <c r="AF226" s="17"/>
      <c r="AG226" s="17"/>
      <c r="AH226" s="17"/>
    </row>
    <row r="227" spans="1:34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24"/>
      <c r="J227" s="25"/>
      <c r="K227" s="26"/>
      <c r="L227" s="27"/>
      <c r="M227" s="26"/>
      <c r="N227" s="27"/>
      <c r="O227" s="26"/>
      <c r="P227" s="27"/>
      <c r="Q227" s="24"/>
      <c r="R227" s="25"/>
      <c r="S227" s="24"/>
      <c r="T227" s="25"/>
      <c r="U227" s="17"/>
      <c r="V227" s="28"/>
      <c r="W227" s="29"/>
      <c r="X227" s="25"/>
      <c r="Y227" s="17"/>
      <c r="Z227" s="28"/>
      <c r="AA227" s="17"/>
      <c r="AB227" s="17"/>
      <c r="AC227" s="17"/>
      <c r="AD227" s="17"/>
      <c r="AE227" s="17"/>
      <c r="AF227" s="17"/>
      <c r="AG227" s="17"/>
      <c r="AH227" s="17"/>
    </row>
    <row r="228" spans="1:34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24"/>
      <c r="J228" s="25"/>
      <c r="K228" s="26"/>
      <c r="L228" s="27"/>
      <c r="M228" s="26"/>
      <c r="N228" s="27"/>
      <c r="O228" s="26"/>
      <c r="P228" s="27"/>
      <c r="Q228" s="24"/>
      <c r="R228" s="25"/>
      <c r="S228" s="24"/>
      <c r="T228" s="25"/>
      <c r="U228" s="17"/>
      <c r="V228" s="28"/>
      <c r="W228" s="29"/>
      <c r="X228" s="25"/>
      <c r="Y228" s="17"/>
      <c r="Z228" s="28"/>
      <c r="AA228" s="17"/>
      <c r="AB228" s="17"/>
      <c r="AC228" s="17"/>
      <c r="AD228" s="17"/>
      <c r="AE228" s="17"/>
      <c r="AF228" s="17"/>
      <c r="AG228" s="17"/>
      <c r="AH228" s="17"/>
    </row>
    <row r="229" spans="1:34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24"/>
      <c r="J229" s="25"/>
      <c r="K229" s="26"/>
      <c r="L229" s="27"/>
      <c r="M229" s="26"/>
      <c r="N229" s="27"/>
      <c r="O229" s="26"/>
      <c r="P229" s="27"/>
      <c r="Q229" s="24"/>
      <c r="R229" s="25"/>
      <c r="S229" s="24"/>
      <c r="T229" s="25"/>
      <c r="U229" s="17"/>
      <c r="V229" s="28"/>
      <c r="W229" s="29"/>
      <c r="X229" s="25"/>
      <c r="Y229" s="17"/>
      <c r="Z229" s="28"/>
      <c r="AA229" s="17"/>
      <c r="AB229" s="17"/>
      <c r="AC229" s="17"/>
      <c r="AD229" s="17"/>
      <c r="AE229" s="17"/>
      <c r="AF229" s="17"/>
      <c r="AG229" s="17"/>
      <c r="AH229" s="17"/>
    </row>
    <row r="230" spans="1:34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24"/>
      <c r="J230" s="25"/>
      <c r="K230" s="26"/>
      <c r="L230" s="27"/>
      <c r="M230" s="26"/>
      <c r="N230" s="27"/>
      <c r="O230" s="26"/>
      <c r="P230" s="27"/>
      <c r="Q230" s="24"/>
      <c r="R230" s="25"/>
      <c r="S230" s="24"/>
      <c r="T230" s="25"/>
      <c r="U230" s="17"/>
      <c r="V230" s="28"/>
      <c r="W230" s="29"/>
      <c r="X230" s="25"/>
      <c r="Y230" s="17"/>
      <c r="Z230" s="28"/>
      <c r="AA230" s="17"/>
      <c r="AB230" s="17"/>
      <c r="AC230" s="17"/>
      <c r="AD230" s="17"/>
      <c r="AE230" s="17"/>
      <c r="AF230" s="17"/>
      <c r="AG230" s="17"/>
      <c r="AH230" s="17"/>
    </row>
    <row r="231" spans="1:34" ht="15.75" customHeight="1" x14ac:dyDescent="0.25"/>
    <row r="232" spans="1:34" ht="15.75" customHeight="1" x14ac:dyDescent="0.25"/>
    <row r="233" spans="1:34" ht="15.75" customHeight="1" x14ac:dyDescent="0.25"/>
    <row r="234" spans="1:34" ht="15.75" customHeight="1" x14ac:dyDescent="0.25"/>
    <row r="235" spans="1:34" ht="15.75" customHeight="1" x14ac:dyDescent="0.25"/>
    <row r="236" spans="1:34" ht="15.75" customHeight="1" x14ac:dyDescent="0.25"/>
    <row r="237" spans="1:34" ht="15.75" customHeight="1" x14ac:dyDescent="0.25"/>
    <row r="238" spans="1:34" ht="15.75" customHeight="1" x14ac:dyDescent="0.25"/>
    <row r="239" spans="1:34" ht="15.75" customHeight="1" x14ac:dyDescent="0.25"/>
    <row r="240" spans="1:3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  <outlinePr summaryBelow="0" summaryRight="0"/>
  </sheetPr>
  <dimension ref="A1:AH1000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2" sqref="A2:Z28"/>
    </sheetView>
  </sheetViews>
  <sheetFormatPr defaultColWidth="12.6328125" defaultRowHeight="15" customHeight="1" x14ac:dyDescent="0.25"/>
  <cols>
    <col min="1" max="2" width="12.6328125" customWidth="1"/>
    <col min="3" max="4" width="12.7265625" customWidth="1"/>
    <col min="5" max="5" width="24.6328125" customWidth="1"/>
    <col min="6" max="6" width="12.6328125" customWidth="1"/>
    <col min="9" max="9" width="14.08984375" customWidth="1"/>
    <col min="10" max="10" width="15.7265625" customWidth="1"/>
    <col min="11" max="11" width="11.7265625" customWidth="1"/>
    <col min="12" max="12" width="12.6328125" customWidth="1"/>
    <col min="13" max="13" width="11.7265625" customWidth="1"/>
    <col min="14" max="14" width="12.6328125" customWidth="1"/>
    <col min="15" max="15" width="13" customWidth="1"/>
    <col min="16" max="16" width="13.7265625" customWidth="1"/>
    <col min="17" max="17" width="12" customWidth="1"/>
    <col min="18" max="18" width="12.90625" customWidth="1"/>
    <col min="19" max="19" width="11.90625" customWidth="1"/>
    <col min="20" max="20" width="12.6328125" customWidth="1"/>
    <col min="21" max="21" width="12.36328125" customWidth="1"/>
    <col min="22" max="22" width="13.26953125" customWidth="1"/>
    <col min="23" max="23" width="11.7265625" customWidth="1"/>
    <col min="24" max="24" width="12.6328125" customWidth="1"/>
    <col min="25" max="25" width="11.7265625" customWidth="1"/>
    <col min="26" max="26" width="12.6328125" customWidth="1"/>
  </cols>
  <sheetData>
    <row r="1" spans="1:34" ht="53.25" customHeight="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1" t="s">
        <v>8</v>
      </c>
      <c r="J1" s="61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0" t="s">
        <v>20</v>
      </c>
      <c r="V1" s="60" t="s">
        <v>21</v>
      </c>
      <c r="W1" s="63" t="s">
        <v>22</v>
      </c>
      <c r="X1" s="61" t="s">
        <v>23</v>
      </c>
      <c r="Y1" s="61" t="s">
        <v>24</v>
      </c>
      <c r="Z1" s="61" t="s">
        <v>25</v>
      </c>
      <c r="AA1" s="5"/>
      <c r="AB1" s="5"/>
      <c r="AC1" s="5"/>
      <c r="AD1" s="5"/>
      <c r="AE1" s="5"/>
      <c r="AF1" s="5"/>
      <c r="AG1" s="5"/>
      <c r="AH1" s="5"/>
    </row>
    <row r="2" spans="1:34" ht="15.75" customHeight="1" x14ac:dyDescent="0.25">
      <c r="A2" s="6">
        <f>Summary!A2</f>
        <v>45789</v>
      </c>
      <c r="B2" s="6">
        <f>Summary!B2</f>
        <v>45849</v>
      </c>
      <c r="C2" s="7">
        <v>45844</v>
      </c>
      <c r="D2" s="7">
        <v>45850</v>
      </c>
      <c r="E2" s="8" t="s">
        <v>26</v>
      </c>
      <c r="F2" s="8" t="s">
        <v>27</v>
      </c>
      <c r="G2" s="8" t="s">
        <v>28</v>
      </c>
      <c r="H2" s="8" t="s">
        <v>29</v>
      </c>
      <c r="I2" s="9">
        <v>5000</v>
      </c>
      <c r="J2" s="10">
        <v>577.53</v>
      </c>
      <c r="K2" s="11">
        <v>625000</v>
      </c>
      <c r="L2" s="12">
        <v>35149</v>
      </c>
      <c r="M2" s="11">
        <v>1250000</v>
      </c>
      <c r="N2" s="12">
        <v>393745</v>
      </c>
      <c r="O2" s="11"/>
      <c r="P2" s="12">
        <v>653</v>
      </c>
      <c r="Q2" s="9">
        <f t="shared" ref="Q2:R2" si="0">(I2/M2)*1000</f>
        <v>4</v>
      </c>
      <c r="R2" s="10">
        <f t="shared" si="0"/>
        <v>1.4667614826854942</v>
      </c>
      <c r="S2" s="9"/>
      <c r="T2" s="10">
        <f t="shared" ref="T2:T23" si="1">(J2/P2)</f>
        <v>0.88442572741194481</v>
      </c>
      <c r="U2" s="13"/>
      <c r="V2" s="71"/>
      <c r="W2" s="14"/>
      <c r="X2" s="10" t="e">
        <f t="shared" ref="X2:X5" si="2">J2/V2</f>
        <v>#DIV/0!</v>
      </c>
      <c r="Y2" s="15">
        <f t="shared" ref="Y2:Z2" si="3">O2/M2</f>
        <v>0</v>
      </c>
      <c r="Z2" s="16">
        <f t="shared" si="3"/>
        <v>1.6584337578889892E-3</v>
      </c>
      <c r="AA2" s="17"/>
      <c r="AB2" s="17"/>
      <c r="AC2" s="17"/>
      <c r="AD2" s="17"/>
      <c r="AE2" s="17"/>
      <c r="AF2" s="17"/>
      <c r="AG2" s="17"/>
      <c r="AH2" s="17"/>
    </row>
    <row r="3" spans="1:34" ht="15.75" customHeight="1" x14ac:dyDescent="0.25">
      <c r="A3" s="6">
        <f>Summary!A3</f>
        <v>45789</v>
      </c>
      <c r="B3" s="6">
        <f>Summary!B3</f>
        <v>45849</v>
      </c>
      <c r="C3" s="7">
        <v>45844</v>
      </c>
      <c r="D3" s="7">
        <v>45850</v>
      </c>
      <c r="E3" s="8" t="s">
        <v>26</v>
      </c>
      <c r="F3" s="8" t="s">
        <v>27</v>
      </c>
      <c r="G3" s="8" t="s">
        <v>28</v>
      </c>
      <c r="H3" s="8" t="s">
        <v>30</v>
      </c>
      <c r="I3" s="9">
        <v>4000</v>
      </c>
      <c r="J3" s="10">
        <v>457.66</v>
      </c>
      <c r="K3" s="11">
        <v>266667</v>
      </c>
      <c r="L3" s="12">
        <v>11902</v>
      </c>
      <c r="M3" s="11">
        <v>800000</v>
      </c>
      <c r="N3" s="12">
        <v>91390</v>
      </c>
      <c r="O3" s="11"/>
      <c r="P3" s="12">
        <v>134</v>
      </c>
      <c r="Q3" s="9">
        <f t="shared" ref="Q3:R3" si="4">(I3/M3)*1000</f>
        <v>5</v>
      </c>
      <c r="R3" s="10">
        <f t="shared" si="4"/>
        <v>5.0077689025057444</v>
      </c>
      <c r="S3" s="9"/>
      <c r="T3" s="10">
        <f t="shared" si="1"/>
        <v>3.4153731343283584</v>
      </c>
      <c r="U3" s="13"/>
      <c r="V3" s="71"/>
      <c r="W3" s="14"/>
      <c r="X3" s="10" t="e">
        <f t="shared" si="2"/>
        <v>#DIV/0!</v>
      </c>
      <c r="Y3" s="15">
        <f t="shared" ref="Y3:Z3" si="5">O3/M3</f>
        <v>0</v>
      </c>
      <c r="Z3" s="16">
        <f t="shared" si="5"/>
        <v>1.4662435715067294E-3</v>
      </c>
      <c r="AA3" s="17"/>
      <c r="AB3" s="17"/>
      <c r="AC3" s="17"/>
      <c r="AD3" s="17"/>
      <c r="AE3" s="17"/>
      <c r="AF3" s="17"/>
      <c r="AG3" s="17"/>
      <c r="AH3" s="17"/>
    </row>
    <row r="4" spans="1:34" ht="15.75" customHeight="1" x14ac:dyDescent="0.25">
      <c r="A4" s="6">
        <f>Summary!A4</f>
        <v>45789</v>
      </c>
      <c r="B4" s="6">
        <f>Summary!B4</f>
        <v>45849</v>
      </c>
      <c r="C4" s="7">
        <v>45844</v>
      </c>
      <c r="D4" s="7">
        <v>45850</v>
      </c>
      <c r="E4" s="8" t="s">
        <v>26</v>
      </c>
      <c r="F4" s="8" t="s">
        <v>27</v>
      </c>
      <c r="G4" s="8" t="s">
        <v>28</v>
      </c>
      <c r="H4" s="8" t="s">
        <v>31</v>
      </c>
      <c r="I4" s="9">
        <v>3000</v>
      </c>
      <c r="J4" s="10">
        <v>349.75</v>
      </c>
      <c r="K4" s="11">
        <v>120000</v>
      </c>
      <c r="L4" s="12">
        <v>9672</v>
      </c>
      <c r="M4" s="11">
        <v>600000</v>
      </c>
      <c r="N4" s="12">
        <v>239632</v>
      </c>
      <c r="O4" s="11"/>
      <c r="P4" s="12">
        <v>285</v>
      </c>
      <c r="Q4" s="9">
        <f t="shared" ref="Q4:R4" si="6">(I4/M4)*1000</f>
        <v>5</v>
      </c>
      <c r="R4" s="10">
        <f t="shared" si="6"/>
        <v>1.4595296120718435</v>
      </c>
      <c r="S4" s="9"/>
      <c r="T4" s="10">
        <f t="shared" si="1"/>
        <v>1.2271929824561403</v>
      </c>
      <c r="U4" s="13"/>
      <c r="V4" s="71"/>
      <c r="W4" s="14"/>
      <c r="X4" s="10" t="e">
        <f t="shared" si="2"/>
        <v>#DIV/0!</v>
      </c>
      <c r="Y4" s="15">
        <f t="shared" ref="Y4:Z4" si="7">O4/M4</f>
        <v>0</v>
      </c>
      <c r="Z4" s="16">
        <f t="shared" si="7"/>
        <v>1.1893236295653336E-3</v>
      </c>
      <c r="AA4" s="17"/>
      <c r="AB4" s="17"/>
      <c r="AC4" s="17"/>
      <c r="AD4" s="17"/>
      <c r="AE4" s="17"/>
      <c r="AF4" s="17"/>
      <c r="AG4" s="17"/>
      <c r="AH4" s="17"/>
    </row>
    <row r="5" spans="1:34" ht="15.75" customHeight="1" x14ac:dyDescent="0.3">
      <c r="A5" s="18" t="s">
        <v>32</v>
      </c>
      <c r="B5" s="18"/>
      <c r="C5" s="18"/>
      <c r="D5" s="18"/>
      <c r="E5" s="18"/>
      <c r="F5" s="18"/>
      <c r="G5" s="18"/>
      <c r="H5" s="18"/>
      <c r="I5" s="19">
        <f t="shared" ref="I5:P5" si="8">SUM(I2:I4)</f>
        <v>12000</v>
      </c>
      <c r="J5" s="19">
        <f t="shared" si="8"/>
        <v>1384.94</v>
      </c>
      <c r="K5" s="20">
        <f t="shared" si="8"/>
        <v>1011667</v>
      </c>
      <c r="L5" s="20">
        <f t="shared" si="8"/>
        <v>56723</v>
      </c>
      <c r="M5" s="20">
        <f t="shared" si="8"/>
        <v>2650000</v>
      </c>
      <c r="N5" s="20">
        <f t="shared" si="8"/>
        <v>724767</v>
      </c>
      <c r="O5" s="20">
        <f t="shared" si="8"/>
        <v>0</v>
      </c>
      <c r="P5" s="20">
        <f t="shared" si="8"/>
        <v>1072</v>
      </c>
      <c r="Q5" s="19"/>
      <c r="R5" s="19">
        <f>(J5/N5)*1000</f>
        <v>1.9108761850360185</v>
      </c>
      <c r="S5" s="19"/>
      <c r="T5" s="19">
        <f t="shared" si="1"/>
        <v>1.2919216417910449</v>
      </c>
      <c r="U5" s="18">
        <f t="shared" ref="U5:V5" si="9">SUM(U2:U4)</f>
        <v>0</v>
      </c>
      <c r="V5" s="18">
        <f t="shared" si="9"/>
        <v>0</v>
      </c>
      <c r="W5" s="21"/>
      <c r="X5" s="19" t="e">
        <f t="shared" si="2"/>
        <v>#DIV/0!</v>
      </c>
      <c r="Y5" s="18"/>
      <c r="Z5" s="18"/>
      <c r="AA5" s="17"/>
      <c r="AB5" s="17"/>
      <c r="AC5" s="17"/>
      <c r="AD5" s="17"/>
      <c r="AE5" s="17"/>
      <c r="AF5" s="17"/>
      <c r="AG5" s="17"/>
      <c r="AH5" s="17"/>
    </row>
    <row r="6" spans="1:34" ht="15.75" customHeight="1" x14ac:dyDescent="0.25">
      <c r="A6" s="6">
        <f>Summary!A6</f>
        <v>45783</v>
      </c>
      <c r="B6" s="6">
        <f>Summary!B6</f>
        <v>45844</v>
      </c>
      <c r="C6" s="7">
        <v>45844</v>
      </c>
      <c r="D6" s="7">
        <v>45846</v>
      </c>
      <c r="E6" s="8" t="s">
        <v>26</v>
      </c>
      <c r="F6" s="8" t="s">
        <v>33</v>
      </c>
      <c r="G6" s="8" t="s">
        <v>34</v>
      </c>
      <c r="H6" s="8" t="s">
        <v>29</v>
      </c>
      <c r="I6" s="9">
        <v>6500</v>
      </c>
      <c r="J6" s="10">
        <v>115.59</v>
      </c>
      <c r="K6" s="11"/>
      <c r="L6" s="12">
        <v>77767</v>
      </c>
      <c r="M6" s="11">
        <v>2600000</v>
      </c>
      <c r="N6" s="12">
        <v>88333</v>
      </c>
      <c r="O6" s="11"/>
      <c r="P6" s="12">
        <v>908</v>
      </c>
      <c r="Q6" s="9">
        <f t="shared" ref="Q6:R6" si="10">(I6/M6)*1000</f>
        <v>2.5</v>
      </c>
      <c r="R6" s="10">
        <f t="shared" si="10"/>
        <v>1.308570975739531</v>
      </c>
      <c r="S6" s="9"/>
      <c r="T6" s="10">
        <f t="shared" si="1"/>
        <v>0.12730176211453745</v>
      </c>
      <c r="U6" s="13">
        <v>650</v>
      </c>
      <c r="V6" s="71"/>
      <c r="W6" s="14">
        <f t="shared" ref="W6:X6" si="11">I6/U6</f>
        <v>10</v>
      </c>
      <c r="X6" s="10" t="e">
        <f t="shared" si="11"/>
        <v>#DIV/0!</v>
      </c>
      <c r="Y6" s="15">
        <f t="shared" ref="Y6:Z6" si="12">O6/M6</f>
        <v>0</v>
      </c>
      <c r="Z6" s="16">
        <f t="shared" si="12"/>
        <v>1.0279284072770086E-2</v>
      </c>
      <c r="AA6" s="17"/>
      <c r="AB6" s="17"/>
      <c r="AC6" s="17"/>
      <c r="AD6" s="17"/>
      <c r="AE6" s="17"/>
      <c r="AF6" s="17"/>
      <c r="AG6" s="17"/>
      <c r="AH6" s="17"/>
    </row>
    <row r="7" spans="1:34" ht="15.75" customHeight="1" x14ac:dyDescent="0.25">
      <c r="A7" s="6">
        <f>Summary!A7</f>
        <v>45783</v>
      </c>
      <c r="B7" s="6">
        <f>Summary!B7</f>
        <v>45844</v>
      </c>
      <c r="C7" s="7">
        <v>45844</v>
      </c>
      <c r="D7" s="7">
        <v>45846</v>
      </c>
      <c r="E7" s="8" t="s">
        <v>26</v>
      </c>
      <c r="F7" s="8" t="s">
        <v>33</v>
      </c>
      <c r="G7" s="8" t="s">
        <v>34</v>
      </c>
      <c r="H7" s="8" t="s">
        <v>30</v>
      </c>
      <c r="I7" s="9">
        <v>4500</v>
      </c>
      <c r="J7" s="10">
        <v>79.66</v>
      </c>
      <c r="K7" s="11"/>
      <c r="L7" s="12">
        <v>40796</v>
      </c>
      <c r="M7" s="11">
        <v>1125000</v>
      </c>
      <c r="N7" s="12">
        <v>49139</v>
      </c>
      <c r="O7" s="11"/>
      <c r="P7" s="12">
        <v>632</v>
      </c>
      <c r="Q7" s="9">
        <f t="shared" ref="Q7:R7" si="13">(I7/M7)*1000</f>
        <v>4</v>
      </c>
      <c r="R7" s="10">
        <f t="shared" si="13"/>
        <v>1.6211156108182909</v>
      </c>
      <c r="S7" s="9"/>
      <c r="T7" s="10">
        <f t="shared" si="1"/>
        <v>0.12604430379746834</v>
      </c>
      <c r="U7" s="13">
        <v>375</v>
      </c>
      <c r="V7" s="71"/>
      <c r="W7" s="14">
        <f t="shared" ref="W7:X7" si="14">I7/U7</f>
        <v>12</v>
      </c>
      <c r="X7" s="10" t="e">
        <f t="shared" si="14"/>
        <v>#DIV/0!</v>
      </c>
      <c r="Y7" s="15">
        <f t="shared" ref="Y7:Z7" si="15">O7/M7</f>
        <v>0</v>
      </c>
      <c r="Z7" s="16">
        <f t="shared" si="15"/>
        <v>1.286147459248255E-2</v>
      </c>
      <c r="AA7" s="17"/>
      <c r="AB7" s="17"/>
      <c r="AC7" s="17"/>
      <c r="AD7" s="17"/>
      <c r="AE7" s="17"/>
      <c r="AF7" s="17"/>
      <c r="AG7" s="17"/>
      <c r="AH7" s="17"/>
    </row>
    <row r="8" spans="1:34" ht="15.75" customHeight="1" x14ac:dyDescent="0.25">
      <c r="A8" s="6">
        <f>Summary!A8</f>
        <v>45783</v>
      </c>
      <c r="B8" s="6">
        <f>Summary!B8</f>
        <v>45844</v>
      </c>
      <c r="C8" s="7">
        <v>45844</v>
      </c>
      <c r="D8" s="7">
        <v>45846</v>
      </c>
      <c r="E8" s="8" t="s">
        <v>26</v>
      </c>
      <c r="F8" s="8" t="s">
        <v>33</v>
      </c>
      <c r="G8" s="8" t="s">
        <v>34</v>
      </c>
      <c r="H8" s="8" t="s">
        <v>31</v>
      </c>
      <c r="I8" s="9">
        <v>3000</v>
      </c>
      <c r="J8" s="10">
        <v>51.82</v>
      </c>
      <c r="K8" s="11"/>
      <c r="L8" s="12">
        <v>15637</v>
      </c>
      <c r="M8" s="11">
        <v>600000</v>
      </c>
      <c r="N8" s="12">
        <v>16938</v>
      </c>
      <c r="O8" s="11"/>
      <c r="P8" s="12">
        <v>239</v>
      </c>
      <c r="Q8" s="9">
        <f t="shared" ref="Q8:R8" si="16">(I8/M8)*1000</f>
        <v>5</v>
      </c>
      <c r="R8" s="10">
        <f t="shared" si="16"/>
        <v>3.0593930806470659</v>
      </c>
      <c r="S8" s="9"/>
      <c r="T8" s="10">
        <f t="shared" si="1"/>
        <v>0.21682008368200836</v>
      </c>
      <c r="U8" s="13">
        <v>200</v>
      </c>
      <c r="V8" s="71"/>
      <c r="W8" s="14">
        <f t="shared" ref="W8:X8" si="17">I8/U8</f>
        <v>15</v>
      </c>
      <c r="X8" s="10" t="e">
        <f t="shared" si="17"/>
        <v>#DIV/0!</v>
      </c>
      <c r="Y8" s="15">
        <f t="shared" ref="Y8:Z8" si="18">O8/M8</f>
        <v>0</v>
      </c>
      <c r="Z8" s="16">
        <f t="shared" si="18"/>
        <v>1.4110284567245248E-2</v>
      </c>
      <c r="AA8" s="17"/>
      <c r="AB8" s="17"/>
      <c r="AC8" s="17"/>
      <c r="AD8" s="17"/>
      <c r="AE8" s="17"/>
      <c r="AF8" s="17"/>
      <c r="AG8" s="17"/>
      <c r="AH8" s="17"/>
    </row>
    <row r="9" spans="1:34" ht="15.75" customHeight="1" x14ac:dyDescent="0.25">
      <c r="A9" s="6">
        <f>Summary!A9</f>
        <v>45783</v>
      </c>
      <c r="B9" s="6">
        <f>Summary!B9</f>
        <v>45844</v>
      </c>
      <c r="C9" s="7">
        <v>45844</v>
      </c>
      <c r="D9" s="7">
        <v>45846</v>
      </c>
      <c r="E9" s="8" t="s">
        <v>26</v>
      </c>
      <c r="F9" s="8" t="s">
        <v>33</v>
      </c>
      <c r="G9" s="8" t="s">
        <v>34</v>
      </c>
      <c r="H9" s="8" t="s">
        <v>35</v>
      </c>
      <c r="I9" s="9">
        <v>2000</v>
      </c>
      <c r="J9" s="10">
        <v>35.19</v>
      </c>
      <c r="K9" s="11"/>
      <c r="L9" s="12">
        <v>14778</v>
      </c>
      <c r="M9" s="11">
        <v>571429</v>
      </c>
      <c r="N9" s="12">
        <v>16694</v>
      </c>
      <c r="O9" s="11"/>
      <c r="P9" s="12">
        <v>188</v>
      </c>
      <c r="Q9" s="9">
        <f t="shared" ref="Q9:R9" si="19">(I9/M9)*1000</f>
        <v>3.4999973750019686</v>
      </c>
      <c r="R9" s="10">
        <f t="shared" si="19"/>
        <v>2.1079429735234214</v>
      </c>
      <c r="S9" s="9"/>
      <c r="T9" s="10">
        <f t="shared" si="1"/>
        <v>0.18718085106382978</v>
      </c>
      <c r="U9" s="13">
        <v>133</v>
      </c>
      <c r="V9" s="71"/>
      <c r="W9" s="14">
        <f t="shared" ref="W9:X9" si="20">I9/U9</f>
        <v>15.037593984962406</v>
      </c>
      <c r="X9" s="10" t="e">
        <f t="shared" si="20"/>
        <v>#DIV/0!</v>
      </c>
      <c r="Y9" s="15">
        <f t="shared" ref="Y9:Z9" si="21">O9/M9</f>
        <v>0</v>
      </c>
      <c r="Z9" s="16">
        <f t="shared" si="21"/>
        <v>1.1261531089014017E-2</v>
      </c>
      <c r="AA9" s="17"/>
      <c r="AB9" s="17"/>
      <c r="AC9" s="17"/>
      <c r="AD9" s="17"/>
      <c r="AE9" s="17"/>
      <c r="AF9" s="17"/>
      <c r="AG9" s="17"/>
      <c r="AH9" s="17"/>
    </row>
    <row r="10" spans="1:34" ht="15.75" customHeight="1" x14ac:dyDescent="0.25">
      <c r="A10" s="6">
        <f>Summary!A10</f>
        <v>45783</v>
      </c>
      <c r="B10" s="6">
        <f>Summary!B10</f>
        <v>45844</v>
      </c>
      <c r="C10" s="7">
        <v>45844</v>
      </c>
      <c r="D10" s="7">
        <v>45846</v>
      </c>
      <c r="E10" s="8" t="s">
        <v>26</v>
      </c>
      <c r="F10" s="8" t="s">
        <v>33</v>
      </c>
      <c r="G10" s="8" t="s">
        <v>34</v>
      </c>
      <c r="H10" s="8" t="s">
        <v>36</v>
      </c>
      <c r="I10" s="9">
        <v>2000</v>
      </c>
      <c r="J10" s="10">
        <v>34.6</v>
      </c>
      <c r="K10" s="11"/>
      <c r="L10" s="12">
        <v>31730</v>
      </c>
      <c r="M10" s="11">
        <v>571429</v>
      </c>
      <c r="N10" s="12">
        <v>37448</v>
      </c>
      <c r="O10" s="11"/>
      <c r="P10" s="12">
        <v>478</v>
      </c>
      <c r="Q10" s="9">
        <f t="shared" ref="Q10:R10" si="22">(I10/M10)*1000</f>
        <v>3.4999973750019686</v>
      </c>
      <c r="R10" s="10">
        <f t="shared" si="22"/>
        <v>0.92394787438581505</v>
      </c>
      <c r="S10" s="9"/>
      <c r="T10" s="10">
        <f t="shared" si="1"/>
        <v>7.2384937238493721E-2</v>
      </c>
      <c r="U10" s="13">
        <v>133</v>
      </c>
      <c r="V10" s="71"/>
      <c r="W10" s="14">
        <f t="shared" ref="W10:X10" si="23">I10/U10</f>
        <v>15.037593984962406</v>
      </c>
      <c r="X10" s="10" t="e">
        <f t="shared" si="23"/>
        <v>#DIV/0!</v>
      </c>
      <c r="Y10" s="15">
        <f t="shared" ref="Y10:Z10" si="24">O10/M10</f>
        <v>0</v>
      </c>
      <c r="Z10" s="16">
        <f t="shared" si="24"/>
        <v>1.2764366588335825E-2</v>
      </c>
      <c r="AA10" s="17"/>
      <c r="AB10" s="17"/>
      <c r="AC10" s="17"/>
      <c r="AD10" s="17"/>
      <c r="AE10" s="17"/>
      <c r="AF10" s="17"/>
      <c r="AG10" s="17"/>
      <c r="AH10" s="17"/>
    </row>
    <row r="11" spans="1:34" ht="15.75" customHeight="1" x14ac:dyDescent="0.25">
      <c r="A11" s="6">
        <f>Summary!A11</f>
        <v>45783</v>
      </c>
      <c r="B11" s="6">
        <f>Summary!B11</f>
        <v>45844</v>
      </c>
      <c r="C11" s="7">
        <v>45844</v>
      </c>
      <c r="D11" s="7">
        <v>45846</v>
      </c>
      <c r="E11" s="8" t="s">
        <v>26</v>
      </c>
      <c r="F11" s="8" t="s">
        <v>33</v>
      </c>
      <c r="G11" s="8" t="s">
        <v>34</v>
      </c>
      <c r="H11" s="8" t="s">
        <v>37</v>
      </c>
      <c r="I11" s="9">
        <v>3000</v>
      </c>
      <c r="J11" s="10">
        <v>56.02</v>
      </c>
      <c r="K11" s="11"/>
      <c r="L11" s="12">
        <v>32235</v>
      </c>
      <c r="M11" s="11">
        <v>857143</v>
      </c>
      <c r="N11" s="12">
        <v>36179</v>
      </c>
      <c r="O11" s="11"/>
      <c r="P11" s="12">
        <v>446</v>
      </c>
      <c r="Q11" s="9">
        <f t="shared" ref="Q11:R11" si="25">(I11/M11)*1000</f>
        <v>3.4999994166667636</v>
      </c>
      <c r="R11" s="10">
        <f t="shared" si="25"/>
        <v>1.5484120622460544</v>
      </c>
      <c r="S11" s="9"/>
      <c r="T11" s="10">
        <f t="shared" si="1"/>
        <v>0.12560538116591929</v>
      </c>
      <c r="U11" s="13">
        <v>200</v>
      </c>
      <c r="V11" s="71"/>
      <c r="W11" s="14">
        <f t="shared" ref="W11:X11" si="26">I11/U11</f>
        <v>15</v>
      </c>
      <c r="X11" s="10" t="e">
        <f t="shared" si="26"/>
        <v>#DIV/0!</v>
      </c>
      <c r="Y11" s="15">
        <f t="shared" ref="Y11:Z11" si="27">O11/M11</f>
        <v>0</v>
      </c>
      <c r="Z11" s="16">
        <f t="shared" si="27"/>
        <v>1.2327593355261339E-2</v>
      </c>
      <c r="AA11" s="17"/>
      <c r="AB11" s="17"/>
      <c r="AC11" s="17"/>
      <c r="AD11" s="17"/>
      <c r="AE11" s="17"/>
      <c r="AF11" s="17"/>
      <c r="AG11" s="17"/>
      <c r="AH11" s="17"/>
    </row>
    <row r="12" spans="1:34" ht="15.75" customHeight="1" x14ac:dyDescent="0.3">
      <c r="A12" s="18" t="s">
        <v>32</v>
      </c>
      <c r="B12" s="18"/>
      <c r="C12" s="18"/>
      <c r="D12" s="18"/>
      <c r="E12" s="18"/>
      <c r="F12" s="18"/>
      <c r="G12" s="18"/>
      <c r="H12" s="18"/>
      <c r="I12" s="19">
        <f t="shared" ref="I12:P12" si="28">SUM(I6:I11)</f>
        <v>21000</v>
      </c>
      <c r="J12" s="19">
        <f t="shared" si="28"/>
        <v>372.88</v>
      </c>
      <c r="K12" s="20">
        <f t="shared" si="28"/>
        <v>0</v>
      </c>
      <c r="L12" s="20">
        <f t="shared" si="28"/>
        <v>212943</v>
      </c>
      <c r="M12" s="20">
        <f t="shared" si="28"/>
        <v>6325001</v>
      </c>
      <c r="N12" s="20">
        <f t="shared" si="28"/>
        <v>244731</v>
      </c>
      <c r="O12" s="20">
        <f t="shared" si="28"/>
        <v>0</v>
      </c>
      <c r="P12" s="20">
        <f t="shared" si="28"/>
        <v>2891</v>
      </c>
      <c r="Q12" s="19"/>
      <c r="R12" s="19">
        <f>(J12/N12)*1000</f>
        <v>1.5236320694967127</v>
      </c>
      <c r="S12" s="19"/>
      <c r="T12" s="19">
        <f t="shared" si="1"/>
        <v>0.12897959183673469</v>
      </c>
      <c r="U12" s="18">
        <f t="shared" ref="U12:V12" si="29">SUM(U6:U11)</f>
        <v>1691</v>
      </c>
      <c r="V12" s="18">
        <f t="shared" si="29"/>
        <v>0</v>
      </c>
      <c r="W12" s="21"/>
      <c r="X12" s="19" t="e">
        <f t="shared" ref="X12:X16" si="30">J12/V12</f>
        <v>#DIV/0!</v>
      </c>
      <c r="Y12" s="18"/>
      <c r="Z12" s="18"/>
      <c r="AA12" s="17"/>
      <c r="AB12" s="17"/>
      <c r="AC12" s="17"/>
      <c r="AD12" s="17"/>
      <c r="AE12" s="17"/>
      <c r="AF12" s="17"/>
      <c r="AG12" s="17"/>
      <c r="AH12" s="17"/>
    </row>
    <row r="13" spans="1:34" ht="15.75" customHeight="1" x14ac:dyDescent="0.25">
      <c r="A13" s="6">
        <f>Summary!A13</f>
        <v>45785</v>
      </c>
      <c r="B13" s="6">
        <f>Summary!B13</f>
        <v>45844</v>
      </c>
      <c r="C13" s="7">
        <v>45844</v>
      </c>
      <c r="D13" s="7">
        <v>45846</v>
      </c>
      <c r="E13" s="8" t="s">
        <v>26</v>
      </c>
      <c r="F13" s="8" t="s">
        <v>38</v>
      </c>
      <c r="G13" s="8" t="s">
        <v>28</v>
      </c>
      <c r="H13" s="8" t="s">
        <v>29</v>
      </c>
      <c r="I13" s="9">
        <v>5000</v>
      </c>
      <c r="J13" s="10">
        <v>86.5</v>
      </c>
      <c r="K13" s="11">
        <v>92593</v>
      </c>
      <c r="L13" s="12">
        <v>60631</v>
      </c>
      <c r="M13" s="11">
        <v>277778</v>
      </c>
      <c r="N13" s="12">
        <v>105681</v>
      </c>
      <c r="O13" s="11"/>
      <c r="P13" s="12">
        <v>126</v>
      </c>
      <c r="Q13" s="9">
        <f t="shared" ref="Q13:R13" si="31">(I13/M13)*1000</f>
        <v>17.99998560001152</v>
      </c>
      <c r="R13" s="10">
        <f t="shared" si="31"/>
        <v>0.81850096043754317</v>
      </c>
      <c r="S13" s="9"/>
      <c r="T13" s="10">
        <f t="shared" si="1"/>
        <v>0.68650793650793651</v>
      </c>
      <c r="U13" s="13"/>
      <c r="V13" s="71"/>
      <c r="W13" s="14"/>
      <c r="X13" s="10" t="e">
        <f t="shared" si="30"/>
        <v>#DIV/0!</v>
      </c>
      <c r="Y13" s="15">
        <f t="shared" ref="Y13:Z13" si="32">O13/M13</f>
        <v>0</v>
      </c>
      <c r="Z13" s="16">
        <f t="shared" si="32"/>
        <v>1.1922672949726063E-3</v>
      </c>
      <c r="AA13" s="17"/>
      <c r="AB13" s="17"/>
      <c r="AC13" s="17"/>
      <c r="AD13" s="17"/>
      <c r="AE13" s="17"/>
      <c r="AF13" s="17"/>
      <c r="AG13" s="17"/>
      <c r="AH13" s="17"/>
    </row>
    <row r="14" spans="1:34" ht="15.75" customHeight="1" x14ac:dyDescent="0.25">
      <c r="A14" s="6">
        <f>Summary!A14</f>
        <v>45785</v>
      </c>
      <c r="B14" s="6">
        <f>Summary!B14</f>
        <v>45844</v>
      </c>
      <c r="C14" s="7">
        <v>45844</v>
      </c>
      <c r="D14" s="7">
        <v>45846</v>
      </c>
      <c r="E14" s="8" t="s">
        <v>26</v>
      </c>
      <c r="F14" s="8" t="s">
        <v>38</v>
      </c>
      <c r="G14" s="8" t="s">
        <v>28</v>
      </c>
      <c r="H14" s="8" t="s">
        <v>30</v>
      </c>
      <c r="I14" s="9">
        <v>4000</v>
      </c>
      <c r="J14" s="10">
        <v>48.08</v>
      </c>
      <c r="K14" s="11">
        <v>53333</v>
      </c>
      <c r="L14" s="12">
        <v>21514</v>
      </c>
      <c r="M14" s="11">
        <v>160000</v>
      </c>
      <c r="N14" s="12">
        <v>37629</v>
      </c>
      <c r="O14" s="11"/>
      <c r="P14" s="12">
        <v>57</v>
      </c>
      <c r="Q14" s="9">
        <f t="shared" ref="Q14:R14" si="33">(I14/M14)*1000</f>
        <v>25</v>
      </c>
      <c r="R14" s="10">
        <f t="shared" si="33"/>
        <v>1.2777379149060564</v>
      </c>
      <c r="S14" s="9"/>
      <c r="T14" s="10">
        <f t="shared" si="1"/>
        <v>0.84350877192982454</v>
      </c>
      <c r="U14" s="13"/>
      <c r="V14" s="71"/>
      <c r="W14" s="14"/>
      <c r="X14" s="10" t="e">
        <f t="shared" si="30"/>
        <v>#DIV/0!</v>
      </c>
      <c r="Y14" s="15">
        <f t="shared" ref="Y14:Z14" si="34">O14/M14</f>
        <v>0</v>
      </c>
      <c r="Z14" s="16">
        <f t="shared" si="34"/>
        <v>1.5147891254085944E-3</v>
      </c>
      <c r="AA14" s="17"/>
      <c r="AB14" s="17"/>
      <c r="AC14" s="17"/>
      <c r="AD14" s="17"/>
      <c r="AE14" s="17"/>
      <c r="AF14" s="17"/>
      <c r="AG14" s="17"/>
      <c r="AH14" s="17"/>
    </row>
    <row r="15" spans="1:34" ht="15.75" customHeight="1" x14ac:dyDescent="0.25">
      <c r="A15" s="6">
        <f>Summary!A15</f>
        <v>45785</v>
      </c>
      <c r="B15" s="6">
        <f>Summary!B15</f>
        <v>45844</v>
      </c>
      <c r="C15" s="7">
        <v>45844</v>
      </c>
      <c r="D15" s="7">
        <v>45846</v>
      </c>
      <c r="E15" s="8" t="s">
        <v>26</v>
      </c>
      <c r="F15" s="8" t="s">
        <v>38</v>
      </c>
      <c r="G15" s="8" t="s">
        <v>28</v>
      </c>
      <c r="H15" s="8" t="s">
        <v>31</v>
      </c>
      <c r="I15" s="9">
        <v>2000</v>
      </c>
      <c r="J15" s="10">
        <v>34.94</v>
      </c>
      <c r="K15" s="11">
        <v>33333</v>
      </c>
      <c r="L15" s="12">
        <v>7380</v>
      </c>
      <c r="M15" s="11">
        <v>100000</v>
      </c>
      <c r="N15" s="12">
        <v>10825</v>
      </c>
      <c r="O15" s="11"/>
      <c r="P15" s="12">
        <v>21</v>
      </c>
      <c r="Q15" s="9">
        <f t="shared" ref="Q15:R15" si="35">(I15/M15)*1000</f>
        <v>20</v>
      </c>
      <c r="R15" s="10">
        <f t="shared" si="35"/>
        <v>3.2277136258660506</v>
      </c>
      <c r="S15" s="9"/>
      <c r="T15" s="10">
        <f t="shared" si="1"/>
        <v>1.6638095238095236</v>
      </c>
      <c r="U15" s="13"/>
      <c r="V15" s="71"/>
      <c r="W15" s="14"/>
      <c r="X15" s="10" t="e">
        <f t="shared" si="30"/>
        <v>#DIV/0!</v>
      </c>
      <c r="Y15" s="15">
        <f t="shared" ref="Y15:Z15" si="36">O15/M15</f>
        <v>0</v>
      </c>
      <c r="Z15" s="16">
        <f t="shared" si="36"/>
        <v>1.9399538106235567E-3</v>
      </c>
      <c r="AA15" s="17"/>
      <c r="AB15" s="17"/>
      <c r="AC15" s="17"/>
      <c r="AD15" s="17"/>
      <c r="AE15" s="17"/>
      <c r="AF15" s="17"/>
      <c r="AG15" s="17"/>
      <c r="AH15" s="17"/>
    </row>
    <row r="16" spans="1:34" ht="15.75" customHeight="1" x14ac:dyDescent="0.3">
      <c r="A16" s="18" t="s">
        <v>32</v>
      </c>
      <c r="B16" s="18"/>
      <c r="C16" s="18"/>
      <c r="D16" s="18"/>
      <c r="E16" s="18"/>
      <c r="F16" s="18"/>
      <c r="G16" s="18"/>
      <c r="H16" s="18"/>
      <c r="I16" s="19">
        <f t="shared" ref="I16:P16" si="37">SUM(I13:I15)</f>
        <v>11000</v>
      </c>
      <c r="J16" s="19">
        <f t="shared" si="37"/>
        <v>169.51999999999998</v>
      </c>
      <c r="K16" s="20">
        <f t="shared" si="37"/>
        <v>179259</v>
      </c>
      <c r="L16" s="20">
        <f t="shared" si="37"/>
        <v>89525</v>
      </c>
      <c r="M16" s="20">
        <f t="shared" si="37"/>
        <v>537778</v>
      </c>
      <c r="N16" s="20">
        <f t="shared" si="37"/>
        <v>154135</v>
      </c>
      <c r="O16" s="20">
        <f t="shared" si="37"/>
        <v>0</v>
      </c>
      <c r="P16" s="20">
        <f t="shared" si="37"/>
        <v>204</v>
      </c>
      <c r="Q16" s="19"/>
      <c r="R16" s="19">
        <f t="shared" ref="R16:R28" si="38">(J16/N16)*1000</f>
        <v>1.0998150971550911</v>
      </c>
      <c r="S16" s="19"/>
      <c r="T16" s="19">
        <f t="shared" si="1"/>
        <v>0.8309803921568627</v>
      </c>
      <c r="U16" s="18">
        <f t="shared" ref="U16:V16" si="39">SUM(U13:U15)</f>
        <v>0</v>
      </c>
      <c r="V16" s="18">
        <f t="shared" si="39"/>
        <v>0</v>
      </c>
      <c r="W16" s="21"/>
      <c r="X16" s="19" t="e">
        <f t="shared" si="30"/>
        <v>#DIV/0!</v>
      </c>
      <c r="Y16" s="18"/>
      <c r="Z16" s="18"/>
      <c r="AA16" s="17"/>
      <c r="AB16" s="17"/>
      <c r="AC16" s="17"/>
      <c r="AD16" s="17"/>
      <c r="AE16" s="17"/>
      <c r="AF16" s="17"/>
      <c r="AG16" s="17"/>
      <c r="AH16" s="17"/>
    </row>
    <row r="17" spans="1:34" ht="15.75" customHeight="1" x14ac:dyDescent="0.25">
      <c r="A17" s="6">
        <f>Summary!A17</f>
        <v>45792</v>
      </c>
      <c r="B17" s="6">
        <f>Summary!B17</f>
        <v>45851</v>
      </c>
      <c r="C17" s="7">
        <v>45844</v>
      </c>
      <c r="D17" s="7">
        <v>45850</v>
      </c>
      <c r="E17" s="8" t="s">
        <v>26</v>
      </c>
      <c r="F17" s="8" t="s">
        <v>39</v>
      </c>
      <c r="G17" s="8" t="s">
        <v>40</v>
      </c>
      <c r="H17" s="8" t="s">
        <v>29</v>
      </c>
      <c r="I17" s="9">
        <v>6000</v>
      </c>
      <c r="J17" s="10">
        <v>662.02</v>
      </c>
      <c r="K17" s="11"/>
      <c r="L17" s="12" t="s">
        <v>41</v>
      </c>
      <c r="M17" s="11"/>
      <c r="N17" s="12">
        <v>122319</v>
      </c>
      <c r="O17" s="11"/>
      <c r="P17" s="12">
        <v>5695</v>
      </c>
      <c r="Q17" s="9"/>
      <c r="R17" s="10">
        <f t="shared" si="38"/>
        <v>5.4122417612962828</v>
      </c>
      <c r="S17" s="9"/>
      <c r="T17" s="10">
        <f t="shared" si="1"/>
        <v>0.11624582967515364</v>
      </c>
      <c r="U17" s="11">
        <v>1200</v>
      </c>
      <c r="V17" s="71"/>
      <c r="W17" s="14">
        <f t="shared" ref="W17:X17" si="40">I17/U17</f>
        <v>5</v>
      </c>
      <c r="X17" s="10" t="e">
        <f t="shared" si="40"/>
        <v>#DIV/0!</v>
      </c>
      <c r="Y17" s="15" t="e">
        <f t="shared" ref="Y17:Z17" si="41">O17/M17</f>
        <v>#DIV/0!</v>
      </c>
      <c r="Z17" s="16">
        <f t="shared" si="41"/>
        <v>4.655858860847456E-2</v>
      </c>
      <c r="AA17" s="17"/>
      <c r="AB17" s="17"/>
      <c r="AC17" s="17"/>
      <c r="AD17" s="17"/>
      <c r="AE17" s="17"/>
      <c r="AF17" s="17"/>
      <c r="AG17" s="17"/>
      <c r="AH17" s="17"/>
    </row>
    <row r="18" spans="1:34" ht="15.75" customHeight="1" x14ac:dyDescent="0.25">
      <c r="A18" s="6">
        <f>Summary!A18</f>
        <v>45792</v>
      </c>
      <c r="B18" s="6">
        <f>Summary!B18</f>
        <v>45851</v>
      </c>
      <c r="C18" s="7">
        <v>45844</v>
      </c>
      <c r="D18" s="7">
        <v>45850</v>
      </c>
      <c r="E18" s="8" t="s">
        <v>26</v>
      </c>
      <c r="F18" s="8" t="s">
        <v>39</v>
      </c>
      <c r="G18" s="8" t="s">
        <v>40</v>
      </c>
      <c r="H18" s="8" t="s">
        <v>30</v>
      </c>
      <c r="I18" s="9">
        <v>5000</v>
      </c>
      <c r="J18" s="10">
        <v>562.25</v>
      </c>
      <c r="K18" s="11"/>
      <c r="L18" s="12" t="s">
        <v>41</v>
      </c>
      <c r="M18" s="11"/>
      <c r="N18" s="12">
        <v>79480</v>
      </c>
      <c r="O18" s="11"/>
      <c r="P18" s="12">
        <v>5078</v>
      </c>
      <c r="Q18" s="9"/>
      <c r="R18" s="10">
        <f t="shared" si="38"/>
        <v>7.074106693507801</v>
      </c>
      <c r="S18" s="9"/>
      <c r="T18" s="10">
        <f t="shared" si="1"/>
        <v>0.11072272548247342</v>
      </c>
      <c r="U18" s="11">
        <v>1000</v>
      </c>
      <c r="V18" s="71"/>
      <c r="W18" s="14">
        <f t="shared" ref="W18:X18" si="42">I18/U18</f>
        <v>5</v>
      </c>
      <c r="X18" s="10" t="e">
        <f t="shared" si="42"/>
        <v>#DIV/0!</v>
      </c>
      <c r="Y18" s="15" t="e">
        <f t="shared" ref="Y18:Z18" si="43">O18/M18</f>
        <v>#DIV/0!</v>
      </c>
      <c r="Z18" s="16">
        <f t="shared" si="43"/>
        <v>6.3890286864620033E-2</v>
      </c>
      <c r="AA18" s="17"/>
      <c r="AB18" s="17"/>
      <c r="AC18" s="17"/>
      <c r="AD18" s="17"/>
      <c r="AE18" s="17"/>
      <c r="AF18" s="17"/>
      <c r="AG18" s="17"/>
      <c r="AH18" s="17"/>
    </row>
    <row r="19" spans="1:34" ht="15.75" customHeight="1" x14ac:dyDescent="0.25">
      <c r="A19" s="6">
        <f>Summary!A19</f>
        <v>45792</v>
      </c>
      <c r="B19" s="6">
        <f>Summary!B19</f>
        <v>45851</v>
      </c>
      <c r="C19" s="7">
        <v>45844</v>
      </c>
      <c r="D19" s="7">
        <v>45850</v>
      </c>
      <c r="E19" s="8" t="s">
        <v>26</v>
      </c>
      <c r="F19" s="8" t="s">
        <v>39</v>
      </c>
      <c r="G19" s="8" t="s">
        <v>40</v>
      </c>
      <c r="H19" s="8" t="s">
        <v>31</v>
      </c>
      <c r="I19" s="9">
        <v>3000</v>
      </c>
      <c r="J19" s="10">
        <v>332.55</v>
      </c>
      <c r="K19" s="11"/>
      <c r="L19" s="12" t="s">
        <v>41</v>
      </c>
      <c r="M19" s="11"/>
      <c r="N19" s="12">
        <v>100280</v>
      </c>
      <c r="O19" s="11"/>
      <c r="P19" s="12">
        <v>2487</v>
      </c>
      <c r="Q19" s="9"/>
      <c r="R19" s="10">
        <f t="shared" si="38"/>
        <v>3.3162145991224574</v>
      </c>
      <c r="S19" s="9"/>
      <c r="T19" s="10">
        <f t="shared" si="1"/>
        <v>0.13371531966224368</v>
      </c>
      <c r="U19" s="13">
        <v>429</v>
      </c>
      <c r="V19" s="71"/>
      <c r="W19" s="14">
        <f t="shared" ref="W19:X19" si="44">I19/U19</f>
        <v>6.9930069930069934</v>
      </c>
      <c r="X19" s="10" t="e">
        <f t="shared" si="44"/>
        <v>#DIV/0!</v>
      </c>
      <c r="Y19" s="15" t="e">
        <f t="shared" ref="Y19:Z19" si="45">O19/M19</f>
        <v>#DIV/0!</v>
      </c>
      <c r="Z19" s="16">
        <f t="shared" si="45"/>
        <v>2.4800558436378142E-2</v>
      </c>
      <c r="AA19" s="17"/>
      <c r="AB19" s="17"/>
      <c r="AC19" s="17"/>
      <c r="AD19" s="17"/>
      <c r="AE19" s="17"/>
      <c r="AF19" s="17"/>
      <c r="AG19" s="17"/>
      <c r="AH19" s="17"/>
    </row>
    <row r="20" spans="1:34" ht="15.75" customHeight="1" x14ac:dyDescent="0.25">
      <c r="A20" s="6">
        <f>Summary!A20</f>
        <v>45792</v>
      </c>
      <c r="B20" s="6">
        <f>Summary!B20</f>
        <v>45851</v>
      </c>
      <c r="C20" s="7">
        <v>45844</v>
      </c>
      <c r="D20" s="7">
        <v>45850</v>
      </c>
      <c r="E20" s="8" t="s">
        <v>26</v>
      </c>
      <c r="F20" s="8" t="s">
        <v>39</v>
      </c>
      <c r="G20" s="8" t="s">
        <v>40</v>
      </c>
      <c r="H20" s="8" t="s">
        <v>35</v>
      </c>
      <c r="I20" s="9">
        <v>2000</v>
      </c>
      <c r="J20" s="10">
        <v>233.19</v>
      </c>
      <c r="K20" s="11"/>
      <c r="L20" s="12" t="s">
        <v>41</v>
      </c>
      <c r="M20" s="11"/>
      <c r="N20" s="12">
        <v>64054</v>
      </c>
      <c r="O20" s="11"/>
      <c r="P20" s="12">
        <v>2211</v>
      </c>
      <c r="Q20" s="9"/>
      <c r="R20" s="10">
        <f t="shared" si="38"/>
        <v>3.6405220595122865</v>
      </c>
      <c r="S20" s="9"/>
      <c r="T20" s="10">
        <f t="shared" si="1"/>
        <v>0.10546811397557666</v>
      </c>
      <c r="U20" s="13">
        <v>333</v>
      </c>
      <c r="V20" s="71"/>
      <c r="W20" s="14">
        <f t="shared" ref="W20:X20" si="46">I20/U20</f>
        <v>6.0060060060060056</v>
      </c>
      <c r="X20" s="10" t="e">
        <f t="shared" si="46"/>
        <v>#DIV/0!</v>
      </c>
      <c r="Y20" s="15" t="e">
        <f t="shared" ref="Y20:Z20" si="47">O20/M20</f>
        <v>#DIV/0!</v>
      </c>
      <c r="Z20" s="16">
        <f t="shared" si="47"/>
        <v>3.4517750647890845E-2</v>
      </c>
      <c r="AA20" s="17"/>
      <c r="AB20" s="17"/>
      <c r="AC20" s="17"/>
      <c r="AD20" s="17"/>
      <c r="AE20" s="17"/>
      <c r="AF20" s="17"/>
      <c r="AG20" s="17"/>
      <c r="AH20" s="17"/>
    </row>
    <row r="21" spans="1:34" ht="15.75" customHeight="1" x14ac:dyDescent="0.25">
      <c r="A21" s="6">
        <f>Summary!A21</f>
        <v>45792</v>
      </c>
      <c r="B21" s="6">
        <f>Summary!B21</f>
        <v>45851</v>
      </c>
      <c r="C21" s="7">
        <v>45844</v>
      </c>
      <c r="D21" s="7">
        <v>45850</v>
      </c>
      <c r="E21" s="8" t="s">
        <v>26</v>
      </c>
      <c r="F21" s="8" t="s">
        <v>39</v>
      </c>
      <c r="G21" s="8" t="s">
        <v>40</v>
      </c>
      <c r="H21" s="8" t="s">
        <v>36</v>
      </c>
      <c r="I21" s="9">
        <v>2000</v>
      </c>
      <c r="J21" s="10">
        <v>232.4</v>
      </c>
      <c r="K21" s="11"/>
      <c r="L21" s="12" t="s">
        <v>41</v>
      </c>
      <c r="M21" s="11"/>
      <c r="N21" s="12">
        <v>67542</v>
      </c>
      <c r="O21" s="11"/>
      <c r="P21" s="12">
        <v>4570</v>
      </c>
      <c r="Q21" s="9"/>
      <c r="R21" s="10">
        <f t="shared" si="38"/>
        <v>3.4408220070474669</v>
      </c>
      <c r="S21" s="9"/>
      <c r="T21" s="10">
        <f t="shared" si="1"/>
        <v>5.0853391684901536E-2</v>
      </c>
      <c r="U21" s="13">
        <v>333</v>
      </c>
      <c r="V21" s="71"/>
      <c r="W21" s="14">
        <f t="shared" ref="W21:X21" si="48">I21/U21</f>
        <v>6.0060060060060056</v>
      </c>
      <c r="X21" s="10" t="e">
        <f t="shared" si="48"/>
        <v>#DIV/0!</v>
      </c>
      <c r="Y21" s="15" t="e">
        <f t="shared" ref="Y21:Z21" si="49">O21/M21</f>
        <v>#DIV/0!</v>
      </c>
      <c r="Z21" s="16">
        <f t="shared" si="49"/>
        <v>6.7661603150632202E-2</v>
      </c>
      <c r="AA21" s="17"/>
      <c r="AB21" s="17"/>
      <c r="AC21" s="17"/>
      <c r="AD21" s="17"/>
      <c r="AE21" s="17"/>
      <c r="AF21" s="17"/>
      <c r="AG21" s="17"/>
      <c r="AH21" s="17"/>
    </row>
    <row r="22" spans="1:34" ht="15.75" customHeight="1" x14ac:dyDescent="0.25">
      <c r="A22" s="6">
        <f>Summary!A22</f>
        <v>45789</v>
      </c>
      <c r="B22" s="6">
        <f>Summary!B22</f>
        <v>45849</v>
      </c>
      <c r="C22" s="7">
        <v>45844</v>
      </c>
      <c r="D22" s="7">
        <v>45850</v>
      </c>
      <c r="E22" s="8" t="s">
        <v>26</v>
      </c>
      <c r="F22" s="8" t="s">
        <v>39</v>
      </c>
      <c r="G22" s="8" t="s">
        <v>40</v>
      </c>
      <c r="H22" s="8" t="s">
        <v>37</v>
      </c>
      <c r="I22" s="9">
        <v>2000</v>
      </c>
      <c r="J22" s="10">
        <v>198.55</v>
      </c>
      <c r="K22" s="11"/>
      <c r="L22" s="12" t="s">
        <v>41</v>
      </c>
      <c r="M22" s="11"/>
      <c r="N22" s="12">
        <v>53472</v>
      </c>
      <c r="O22" s="11"/>
      <c r="P22" s="12">
        <v>2436</v>
      </c>
      <c r="Q22" s="9"/>
      <c r="R22" s="10">
        <f t="shared" si="38"/>
        <v>3.71315828845003</v>
      </c>
      <c r="S22" s="9"/>
      <c r="T22" s="10">
        <f t="shared" si="1"/>
        <v>8.1506568144499178E-2</v>
      </c>
      <c r="U22" s="13">
        <v>333</v>
      </c>
      <c r="V22" s="71"/>
      <c r="W22" s="14">
        <f t="shared" ref="W22:X22" si="50">I22/U22</f>
        <v>6.0060060060060056</v>
      </c>
      <c r="X22" s="10" t="e">
        <f t="shared" si="50"/>
        <v>#DIV/0!</v>
      </c>
      <c r="Y22" s="15" t="e">
        <f t="shared" ref="Y22:Z22" si="51">O22/M22</f>
        <v>#DIV/0!</v>
      </c>
      <c r="Z22" s="16">
        <f t="shared" si="51"/>
        <v>4.5556552962298026E-2</v>
      </c>
      <c r="AA22" s="17"/>
      <c r="AB22" s="17"/>
      <c r="AC22" s="17"/>
      <c r="AD22" s="17"/>
      <c r="AE22" s="17"/>
      <c r="AF22" s="17"/>
      <c r="AG22" s="17"/>
      <c r="AH22" s="17"/>
    </row>
    <row r="23" spans="1:34" ht="15.75" customHeight="1" x14ac:dyDescent="0.3">
      <c r="A23" s="18" t="s">
        <v>32</v>
      </c>
      <c r="B23" s="18"/>
      <c r="C23" s="18"/>
      <c r="D23" s="18"/>
      <c r="E23" s="18"/>
      <c r="F23" s="18"/>
      <c r="G23" s="18"/>
      <c r="H23" s="18"/>
      <c r="I23" s="19">
        <f t="shared" ref="I23:P23" si="52">SUM(I17:I22)</f>
        <v>20000</v>
      </c>
      <c r="J23" s="19">
        <f t="shared" si="52"/>
        <v>2220.96</v>
      </c>
      <c r="K23" s="20">
        <f t="shared" si="52"/>
        <v>0</v>
      </c>
      <c r="L23" s="20">
        <f t="shared" si="52"/>
        <v>0</v>
      </c>
      <c r="M23" s="20">
        <f t="shared" si="52"/>
        <v>0</v>
      </c>
      <c r="N23" s="20">
        <f t="shared" si="52"/>
        <v>487147</v>
      </c>
      <c r="O23" s="20">
        <f t="shared" si="52"/>
        <v>0</v>
      </c>
      <c r="P23" s="20">
        <f t="shared" si="52"/>
        <v>22477</v>
      </c>
      <c r="Q23" s="19"/>
      <c r="R23" s="19">
        <f t="shared" si="38"/>
        <v>4.5591166526736284</v>
      </c>
      <c r="S23" s="19"/>
      <c r="T23" s="19">
        <f t="shared" si="1"/>
        <v>9.8810339458112739E-2</v>
      </c>
      <c r="U23" s="20">
        <f t="shared" ref="U23:V23" si="53">SUM(U17:U22)</f>
        <v>3628</v>
      </c>
      <c r="V23" s="18">
        <f t="shared" si="53"/>
        <v>0</v>
      </c>
      <c r="W23" s="21"/>
      <c r="X23" s="19" t="e">
        <f>J23/V23</f>
        <v>#DIV/0!</v>
      </c>
      <c r="Y23" s="18"/>
      <c r="Z23" s="18"/>
      <c r="AA23" s="17"/>
      <c r="AB23" s="17"/>
      <c r="AC23" s="17"/>
      <c r="AD23" s="17"/>
      <c r="AE23" s="17"/>
      <c r="AF23" s="17"/>
      <c r="AG23" s="17"/>
      <c r="AH23" s="17"/>
    </row>
    <row r="24" spans="1:34" ht="15.75" customHeight="1" x14ac:dyDescent="0.25">
      <c r="A24" s="6">
        <f>Summary!A24</f>
        <v>45797</v>
      </c>
      <c r="B24" s="6">
        <f>Summary!B24</f>
        <v>45857</v>
      </c>
      <c r="C24" s="7">
        <v>45844</v>
      </c>
      <c r="D24" s="7">
        <v>45850</v>
      </c>
      <c r="E24" s="8" t="s">
        <v>26</v>
      </c>
      <c r="F24" s="8" t="s">
        <v>42</v>
      </c>
      <c r="G24" s="8" t="s">
        <v>43</v>
      </c>
      <c r="H24" s="8" t="s">
        <v>29</v>
      </c>
      <c r="I24" s="9">
        <v>7000</v>
      </c>
      <c r="J24" s="10">
        <v>555.79999999999995</v>
      </c>
      <c r="K24" s="11"/>
      <c r="L24" s="12"/>
      <c r="M24" s="11">
        <v>5600000</v>
      </c>
      <c r="N24" s="12">
        <v>67091</v>
      </c>
      <c r="O24" s="11">
        <v>28000</v>
      </c>
      <c r="P24" s="12">
        <v>2779</v>
      </c>
      <c r="Q24" s="9">
        <v>2.5</v>
      </c>
      <c r="R24" s="10">
        <f t="shared" si="38"/>
        <v>8.2842706175194891</v>
      </c>
      <c r="S24" s="9">
        <f t="shared" ref="S24:T24" si="54">(I24/O24)</f>
        <v>0.25</v>
      </c>
      <c r="T24" s="10">
        <f t="shared" si="54"/>
        <v>0.19999999999999998</v>
      </c>
      <c r="U24" s="11">
        <v>1167</v>
      </c>
      <c r="V24" s="71"/>
      <c r="W24" s="14">
        <f t="shared" ref="W24:X24" si="55">I24/U24</f>
        <v>5.9982862039417313</v>
      </c>
      <c r="X24" s="10" t="e">
        <f t="shared" si="55"/>
        <v>#DIV/0!</v>
      </c>
      <c r="Y24" s="15">
        <f t="shared" ref="Y24:Z24" si="56">O24/M24</f>
        <v>5.0000000000000001E-3</v>
      </c>
      <c r="Z24" s="16">
        <f t="shared" si="56"/>
        <v>4.1421353087597444E-2</v>
      </c>
      <c r="AA24" s="17"/>
      <c r="AB24" s="17"/>
      <c r="AC24" s="17"/>
      <c r="AD24" s="17"/>
      <c r="AE24" s="17"/>
      <c r="AF24" s="17"/>
      <c r="AG24" s="17"/>
      <c r="AH24" s="17"/>
    </row>
    <row r="25" spans="1:34" ht="15.75" customHeight="1" x14ac:dyDescent="0.25">
      <c r="A25" s="6">
        <f>Summary!A25</f>
        <v>45797</v>
      </c>
      <c r="B25" s="6">
        <f>Summary!B25</f>
        <v>45857</v>
      </c>
      <c r="C25" s="7">
        <v>45844</v>
      </c>
      <c r="D25" s="7">
        <v>45850</v>
      </c>
      <c r="E25" s="8" t="s">
        <v>26</v>
      </c>
      <c r="F25" s="8" t="s">
        <v>42</v>
      </c>
      <c r="G25" s="8" t="s">
        <v>43</v>
      </c>
      <c r="H25" s="8" t="s">
        <v>30</v>
      </c>
      <c r="I25" s="9">
        <v>5000</v>
      </c>
      <c r="J25" s="10">
        <v>1237.5999999999999</v>
      </c>
      <c r="K25" s="11"/>
      <c r="L25" s="12"/>
      <c r="M25" s="11">
        <v>4000000</v>
      </c>
      <c r="N25" s="12">
        <v>341415</v>
      </c>
      <c r="O25" s="11">
        <v>20000</v>
      </c>
      <c r="P25" s="12">
        <v>6188</v>
      </c>
      <c r="Q25" s="9">
        <v>4</v>
      </c>
      <c r="R25" s="10">
        <f t="shared" si="38"/>
        <v>3.6249139610151868</v>
      </c>
      <c r="S25" s="9">
        <f t="shared" ref="S25:T25" si="57">(I25/O25)</f>
        <v>0.25</v>
      </c>
      <c r="T25" s="10">
        <f t="shared" si="57"/>
        <v>0.19999999999999998</v>
      </c>
      <c r="U25" s="13">
        <v>714</v>
      </c>
      <c r="V25" s="71"/>
      <c r="W25" s="14">
        <f t="shared" ref="W25:X25" si="58">I25/U25</f>
        <v>7.0028011204481793</v>
      </c>
      <c r="X25" s="10" t="e">
        <f t="shared" si="58"/>
        <v>#DIV/0!</v>
      </c>
      <c r="Y25" s="15">
        <f t="shared" ref="Y25:Z25" si="59">O25/M25</f>
        <v>5.0000000000000001E-3</v>
      </c>
      <c r="Z25" s="16">
        <f t="shared" si="59"/>
        <v>1.8124569805075933E-2</v>
      </c>
      <c r="AA25" s="17"/>
      <c r="AB25" s="17"/>
      <c r="AC25" s="17"/>
      <c r="AD25" s="17"/>
      <c r="AE25" s="17"/>
      <c r="AF25" s="17"/>
      <c r="AG25" s="17"/>
      <c r="AH25" s="17"/>
    </row>
    <row r="26" spans="1:34" ht="15.75" customHeight="1" x14ac:dyDescent="0.25">
      <c r="A26" s="6">
        <f>Summary!A26</f>
        <v>45797</v>
      </c>
      <c r="B26" s="6">
        <f>Summary!B26</f>
        <v>45857</v>
      </c>
      <c r="C26" s="7">
        <v>45844</v>
      </c>
      <c r="D26" s="7">
        <v>45850</v>
      </c>
      <c r="E26" s="8" t="s">
        <v>26</v>
      </c>
      <c r="F26" s="8" t="s">
        <v>42</v>
      </c>
      <c r="G26" s="8" t="s">
        <v>43</v>
      </c>
      <c r="H26" s="8" t="s">
        <v>31</v>
      </c>
      <c r="I26" s="9">
        <v>4000</v>
      </c>
      <c r="J26" s="10">
        <v>441.4</v>
      </c>
      <c r="K26" s="11"/>
      <c r="L26" s="12"/>
      <c r="M26" s="11">
        <v>3200000</v>
      </c>
      <c r="N26" s="12">
        <v>109687</v>
      </c>
      <c r="O26" s="11">
        <v>16000</v>
      </c>
      <c r="P26" s="12">
        <v>2207</v>
      </c>
      <c r="Q26" s="9">
        <v>5</v>
      </c>
      <c r="R26" s="10">
        <f t="shared" si="38"/>
        <v>4.0241778879903727</v>
      </c>
      <c r="S26" s="9">
        <f t="shared" ref="S26:T26" si="60">(I26/O26)</f>
        <v>0.25</v>
      </c>
      <c r="T26" s="10">
        <f t="shared" si="60"/>
        <v>0.19999999999999998</v>
      </c>
      <c r="U26" s="13">
        <v>571</v>
      </c>
      <c r="V26" s="71"/>
      <c r="W26" s="14">
        <f t="shared" ref="W26:X26" si="61">I26/U26</f>
        <v>7.0052539404553418</v>
      </c>
      <c r="X26" s="10" t="e">
        <f t="shared" si="61"/>
        <v>#DIV/0!</v>
      </c>
      <c r="Y26" s="15">
        <f t="shared" ref="Y26:Z26" si="62">O26/M26</f>
        <v>5.0000000000000001E-3</v>
      </c>
      <c r="Z26" s="16">
        <f t="shared" si="62"/>
        <v>2.0120889439951863E-2</v>
      </c>
      <c r="AA26" s="17"/>
      <c r="AB26" s="17"/>
      <c r="AC26" s="17"/>
      <c r="AD26" s="17"/>
      <c r="AE26" s="17"/>
      <c r="AF26" s="17"/>
      <c r="AG26" s="17"/>
      <c r="AH26" s="17"/>
    </row>
    <row r="27" spans="1:34" ht="15.75" customHeight="1" x14ac:dyDescent="0.25">
      <c r="A27" s="6">
        <f>Summary!A27</f>
        <v>45797</v>
      </c>
      <c r="B27" s="6">
        <f>Summary!B27</f>
        <v>45857</v>
      </c>
      <c r="C27" s="7">
        <v>45844</v>
      </c>
      <c r="D27" s="7">
        <v>45850</v>
      </c>
      <c r="E27" s="8" t="s">
        <v>26</v>
      </c>
      <c r="F27" s="8" t="s">
        <v>42</v>
      </c>
      <c r="G27" s="8" t="s">
        <v>43</v>
      </c>
      <c r="H27" s="8" t="s">
        <v>37</v>
      </c>
      <c r="I27" s="9">
        <v>3000</v>
      </c>
      <c r="J27" s="10">
        <v>204.8</v>
      </c>
      <c r="K27" s="11"/>
      <c r="L27" s="12"/>
      <c r="M27" s="11">
        <v>2400000</v>
      </c>
      <c r="N27" s="12">
        <v>22905</v>
      </c>
      <c r="O27" s="11">
        <v>12000</v>
      </c>
      <c r="P27" s="12">
        <v>1024</v>
      </c>
      <c r="Q27" s="9">
        <v>3.5</v>
      </c>
      <c r="R27" s="10">
        <f t="shared" si="38"/>
        <v>8.9412791966819487</v>
      </c>
      <c r="S27" s="9">
        <f t="shared" ref="S27:T27" si="63">(I27/O27)</f>
        <v>0.25</v>
      </c>
      <c r="T27" s="10">
        <f t="shared" si="63"/>
        <v>0.2</v>
      </c>
      <c r="U27" s="13">
        <v>429</v>
      </c>
      <c r="V27" s="71"/>
      <c r="W27" s="14">
        <f t="shared" ref="W27:X27" si="64">I27/U27</f>
        <v>6.9930069930069934</v>
      </c>
      <c r="X27" s="10" t="e">
        <f t="shared" si="64"/>
        <v>#DIV/0!</v>
      </c>
      <c r="Y27" s="15">
        <f t="shared" ref="Y27:Z27" si="65">O27/M27</f>
        <v>5.0000000000000001E-3</v>
      </c>
      <c r="Z27" s="16">
        <f t="shared" si="65"/>
        <v>4.4706395983409739E-2</v>
      </c>
      <c r="AA27" s="17"/>
      <c r="AB27" s="17"/>
      <c r="AC27" s="17"/>
      <c r="AD27" s="17"/>
      <c r="AE27" s="17"/>
      <c r="AF27" s="17"/>
      <c r="AG27" s="17"/>
      <c r="AH27" s="17"/>
    </row>
    <row r="28" spans="1:34" ht="15.75" customHeight="1" x14ac:dyDescent="0.3">
      <c r="A28" s="18" t="s">
        <v>32</v>
      </c>
      <c r="B28" s="18"/>
      <c r="C28" s="18"/>
      <c r="D28" s="18"/>
      <c r="E28" s="18"/>
      <c r="F28" s="18"/>
      <c r="G28" s="18"/>
      <c r="H28" s="18"/>
      <c r="I28" s="19">
        <f t="shared" ref="I28:P28" si="66">SUM(I24:I27)</f>
        <v>19000</v>
      </c>
      <c r="J28" s="19">
        <f t="shared" si="66"/>
        <v>2439.6</v>
      </c>
      <c r="K28" s="20">
        <f t="shared" si="66"/>
        <v>0</v>
      </c>
      <c r="L28" s="20">
        <f t="shared" si="66"/>
        <v>0</v>
      </c>
      <c r="M28" s="20">
        <f t="shared" si="66"/>
        <v>15200000</v>
      </c>
      <c r="N28" s="20">
        <f t="shared" si="66"/>
        <v>541098</v>
      </c>
      <c r="O28" s="20">
        <f t="shared" si="66"/>
        <v>76000</v>
      </c>
      <c r="P28" s="20">
        <f t="shared" si="66"/>
        <v>12198</v>
      </c>
      <c r="Q28" s="19"/>
      <c r="R28" s="19">
        <f t="shared" si="38"/>
        <v>4.5086102702283135</v>
      </c>
      <c r="S28" s="19"/>
      <c r="T28" s="19">
        <f>(J28/P28)</f>
        <v>0.19999999999999998</v>
      </c>
      <c r="U28" s="20">
        <f t="shared" ref="U28:V28" si="67">SUM(U24:U27)</f>
        <v>2881</v>
      </c>
      <c r="V28" s="18">
        <f t="shared" si="67"/>
        <v>0</v>
      </c>
      <c r="W28" s="21"/>
      <c r="X28" s="19" t="e">
        <f>J28/V28</f>
        <v>#DIV/0!</v>
      </c>
      <c r="Y28" s="18"/>
      <c r="Z28" s="18"/>
      <c r="AA28" s="17"/>
      <c r="AB28" s="17"/>
      <c r="AC28" s="17"/>
      <c r="AD28" s="17"/>
      <c r="AE28" s="17"/>
      <c r="AF28" s="17"/>
      <c r="AG28" s="17"/>
      <c r="AH28" s="17"/>
    </row>
    <row r="29" spans="1:34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24"/>
      <c r="J29" s="25"/>
      <c r="K29" s="26"/>
      <c r="L29" s="27"/>
      <c r="M29" s="26"/>
      <c r="N29" s="27"/>
      <c r="O29" s="26"/>
      <c r="P29" s="27"/>
      <c r="Q29" s="24"/>
      <c r="R29" s="25"/>
      <c r="S29" s="24"/>
      <c r="T29" s="25"/>
      <c r="U29" s="17"/>
      <c r="V29" s="28"/>
      <c r="W29" s="29"/>
      <c r="X29" s="25"/>
      <c r="Y29" s="17"/>
      <c r="Z29" s="28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3">
      <c r="A30" s="17"/>
      <c r="B30" s="17"/>
      <c r="C30" s="17"/>
      <c r="D30" s="17"/>
      <c r="E30" s="17"/>
      <c r="F30" s="17"/>
      <c r="G30" s="17"/>
      <c r="H30" s="32" t="s">
        <v>32</v>
      </c>
      <c r="I30" s="33">
        <f t="shared" ref="I30:P30" si="68">SUM(I28,I23,I16,I12,I5)</f>
        <v>83000</v>
      </c>
      <c r="J30" s="33">
        <f t="shared" si="68"/>
        <v>6587.9</v>
      </c>
      <c r="K30" s="34">
        <f t="shared" si="68"/>
        <v>1190926</v>
      </c>
      <c r="L30" s="34">
        <f t="shared" si="68"/>
        <v>359191</v>
      </c>
      <c r="M30" s="34">
        <f t="shared" si="68"/>
        <v>24712779</v>
      </c>
      <c r="N30" s="34">
        <f t="shared" si="68"/>
        <v>2151878</v>
      </c>
      <c r="O30" s="34">
        <f t="shared" si="68"/>
        <v>76000</v>
      </c>
      <c r="P30" s="34">
        <f t="shared" si="68"/>
        <v>38842</v>
      </c>
      <c r="Q30" s="33">
        <v>3.5</v>
      </c>
      <c r="R30" s="33">
        <f>(J30/N30)*1000</f>
        <v>3.0614653804723129</v>
      </c>
      <c r="S30" s="33">
        <f t="shared" ref="S30:T30" si="69">(I30/O30)</f>
        <v>1.0921052631578947</v>
      </c>
      <c r="T30" s="33">
        <f t="shared" si="69"/>
        <v>0.1696076412131198</v>
      </c>
      <c r="U30" s="34">
        <f t="shared" ref="U30:V30" si="70">SUM(U28,U23,U16,U12,U5)</f>
        <v>8200</v>
      </c>
      <c r="V30" s="34">
        <f t="shared" si="70"/>
        <v>0</v>
      </c>
      <c r="W30" s="33">
        <f t="shared" ref="W30:X30" si="71">I30/U30</f>
        <v>10.121951219512194</v>
      </c>
      <c r="X30" s="33" t="e">
        <f t="shared" si="71"/>
        <v>#DIV/0!</v>
      </c>
      <c r="Y30" s="35">
        <f t="shared" ref="Y30:Z30" si="72">O30/M30</f>
        <v>3.07533199726344E-3</v>
      </c>
      <c r="Z30" s="35">
        <f t="shared" si="72"/>
        <v>1.805027980210774E-2</v>
      </c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24"/>
      <c r="J31" s="25"/>
      <c r="K31" s="26"/>
      <c r="L31" s="27"/>
      <c r="M31" s="26"/>
      <c r="N31" s="27"/>
      <c r="O31" s="26"/>
      <c r="P31" s="27"/>
      <c r="Q31" s="24"/>
      <c r="R31" s="25"/>
      <c r="S31" s="24"/>
      <c r="T31" s="25"/>
      <c r="U31" s="17"/>
      <c r="V31" s="28"/>
      <c r="W31" s="29"/>
      <c r="X31" s="25"/>
      <c r="Y31" s="17"/>
      <c r="Z31" s="28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24"/>
      <c r="J32" s="25"/>
      <c r="K32" s="26"/>
      <c r="L32" s="27"/>
      <c r="M32" s="26"/>
      <c r="N32" s="27"/>
      <c r="O32" s="26"/>
      <c r="P32" s="27"/>
      <c r="Q32" s="24"/>
      <c r="R32" s="25"/>
      <c r="S32" s="24"/>
      <c r="T32" s="25"/>
      <c r="U32" s="17"/>
      <c r="V32" s="28"/>
      <c r="W32" s="29"/>
      <c r="X32" s="25"/>
      <c r="Y32" s="17"/>
      <c r="Z32" s="28"/>
      <c r="AA32" s="17"/>
      <c r="AB32" s="17"/>
      <c r="AC32" s="17"/>
      <c r="AD32" s="17"/>
      <c r="AE32" s="17"/>
      <c r="AF32" s="17"/>
      <c r="AG32" s="17"/>
      <c r="AH32" s="17"/>
    </row>
    <row r="33" spans="1:34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24"/>
      <c r="J33" s="25"/>
      <c r="K33" s="26"/>
      <c r="L33" s="27"/>
      <c r="M33" s="26"/>
      <c r="N33" s="27"/>
      <c r="O33" s="26"/>
      <c r="P33" s="27"/>
      <c r="Q33" s="24"/>
      <c r="R33" s="25"/>
      <c r="S33" s="24"/>
      <c r="T33" s="25"/>
      <c r="U33" s="17"/>
      <c r="V33" s="28"/>
      <c r="W33" s="29"/>
      <c r="X33" s="25"/>
      <c r="Y33" s="17"/>
      <c r="Z33" s="28"/>
      <c r="AA33" s="17"/>
      <c r="AB33" s="17"/>
      <c r="AC33" s="17"/>
      <c r="AD33" s="17"/>
      <c r="AE33" s="17"/>
      <c r="AF33" s="17"/>
      <c r="AG33" s="17"/>
      <c r="AH33" s="17"/>
    </row>
    <row r="34" spans="1:34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24"/>
      <c r="J34" s="25"/>
      <c r="K34" s="26"/>
      <c r="L34" s="27"/>
      <c r="M34" s="26"/>
      <c r="N34" s="27"/>
      <c r="O34" s="26"/>
      <c r="P34" s="27"/>
      <c r="Q34" s="24"/>
      <c r="R34" s="25"/>
      <c r="S34" s="24"/>
      <c r="T34" s="25"/>
      <c r="U34" s="17"/>
      <c r="V34" s="28"/>
      <c r="W34" s="29"/>
      <c r="X34" s="25"/>
      <c r="Y34" s="17"/>
      <c r="Z34" s="28"/>
      <c r="AA34" s="17"/>
      <c r="AB34" s="17"/>
      <c r="AC34" s="17"/>
      <c r="AD34" s="17"/>
      <c r="AE34" s="17"/>
      <c r="AF34" s="17"/>
      <c r="AG34" s="17"/>
      <c r="AH34" s="17"/>
    </row>
    <row r="35" spans="1:34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24"/>
      <c r="J35" s="25"/>
      <c r="K35" s="26"/>
      <c r="L35" s="27"/>
      <c r="M35" s="26"/>
      <c r="N35" s="27"/>
      <c r="O35" s="26"/>
      <c r="P35" s="27"/>
      <c r="Q35" s="24"/>
      <c r="R35" s="25"/>
      <c r="S35" s="24"/>
      <c r="T35" s="25"/>
      <c r="U35" s="17"/>
      <c r="V35" s="28"/>
      <c r="W35" s="29"/>
      <c r="X35" s="25"/>
      <c r="Y35" s="17"/>
      <c r="Z35" s="28"/>
      <c r="AA35" s="17"/>
      <c r="AB35" s="17"/>
      <c r="AC35" s="17"/>
      <c r="AD35" s="17"/>
      <c r="AE35" s="17"/>
      <c r="AF35" s="17"/>
      <c r="AG35" s="17"/>
      <c r="AH35" s="17"/>
    </row>
    <row r="36" spans="1:34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24"/>
      <c r="J36" s="25"/>
      <c r="K36" s="26"/>
      <c r="L36" s="27"/>
      <c r="M36" s="26"/>
      <c r="N36" s="27"/>
      <c r="O36" s="26"/>
      <c r="P36" s="27"/>
      <c r="Q36" s="24"/>
      <c r="R36" s="25"/>
      <c r="S36" s="24"/>
      <c r="T36" s="25"/>
      <c r="U36" s="17"/>
      <c r="V36" s="28"/>
      <c r="W36" s="29"/>
      <c r="X36" s="25"/>
      <c r="Y36" s="17"/>
      <c r="Z36" s="28"/>
      <c r="AA36" s="17"/>
      <c r="AB36" s="17"/>
      <c r="AC36" s="17"/>
      <c r="AD36" s="17"/>
      <c r="AE36" s="17"/>
      <c r="AF36" s="17"/>
      <c r="AG36" s="17"/>
      <c r="AH36" s="17"/>
    </row>
    <row r="37" spans="1:34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24"/>
      <c r="J37" s="25"/>
      <c r="K37" s="26"/>
      <c r="L37" s="27"/>
      <c r="M37" s="26"/>
      <c r="N37" s="27"/>
      <c r="O37" s="26"/>
      <c r="P37" s="27"/>
      <c r="Q37" s="24"/>
      <c r="R37" s="25"/>
      <c r="S37" s="24"/>
      <c r="T37" s="25"/>
      <c r="U37" s="17"/>
      <c r="V37" s="28"/>
      <c r="W37" s="29"/>
      <c r="X37" s="25"/>
      <c r="Y37" s="17"/>
      <c r="Z37" s="28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24"/>
      <c r="J38" s="25"/>
      <c r="K38" s="26"/>
      <c r="L38" s="27"/>
      <c r="M38" s="26"/>
      <c r="N38" s="27"/>
      <c r="O38" s="26"/>
      <c r="P38" s="27"/>
      <c r="Q38" s="24"/>
      <c r="R38" s="25"/>
      <c r="S38" s="24"/>
      <c r="T38" s="25"/>
      <c r="U38" s="17"/>
      <c r="V38" s="28"/>
      <c r="W38" s="29"/>
      <c r="X38" s="25"/>
      <c r="Y38" s="17"/>
      <c r="Z38" s="28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24"/>
      <c r="J39" s="25"/>
      <c r="K39" s="26"/>
      <c r="L39" s="27"/>
      <c r="M39" s="26"/>
      <c r="N39" s="27"/>
      <c r="O39" s="26"/>
      <c r="P39" s="27"/>
      <c r="Q39" s="24"/>
      <c r="R39" s="25"/>
      <c r="S39" s="24"/>
      <c r="T39" s="25"/>
      <c r="U39" s="17"/>
      <c r="V39" s="28"/>
      <c r="W39" s="29"/>
      <c r="X39" s="25"/>
      <c r="Y39" s="17"/>
      <c r="Z39" s="28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24"/>
      <c r="J40" s="25"/>
      <c r="K40" s="26"/>
      <c r="L40" s="27"/>
      <c r="M40" s="26"/>
      <c r="N40" s="27"/>
      <c r="O40" s="26"/>
      <c r="P40" s="27"/>
      <c r="Q40" s="24"/>
      <c r="R40" s="25"/>
      <c r="S40" s="24"/>
      <c r="T40" s="25"/>
      <c r="U40" s="17"/>
      <c r="V40" s="28"/>
      <c r="W40" s="29"/>
      <c r="X40" s="25"/>
      <c r="Y40" s="17"/>
      <c r="Z40" s="28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24"/>
      <c r="J41" s="25"/>
      <c r="K41" s="26"/>
      <c r="L41" s="27"/>
      <c r="M41" s="26"/>
      <c r="N41" s="27"/>
      <c r="O41" s="26"/>
      <c r="P41" s="27"/>
      <c r="Q41" s="24"/>
      <c r="R41" s="25"/>
      <c r="S41" s="24"/>
      <c r="T41" s="25"/>
      <c r="U41" s="17"/>
      <c r="V41" s="28"/>
      <c r="W41" s="29"/>
      <c r="X41" s="25"/>
      <c r="Y41" s="17"/>
      <c r="Z41" s="28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24"/>
      <c r="J42" s="25"/>
      <c r="K42" s="26"/>
      <c r="L42" s="27"/>
      <c r="M42" s="26"/>
      <c r="N42" s="27"/>
      <c r="O42" s="26"/>
      <c r="P42" s="27"/>
      <c r="Q42" s="24"/>
      <c r="R42" s="25"/>
      <c r="S42" s="24"/>
      <c r="T42" s="25"/>
      <c r="U42" s="17"/>
      <c r="V42" s="28"/>
      <c r="W42" s="29"/>
      <c r="X42" s="25"/>
      <c r="Y42" s="17"/>
      <c r="Z42" s="28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24"/>
      <c r="J43" s="25"/>
      <c r="K43" s="26"/>
      <c r="L43" s="27"/>
      <c r="M43" s="26"/>
      <c r="N43" s="27"/>
      <c r="O43" s="26"/>
      <c r="P43" s="27"/>
      <c r="Q43" s="24"/>
      <c r="R43" s="25"/>
      <c r="S43" s="24"/>
      <c r="T43" s="25"/>
      <c r="U43" s="17"/>
      <c r="V43" s="28"/>
      <c r="W43" s="29"/>
      <c r="X43" s="25"/>
      <c r="Y43" s="17"/>
      <c r="Z43" s="28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24"/>
      <c r="J44" s="25"/>
      <c r="K44" s="26"/>
      <c r="L44" s="27"/>
      <c r="M44" s="26"/>
      <c r="N44" s="27"/>
      <c r="O44" s="26"/>
      <c r="P44" s="27"/>
      <c r="Q44" s="24"/>
      <c r="R44" s="25"/>
      <c r="S44" s="24"/>
      <c r="T44" s="25"/>
      <c r="U44" s="17"/>
      <c r="V44" s="28"/>
      <c r="W44" s="29"/>
      <c r="X44" s="25"/>
      <c r="Y44" s="17"/>
      <c r="Z44" s="28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24"/>
      <c r="J45" s="25"/>
      <c r="K45" s="26"/>
      <c r="L45" s="27"/>
      <c r="M45" s="26"/>
      <c r="N45" s="27"/>
      <c r="O45" s="26"/>
      <c r="P45" s="27"/>
      <c r="Q45" s="24"/>
      <c r="R45" s="25"/>
      <c r="S45" s="24"/>
      <c r="T45" s="25"/>
      <c r="U45" s="17"/>
      <c r="V45" s="28"/>
      <c r="W45" s="29"/>
      <c r="X45" s="25"/>
      <c r="Y45" s="17"/>
      <c r="Z45" s="28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24"/>
      <c r="J46" s="25"/>
      <c r="K46" s="26"/>
      <c r="L46" s="27"/>
      <c r="M46" s="26"/>
      <c r="N46" s="27"/>
      <c r="O46" s="26"/>
      <c r="P46" s="27"/>
      <c r="Q46" s="24"/>
      <c r="R46" s="25"/>
      <c r="S46" s="24"/>
      <c r="T46" s="25"/>
      <c r="U46" s="17"/>
      <c r="V46" s="28"/>
      <c r="W46" s="29"/>
      <c r="X46" s="25"/>
      <c r="Y46" s="17"/>
      <c r="Z46" s="28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24"/>
      <c r="J47" s="25"/>
      <c r="K47" s="26"/>
      <c r="L47" s="27"/>
      <c r="M47" s="26"/>
      <c r="N47" s="27"/>
      <c r="O47" s="26"/>
      <c r="P47" s="27"/>
      <c r="Q47" s="24"/>
      <c r="R47" s="25"/>
      <c r="S47" s="24"/>
      <c r="T47" s="25"/>
      <c r="U47" s="17"/>
      <c r="V47" s="28"/>
      <c r="W47" s="29"/>
      <c r="X47" s="25"/>
      <c r="Y47" s="17"/>
      <c r="Z47" s="28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24"/>
      <c r="J48" s="25"/>
      <c r="K48" s="26"/>
      <c r="L48" s="27"/>
      <c r="M48" s="26"/>
      <c r="N48" s="27"/>
      <c r="O48" s="26"/>
      <c r="P48" s="27"/>
      <c r="Q48" s="24"/>
      <c r="R48" s="25"/>
      <c r="S48" s="24"/>
      <c r="T48" s="25"/>
      <c r="U48" s="17"/>
      <c r="V48" s="28"/>
      <c r="W48" s="29"/>
      <c r="X48" s="25"/>
      <c r="Y48" s="17"/>
      <c r="Z48" s="28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24"/>
      <c r="J49" s="25"/>
      <c r="K49" s="26"/>
      <c r="L49" s="27"/>
      <c r="M49" s="26"/>
      <c r="N49" s="27"/>
      <c r="O49" s="26"/>
      <c r="P49" s="27"/>
      <c r="Q49" s="24"/>
      <c r="R49" s="25"/>
      <c r="S49" s="24"/>
      <c r="T49" s="25"/>
      <c r="U49" s="17"/>
      <c r="V49" s="28"/>
      <c r="W49" s="29"/>
      <c r="X49" s="25"/>
      <c r="Y49" s="17"/>
      <c r="Z49" s="28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24"/>
      <c r="J50" s="25"/>
      <c r="K50" s="26"/>
      <c r="L50" s="27"/>
      <c r="M50" s="26"/>
      <c r="N50" s="27"/>
      <c r="O50" s="26"/>
      <c r="P50" s="27"/>
      <c r="Q50" s="24"/>
      <c r="R50" s="25"/>
      <c r="S50" s="24"/>
      <c r="T50" s="25"/>
      <c r="U50" s="17"/>
      <c r="V50" s="28"/>
      <c r="W50" s="29"/>
      <c r="X50" s="25"/>
      <c r="Y50" s="17"/>
      <c r="Z50" s="28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24"/>
      <c r="J51" s="25"/>
      <c r="K51" s="26"/>
      <c r="L51" s="27"/>
      <c r="M51" s="26"/>
      <c r="N51" s="27"/>
      <c r="O51" s="26"/>
      <c r="P51" s="27"/>
      <c r="Q51" s="24"/>
      <c r="R51" s="25"/>
      <c r="S51" s="24"/>
      <c r="T51" s="25"/>
      <c r="U51" s="17"/>
      <c r="V51" s="28"/>
      <c r="W51" s="29"/>
      <c r="X51" s="25"/>
      <c r="Y51" s="17"/>
      <c r="Z51" s="28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24"/>
      <c r="J52" s="25"/>
      <c r="K52" s="26"/>
      <c r="L52" s="27"/>
      <c r="M52" s="26"/>
      <c r="N52" s="27"/>
      <c r="O52" s="26"/>
      <c r="P52" s="27"/>
      <c r="Q52" s="24"/>
      <c r="R52" s="25"/>
      <c r="S52" s="24"/>
      <c r="T52" s="25"/>
      <c r="U52" s="17"/>
      <c r="V52" s="28"/>
      <c r="W52" s="29"/>
      <c r="X52" s="25"/>
      <c r="Y52" s="17"/>
      <c r="Z52" s="28"/>
      <c r="AA52" s="17"/>
      <c r="AB52" s="17"/>
      <c r="AC52" s="17"/>
      <c r="AD52" s="17"/>
      <c r="AE52" s="17"/>
      <c r="AF52" s="17"/>
      <c r="AG52" s="17"/>
      <c r="AH52" s="17"/>
    </row>
    <row r="53" spans="1:34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24"/>
      <c r="J53" s="25"/>
      <c r="K53" s="26"/>
      <c r="L53" s="27"/>
      <c r="M53" s="26"/>
      <c r="N53" s="27"/>
      <c r="O53" s="26"/>
      <c r="P53" s="27"/>
      <c r="Q53" s="24"/>
      <c r="R53" s="25"/>
      <c r="S53" s="24"/>
      <c r="T53" s="25"/>
      <c r="U53" s="17"/>
      <c r="V53" s="28"/>
      <c r="W53" s="29"/>
      <c r="X53" s="25"/>
      <c r="Y53" s="17"/>
      <c r="Z53" s="28"/>
      <c r="AA53" s="17"/>
      <c r="AB53" s="17"/>
      <c r="AC53" s="17"/>
      <c r="AD53" s="17"/>
      <c r="AE53" s="17"/>
      <c r="AF53" s="17"/>
      <c r="AG53" s="17"/>
      <c r="AH53" s="17"/>
    </row>
    <row r="54" spans="1:34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24"/>
      <c r="J54" s="25"/>
      <c r="K54" s="26"/>
      <c r="L54" s="27"/>
      <c r="M54" s="26"/>
      <c r="N54" s="27"/>
      <c r="O54" s="26"/>
      <c r="P54" s="27"/>
      <c r="Q54" s="24"/>
      <c r="R54" s="25"/>
      <c r="S54" s="24"/>
      <c r="T54" s="25"/>
      <c r="U54" s="17"/>
      <c r="V54" s="28"/>
      <c r="W54" s="29"/>
      <c r="X54" s="25"/>
      <c r="Y54" s="17"/>
      <c r="Z54" s="28"/>
      <c r="AA54" s="17"/>
      <c r="AB54" s="17"/>
      <c r="AC54" s="17"/>
      <c r="AD54" s="17"/>
      <c r="AE54" s="17"/>
      <c r="AF54" s="17"/>
      <c r="AG54" s="17"/>
      <c r="AH54" s="17"/>
    </row>
    <row r="55" spans="1:34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24"/>
      <c r="J55" s="25"/>
      <c r="K55" s="26"/>
      <c r="L55" s="27"/>
      <c r="M55" s="26"/>
      <c r="N55" s="27"/>
      <c r="O55" s="26"/>
      <c r="P55" s="27"/>
      <c r="Q55" s="24"/>
      <c r="R55" s="25"/>
      <c r="S55" s="24"/>
      <c r="T55" s="25"/>
      <c r="U55" s="17"/>
      <c r="V55" s="28"/>
      <c r="W55" s="29"/>
      <c r="X55" s="25"/>
      <c r="Y55" s="17"/>
      <c r="Z55" s="28"/>
      <c r="AA55" s="17"/>
      <c r="AB55" s="17"/>
      <c r="AC55" s="17"/>
      <c r="AD55" s="17"/>
      <c r="AE55" s="17"/>
      <c r="AF55" s="17"/>
      <c r="AG55" s="17"/>
      <c r="AH55" s="17"/>
    </row>
    <row r="56" spans="1:34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24"/>
      <c r="J56" s="25"/>
      <c r="K56" s="26"/>
      <c r="L56" s="27"/>
      <c r="M56" s="26"/>
      <c r="N56" s="27"/>
      <c r="O56" s="26"/>
      <c r="P56" s="27"/>
      <c r="Q56" s="24"/>
      <c r="R56" s="25"/>
      <c r="S56" s="24"/>
      <c r="T56" s="25"/>
      <c r="U56" s="17"/>
      <c r="V56" s="28"/>
      <c r="W56" s="29"/>
      <c r="X56" s="25"/>
      <c r="Y56" s="17"/>
      <c r="Z56" s="28"/>
      <c r="AA56" s="17"/>
      <c r="AB56" s="17"/>
      <c r="AC56" s="17"/>
      <c r="AD56" s="17"/>
      <c r="AE56" s="17"/>
      <c r="AF56" s="17"/>
      <c r="AG56" s="17"/>
      <c r="AH56" s="17"/>
    </row>
    <row r="57" spans="1:34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24"/>
      <c r="J57" s="25"/>
      <c r="K57" s="26"/>
      <c r="L57" s="27"/>
      <c r="M57" s="26"/>
      <c r="N57" s="27"/>
      <c r="O57" s="26"/>
      <c r="P57" s="27"/>
      <c r="Q57" s="24"/>
      <c r="R57" s="25"/>
      <c r="S57" s="24"/>
      <c r="T57" s="25"/>
      <c r="U57" s="17"/>
      <c r="V57" s="28"/>
      <c r="W57" s="29"/>
      <c r="X57" s="25"/>
      <c r="Y57" s="17"/>
      <c r="Z57" s="28"/>
      <c r="AA57" s="17"/>
      <c r="AB57" s="17"/>
      <c r="AC57" s="17"/>
      <c r="AD57" s="17"/>
      <c r="AE57" s="17"/>
      <c r="AF57" s="17"/>
      <c r="AG57" s="17"/>
      <c r="AH57" s="17"/>
    </row>
    <row r="58" spans="1:34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24"/>
      <c r="J58" s="25"/>
      <c r="K58" s="26"/>
      <c r="L58" s="27"/>
      <c r="M58" s="26"/>
      <c r="N58" s="27"/>
      <c r="O58" s="26"/>
      <c r="P58" s="27"/>
      <c r="Q58" s="24"/>
      <c r="R58" s="25"/>
      <c r="S58" s="24"/>
      <c r="T58" s="25"/>
      <c r="U58" s="17"/>
      <c r="V58" s="28"/>
      <c r="W58" s="29"/>
      <c r="X58" s="25"/>
      <c r="Y58" s="17"/>
      <c r="Z58" s="28"/>
      <c r="AA58" s="17"/>
      <c r="AB58" s="17"/>
      <c r="AC58" s="17"/>
      <c r="AD58" s="17"/>
      <c r="AE58" s="17"/>
      <c r="AF58" s="17"/>
      <c r="AG58" s="17"/>
      <c r="AH58" s="17"/>
    </row>
    <row r="59" spans="1:34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24"/>
      <c r="J59" s="25"/>
      <c r="K59" s="26"/>
      <c r="L59" s="27"/>
      <c r="M59" s="26"/>
      <c r="N59" s="27"/>
      <c r="O59" s="26"/>
      <c r="P59" s="27"/>
      <c r="Q59" s="24"/>
      <c r="R59" s="25"/>
      <c r="S59" s="24"/>
      <c r="T59" s="25"/>
      <c r="U59" s="17"/>
      <c r="V59" s="28"/>
      <c r="W59" s="29"/>
      <c r="X59" s="25"/>
      <c r="Y59" s="17"/>
      <c r="Z59" s="28"/>
      <c r="AA59" s="17"/>
      <c r="AB59" s="17"/>
      <c r="AC59" s="17"/>
      <c r="AD59" s="17"/>
      <c r="AE59" s="17"/>
      <c r="AF59" s="17"/>
      <c r="AG59" s="17"/>
      <c r="AH59" s="1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24"/>
      <c r="J60" s="25"/>
      <c r="K60" s="26"/>
      <c r="L60" s="27"/>
      <c r="M60" s="26"/>
      <c r="N60" s="27"/>
      <c r="O60" s="26"/>
      <c r="P60" s="27"/>
      <c r="Q60" s="24"/>
      <c r="R60" s="25"/>
      <c r="S60" s="24"/>
      <c r="T60" s="25"/>
      <c r="U60" s="17"/>
      <c r="V60" s="28"/>
      <c r="W60" s="29"/>
      <c r="X60" s="25"/>
      <c r="Y60" s="17"/>
      <c r="Z60" s="28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24"/>
      <c r="J61" s="25"/>
      <c r="K61" s="26"/>
      <c r="L61" s="27"/>
      <c r="M61" s="26"/>
      <c r="N61" s="27"/>
      <c r="O61" s="26"/>
      <c r="P61" s="27"/>
      <c r="Q61" s="24"/>
      <c r="R61" s="25"/>
      <c r="S61" s="24"/>
      <c r="T61" s="25"/>
      <c r="U61" s="17"/>
      <c r="V61" s="28"/>
      <c r="W61" s="29"/>
      <c r="X61" s="25"/>
      <c r="Y61" s="17"/>
      <c r="Z61" s="28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24"/>
      <c r="J62" s="25"/>
      <c r="K62" s="26"/>
      <c r="L62" s="27"/>
      <c r="M62" s="26"/>
      <c r="N62" s="27"/>
      <c r="O62" s="26"/>
      <c r="P62" s="27"/>
      <c r="Q62" s="24"/>
      <c r="R62" s="25"/>
      <c r="S62" s="24"/>
      <c r="T62" s="25"/>
      <c r="U62" s="17"/>
      <c r="V62" s="28"/>
      <c r="W62" s="29"/>
      <c r="X62" s="25"/>
      <c r="Y62" s="17"/>
      <c r="Z62" s="28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24"/>
      <c r="J63" s="25"/>
      <c r="K63" s="26"/>
      <c r="L63" s="27"/>
      <c r="M63" s="26"/>
      <c r="N63" s="27"/>
      <c r="O63" s="26"/>
      <c r="P63" s="27"/>
      <c r="Q63" s="24"/>
      <c r="R63" s="25"/>
      <c r="S63" s="24"/>
      <c r="T63" s="25"/>
      <c r="U63" s="17"/>
      <c r="V63" s="28"/>
      <c r="W63" s="29"/>
      <c r="X63" s="25"/>
      <c r="Y63" s="17"/>
      <c r="Z63" s="28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24"/>
      <c r="J64" s="25"/>
      <c r="K64" s="26"/>
      <c r="L64" s="27"/>
      <c r="M64" s="26"/>
      <c r="N64" s="27"/>
      <c r="O64" s="26"/>
      <c r="P64" s="27"/>
      <c r="Q64" s="24"/>
      <c r="R64" s="25"/>
      <c r="S64" s="24"/>
      <c r="T64" s="25"/>
      <c r="U64" s="17"/>
      <c r="V64" s="28"/>
      <c r="W64" s="29"/>
      <c r="X64" s="25"/>
      <c r="Y64" s="17"/>
      <c r="Z64" s="28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24"/>
      <c r="J65" s="25"/>
      <c r="K65" s="26"/>
      <c r="L65" s="27"/>
      <c r="M65" s="26"/>
      <c r="N65" s="27"/>
      <c r="O65" s="26"/>
      <c r="P65" s="27"/>
      <c r="Q65" s="24"/>
      <c r="R65" s="25"/>
      <c r="S65" s="24"/>
      <c r="T65" s="25"/>
      <c r="U65" s="17"/>
      <c r="V65" s="28"/>
      <c r="W65" s="29"/>
      <c r="X65" s="25"/>
      <c r="Y65" s="17"/>
      <c r="Z65" s="28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24"/>
      <c r="J66" s="25"/>
      <c r="K66" s="26"/>
      <c r="L66" s="27"/>
      <c r="M66" s="26"/>
      <c r="N66" s="27"/>
      <c r="O66" s="26"/>
      <c r="P66" s="27"/>
      <c r="Q66" s="24"/>
      <c r="R66" s="25"/>
      <c r="S66" s="24"/>
      <c r="T66" s="25"/>
      <c r="U66" s="17"/>
      <c r="V66" s="28"/>
      <c r="W66" s="29"/>
      <c r="X66" s="25"/>
      <c r="Y66" s="17"/>
      <c r="Z66" s="28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24"/>
      <c r="J67" s="25"/>
      <c r="K67" s="26"/>
      <c r="L67" s="27"/>
      <c r="M67" s="26"/>
      <c r="N67" s="27"/>
      <c r="O67" s="26"/>
      <c r="P67" s="27"/>
      <c r="Q67" s="24"/>
      <c r="R67" s="25"/>
      <c r="S67" s="24"/>
      <c r="T67" s="25"/>
      <c r="U67" s="17"/>
      <c r="V67" s="28"/>
      <c r="W67" s="29"/>
      <c r="X67" s="25"/>
      <c r="Y67" s="17"/>
      <c r="Z67" s="28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24"/>
      <c r="J68" s="25"/>
      <c r="K68" s="26"/>
      <c r="L68" s="27"/>
      <c r="M68" s="26"/>
      <c r="N68" s="27"/>
      <c r="O68" s="26"/>
      <c r="P68" s="27"/>
      <c r="Q68" s="24"/>
      <c r="R68" s="25"/>
      <c r="S68" s="24"/>
      <c r="T68" s="25"/>
      <c r="U68" s="17"/>
      <c r="V68" s="28"/>
      <c r="W68" s="29"/>
      <c r="X68" s="25"/>
      <c r="Y68" s="17"/>
      <c r="Z68" s="28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24"/>
      <c r="J69" s="25"/>
      <c r="K69" s="26"/>
      <c r="L69" s="27"/>
      <c r="M69" s="26"/>
      <c r="N69" s="27"/>
      <c r="O69" s="26"/>
      <c r="P69" s="27"/>
      <c r="Q69" s="24"/>
      <c r="R69" s="25"/>
      <c r="S69" s="24"/>
      <c r="T69" s="25"/>
      <c r="U69" s="17"/>
      <c r="V69" s="28"/>
      <c r="W69" s="29"/>
      <c r="X69" s="25"/>
      <c r="Y69" s="17"/>
      <c r="Z69" s="28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24"/>
      <c r="J70" s="25"/>
      <c r="K70" s="26"/>
      <c r="L70" s="27"/>
      <c r="M70" s="26"/>
      <c r="N70" s="27"/>
      <c r="O70" s="26"/>
      <c r="P70" s="27"/>
      <c r="Q70" s="24"/>
      <c r="R70" s="25"/>
      <c r="S70" s="24"/>
      <c r="T70" s="25"/>
      <c r="U70" s="17"/>
      <c r="V70" s="28"/>
      <c r="W70" s="29"/>
      <c r="X70" s="25"/>
      <c r="Y70" s="17"/>
      <c r="Z70" s="28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24"/>
      <c r="J71" s="25"/>
      <c r="K71" s="26"/>
      <c r="L71" s="27"/>
      <c r="M71" s="26"/>
      <c r="N71" s="27"/>
      <c r="O71" s="26"/>
      <c r="P71" s="27"/>
      <c r="Q71" s="24"/>
      <c r="R71" s="25"/>
      <c r="S71" s="24"/>
      <c r="T71" s="25"/>
      <c r="U71" s="17"/>
      <c r="V71" s="28"/>
      <c r="W71" s="29"/>
      <c r="X71" s="25"/>
      <c r="Y71" s="17"/>
      <c r="Z71" s="28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24"/>
      <c r="J72" s="25"/>
      <c r="K72" s="26"/>
      <c r="L72" s="27"/>
      <c r="M72" s="26"/>
      <c r="N72" s="27"/>
      <c r="O72" s="26"/>
      <c r="P72" s="27"/>
      <c r="Q72" s="24"/>
      <c r="R72" s="25"/>
      <c r="S72" s="24"/>
      <c r="T72" s="25"/>
      <c r="U72" s="17"/>
      <c r="V72" s="28"/>
      <c r="W72" s="29"/>
      <c r="X72" s="25"/>
      <c r="Y72" s="17"/>
      <c r="Z72" s="28"/>
      <c r="AA72" s="17"/>
      <c r="AB72" s="17"/>
      <c r="AC72" s="17"/>
      <c r="AD72" s="17"/>
      <c r="AE72" s="17"/>
      <c r="AF72" s="17"/>
      <c r="AG72" s="17"/>
      <c r="AH72" s="17"/>
    </row>
    <row r="73" spans="1:34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24"/>
      <c r="J73" s="25"/>
      <c r="K73" s="26"/>
      <c r="L73" s="27"/>
      <c r="M73" s="26"/>
      <c r="N73" s="27"/>
      <c r="O73" s="26"/>
      <c r="P73" s="27"/>
      <c r="Q73" s="24"/>
      <c r="R73" s="25"/>
      <c r="S73" s="24"/>
      <c r="T73" s="25"/>
      <c r="U73" s="17"/>
      <c r="V73" s="28"/>
      <c r="W73" s="29"/>
      <c r="X73" s="25"/>
      <c r="Y73" s="17"/>
      <c r="Z73" s="28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24"/>
      <c r="J74" s="25"/>
      <c r="K74" s="26"/>
      <c r="L74" s="27"/>
      <c r="M74" s="26"/>
      <c r="N74" s="27"/>
      <c r="O74" s="26"/>
      <c r="P74" s="27"/>
      <c r="Q74" s="24"/>
      <c r="R74" s="25"/>
      <c r="S74" s="24"/>
      <c r="T74" s="25"/>
      <c r="U74" s="17"/>
      <c r="V74" s="28"/>
      <c r="W74" s="29"/>
      <c r="X74" s="25"/>
      <c r="Y74" s="17"/>
      <c r="Z74" s="28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24"/>
      <c r="J75" s="25"/>
      <c r="K75" s="26"/>
      <c r="L75" s="27"/>
      <c r="M75" s="26"/>
      <c r="N75" s="27"/>
      <c r="O75" s="26"/>
      <c r="P75" s="27"/>
      <c r="Q75" s="24"/>
      <c r="R75" s="25"/>
      <c r="S75" s="24"/>
      <c r="T75" s="25"/>
      <c r="U75" s="17"/>
      <c r="V75" s="28"/>
      <c r="W75" s="29"/>
      <c r="X75" s="25"/>
      <c r="Y75" s="17"/>
      <c r="Z75" s="28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24"/>
      <c r="J76" s="25"/>
      <c r="K76" s="26"/>
      <c r="L76" s="27"/>
      <c r="M76" s="26"/>
      <c r="N76" s="27"/>
      <c r="O76" s="26"/>
      <c r="P76" s="27"/>
      <c r="Q76" s="24"/>
      <c r="R76" s="25"/>
      <c r="S76" s="24"/>
      <c r="T76" s="25"/>
      <c r="U76" s="17"/>
      <c r="V76" s="28"/>
      <c r="W76" s="29"/>
      <c r="X76" s="25"/>
      <c r="Y76" s="17"/>
      <c r="Z76" s="28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24"/>
      <c r="J77" s="25"/>
      <c r="K77" s="26"/>
      <c r="L77" s="27"/>
      <c r="M77" s="26"/>
      <c r="N77" s="27"/>
      <c r="O77" s="26"/>
      <c r="P77" s="27"/>
      <c r="Q77" s="24"/>
      <c r="R77" s="25"/>
      <c r="S77" s="24"/>
      <c r="T77" s="25"/>
      <c r="U77" s="17"/>
      <c r="V77" s="28"/>
      <c r="W77" s="29"/>
      <c r="X77" s="25"/>
      <c r="Y77" s="17"/>
      <c r="Z77" s="28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24"/>
      <c r="J78" s="25"/>
      <c r="K78" s="26"/>
      <c r="L78" s="27"/>
      <c r="M78" s="26"/>
      <c r="N78" s="27"/>
      <c r="O78" s="26"/>
      <c r="P78" s="27"/>
      <c r="Q78" s="24"/>
      <c r="R78" s="25"/>
      <c r="S78" s="24"/>
      <c r="T78" s="25"/>
      <c r="U78" s="17"/>
      <c r="V78" s="28"/>
      <c r="W78" s="29"/>
      <c r="X78" s="25"/>
      <c r="Y78" s="17"/>
      <c r="Z78" s="28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24"/>
      <c r="J79" s="25"/>
      <c r="K79" s="26"/>
      <c r="L79" s="27"/>
      <c r="M79" s="26"/>
      <c r="N79" s="27"/>
      <c r="O79" s="26"/>
      <c r="P79" s="27"/>
      <c r="Q79" s="24"/>
      <c r="R79" s="25"/>
      <c r="S79" s="24"/>
      <c r="T79" s="25"/>
      <c r="U79" s="17"/>
      <c r="V79" s="28"/>
      <c r="W79" s="29"/>
      <c r="X79" s="25"/>
      <c r="Y79" s="17"/>
      <c r="Z79" s="28"/>
      <c r="AA79" s="17"/>
      <c r="AB79" s="17"/>
      <c r="AC79" s="17"/>
      <c r="AD79" s="17"/>
      <c r="AE79" s="17"/>
      <c r="AF79" s="17"/>
      <c r="AG79" s="17"/>
      <c r="AH79" s="17"/>
    </row>
    <row r="80" spans="1:34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24"/>
      <c r="J80" s="25"/>
      <c r="K80" s="26"/>
      <c r="L80" s="27"/>
      <c r="M80" s="26"/>
      <c r="N80" s="27"/>
      <c r="O80" s="26"/>
      <c r="P80" s="27"/>
      <c r="Q80" s="24"/>
      <c r="R80" s="25"/>
      <c r="S80" s="24"/>
      <c r="T80" s="25"/>
      <c r="U80" s="17"/>
      <c r="V80" s="28"/>
      <c r="W80" s="29"/>
      <c r="X80" s="25"/>
      <c r="Y80" s="17"/>
      <c r="Z80" s="28"/>
      <c r="AA80" s="17"/>
      <c r="AB80" s="17"/>
      <c r="AC80" s="17"/>
      <c r="AD80" s="17"/>
      <c r="AE80" s="17"/>
      <c r="AF80" s="17"/>
      <c r="AG80" s="17"/>
      <c r="AH80" s="17"/>
    </row>
    <row r="81" spans="1:34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24"/>
      <c r="J81" s="25"/>
      <c r="K81" s="26"/>
      <c r="L81" s="27"/>
      <c r="M81" s="26"/>
      <c r="N81" s="27"/>
      <c r="O81" s="26"/>
      <c r="P81" s="27"/>
      <c r="Q81" s="24"/>
      <c r="R81" s="25"/>
      <c r="S81" s="24"/>
      <c r="T81" s="25"/>
      <c r="U81" s="17"/>
      <c r="V81" s="28"/>
      <c r="W81" s="29"/>
      <c r="X81" s="25"/>
      <c r="Y81" s="17"/>
      <c r="Z81" s="28"/>
      <c r="AA81" s="17"/>
      <c r="AB81" s="17"/>
      <c r="AC81" s="17"/>
      <c r="AD81" s="17"/>
      <c r="AE81" s="17"/>
      <c r="AF81" s="17"/>
      <c r="AG81" s="17"/>
      <c r="AH81" s="17"/>
    </row>
    <row r="82" spans="1:34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24"/>
      <c r="J82" s="25"/>
      <c r="K82" s="26"/>
      <c r="L82" s="27"/>
      <c r="M82" s="26"/>
      <c r="N82" s="27"/>
      <c r="O82" s="26"/>
      <c r="P82" s="27"/>
      <c r="Q82" s="24"/>
      <c r="R82" s="25"/>
      <c r="S82" s="24"/>
      <c r="T82" s="25"/>
      <c r="U82" s="17"/>
      <c r="V82" s="28"/>
      <c r="W82" s="29"/>
      <c r="X82" s="25"/>
      <c r="Y82" s="17"/>
      <c r="Z82" s="28"/>
      <c r="AA82" s="17"/>
      <c r="AB82" s="17"/>
      <c r="AC82" s="17"/>
      <c r="AD82" s="17"/>
      <c r="AE82" s="17"/>
      <c r="AF82" s="17"/>
      <c r="AG82" s="17"/>
      <c r="AH82" s="17"/>
    </row>
    <row r="83" spans="1:34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24"/>
      <c r="J83" s="25"/>
      <c r="K83" s="26"/>
      <c r="L83" s="27"/>
      <c r="M83" s="26"/>
      <c r="N83" s="27"/>
      <c r="O83" s="26"/>
      <c r="P83" s="27"/>
      <c r="Q83" s="24"/>
      <c r="R83" s="25"/>
      <c r="S83" s="24"/>
      <c r="T83" s="25"/>
      <c r="U83" s="17"/>
      <c r="V83" s="28"/>
      <c r="W83" s="29"/>
      <c r="X83" s="25"/>
      <c r="Y83" s="17"/>
      <c r="Z83" s="28"/>
      <c r="AA83" s="17"/>
      <c r="AB83" s="17"/>
      <c r="AC83" s="17"/>
      <c r="AD83" s="17"/>
      <c r="AE83" s="17"/>
      <c r="AF83" s="17"/>
      <c r="AG83" s="17"/>
      <c r="AH83" s="17"/>
    </row>
    <row r="84" spans="1:34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24"/>
      <c r="J84" s="25"/>
      <c r="K84" s="26"/>
      <c r="L84" s="27"/>
      <c r="M84" s="26"/>
      <c r="N84" s="27"/>
      <c r="O84" s="26"/>
      <c r="P84" s="27"/>
      <c r="Q84" s="24"/>
      <c r="R84" s="25"/>
      <c r="S84" s="24"/>
      <c r="T84" s="25"/>
      <c r="U84" s="17"/>
      <c r="V84" s="28"/>
      <c r="W84" s="29"/>
      <c r="X84" s="25"/>
      <c r="Y84" s="17"/>
      <c r="Z84" s="28"/>
      <c r="AA84" s="17"/>
      <c r="AB84" s="17"/>
      <c r="AC84" s="17"/>
      <c r="AD84" s="17"/>
      <c r="AE84" s="17"/>
      <c r="AF84" s="17"/>
      <c r="AG84" s="17"/>
      <c r="AH84" s="17"/>
    </row>
    <row r="85" spans="1:34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24"/>
      <c r="J85" s="25"/>
      <c r="K85" s="26"/>
      <c r="L85" s="27"/>
      <c r="M85" s="26"/>
      <c r="N85" s="27"/>
      <c r="O85" s="26"/>
      <c r="P85" s="27"/>
      <c r="Q85" s="24"/>
      <c r="R85" s="25"/>
      <c r="S85" s="24"/>
      <c r="T85" s="25"/>
      <c r="U85" s="17"/>
      <c r="V85" s="28"/>
      <c r="W85" s="29"/>
      <c r="X85" s="25"/>
      <c r="Y85" s="17"/>
      <c r="Z85" s="28"/>
      <c r="AA85" s="17"/>
      <c r="AB85" s="17"/>
      <c r="AC85" s="17"/>
      <c r="AD85" s="17"/>
      <c r="AE85" s="17"/>
      <c r="AF85" s="17"/>
      <c r="AG85" s="17"/>
      <c r="AH85" s="17"/>
    </row>
    <row r="86" spans="1:34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24"/>
      <c r="J86" s="25"/>
      <c r="K86" s="26"/>
      <c r="L86" s="27"/>
      <c r="M86" s="26"/>
      <c r="N86" s="27"/>
      <c r="O86" s="26"/>
      <c r="P86" s="27"/>
      <c r="Q86" s="24"/>
      <c r="R86" s="25"/>
      <c r="S86" s="24"/>
      <c r="T86" s="25"/>
      <c r="U86" s="17"/>
      <c r="V86" s="28"/>
      <c r="W86" s="29"/>
      <c r="X86" s="25"/>
      <c r="Y86" s="17"/>
      <c r="Z86" s="28"/>
      <c r="AA86" s="17"/>
      <c r="AB86" s="17"/>
      <c r="AC86" s="17"/>
      <c r="AD86" s="17"/>
      <c r="AE86" s="17"/>
      <c r="AF86" s="17"/>
      <c r="AG86" s="17"/>
      <c r="AH86" s="17"/>
    </row>
    <row r="87" spans="1:34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24"/>
      <c r="J87" s="25"/>
      <c r="K87" s="26"/>
      <c r="L87" s="27"/>
      <c r="M87" s="26"/>
      <c r="N87" s="27"/>
      <c r="O87" s="26"/>
      <c r="P87" s="27"/>
      <c r="Q87" s="24"/>
      <c r="R87" s="25"/>
      <c r="S87" s="24"/>
      <c r="T87" s="25"/>
      <c r="U87" s="17"/>
      <c r="V87" s="28"/>
      <c r="W87" s="29"/>
      <c r="X87" s="25"/>
      <c r="Y87" s="17"/>
      <c r="Z87" s="28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24"/>
      <c r="J88" s="25"/>
      <c r="K88" s="26"/>
      <c r="L88" s="27"/>
      <c r="M88" s="26"/>
      <c r="N88" s="27"/>
      <c r="O88" s="26"/>
      <c r="P88" s="27"/>
      <c r="Q88" s="24"/>
      <c r="R88" s="25"/>
      <c r="S88" s="24"/>
      <c r="T88" s="25"/>
      <c r="U88" s="17"/>
      <c r="V88" s="28"/>
      <c r="W88" s="29"/>
      <c r="X88" s="25"/>
      <c r="Y88" s="17"/>
      <c r="Z88" s="28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24"/>
      <c r="J89" s="25"/>
      <c r="K89" s="26"/>
      <c r="L89" s="27"/>
      <c r="M89" s="26"/>
      <c r="N89" s="27"/>
      <c r="O89" s="26"/>
      <c r="P89" s="27"/>
      <c r="Q89" s="24"/>
      <c r="R89" s="25"/>
      <c r="S89" s="24"/>
      <c r="T89" s="25"/>
      <c r="U89" s="17"/>
      <c r="V89" s="28"/>
      <c r="W89" s="29"/>
      <c r="X89" s="25"/>
      <c r="Y89" s="17"/>
      <c r="Z89" s="28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24"/>
      <c r="J90" s="25"/>
      <c r="K90" s="26"/>
      <c r="L90" s="27"/>
      <c r="M90" s="26"/>
      <c r="N90" s="27"/>
      <c r="O90" s="26"/>
      <c r="P90" s="27"/>
      <c r="Q90" s="24"/>
      <c r="R90" s="25"/>
      <c r="S90" s="24"/>
      <c r="T90" s="25"/>
      <c r="U90" s="17"/>
      <c r="V90" s="28"/>
      <c r="W90" s="29"/>
      <c r="X90" s="25"/>
      <c r="Y90" s="17"/>
      <c r="Z90" s="28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24"/>
      <c r="J91" s="25"/>
      <c r="K91" s="26"/>
      <c r="L91" s="27"/>
      <c r="M91" s="26"/>
      <c r="N91" s="27"/>
      <c r="O91" s="26"/>
      <c r="P91" s="27"/>
      <c r="Q91" s="24"/>
      <c r="R91" s="25"/>
      <c r="S91" s="24"/>
      <c r="T91" s="25"/>
      <c r="U91" s="17"/>
      <c r="V91" s="28"/>
      <c r="W91" s="29"/>
      <c r="X91" s="25"/>
      <c r="Y91" s="17"/>
      <c r="Z91" s="28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24"/>
      <c r="J92" s="25"/>
      <c r="K92" s="26"/>
      <c r="L92" s="27"/>
      <c r="M92" s="26"/>
      <c r="N92" s="27"/>
      <c r="O92" s="26"/>
      <c r="P92" s="27"/>
      <c r="Q92" s="24"/>
      <c r="R92" s="25"/>
      <c r="S92" s="24"/>
      <c r="T92" s="25"/>
      <c r="U92" s="17"/>
      <c r="V92" s="28"/>
      <c r="W92" s="29"/>
      <c r="X92" s="25"/>
      <c r="Y92" s="17"/>
      <c r="Z92" s="28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24"/>
      <c r="J93" s="25"/>
      <c r="K93" s="26"/>
      <c r="L93" s="27"/>
      <c r="M93" s="26"/>
      <c r="N93" s="27"/>
      <c r="O93" s="26"/>
      <c r="P93" s="27"/>
      <c r="Q93" s="24"/>
      <c r="R93" s="25"/>
      <c r="S93" s="24"/>
      <c r="T93" s="25"/>
      <c r="U93" s="17"/>
      <c r="V93" s="28"/>
      <c r="W93" s="29"/>
      <c r="X93" s="25"/>
      <c r="Y93" s="17"/>
      <c r="Z93" s="28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24"/>
      <c r="J94" s="25"/>
      <c r="K94" s="26"/>
      <c r="L94" s="27"/>
      <c r="M94" s="26"/>
      <c r="N94" s="27"/>
      <c r="O94" s="26"/>
      <c r="P94" s="27"/>
      <c r="Q94" s="24"/>
      <c r="R94" s="25"/>
      <c r="S94" s="24"/>
      <c r="T94" s="25"/>
      <c r="U94" s="17"/>
      <c r="V94" s="28"/>
      <c r="W94" s="29"/>
      <c r="X94" s="25"/>
      <c r="Y94" s="17"/>
      <c r="Z94" s="28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24"/>
      <c r="J95" s="25"/>
      <c r="K95" s="26"/>
      <c r="L95" s="27"/>
      <c r="M95" s="26"/>
      <c r="N95" s="27"/>
      <c r="O95" s="26"/>
      <c r="P95" s="27"/>
      <c r="Q95" s="24"/>
      <c r="R95" s="25"/>
      <c r="S95" s="24"/>
      <c r="T95" s="25"/>
      <c r="U95" s="17"/>
      <c r="V95" s="28"/>
      <c r="W95" s="29"/>
      <c r="X95" s="25"/>
      <c r="Y95" s="17"/>
      <c r="Z95" s="28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24"/>
      <c r="J96" s="25"/>
      <c r="K96" s="26"/>
      <c r="L96" s="27"/>
      <c r="M96" s="26"/>
      <c r="N96" s="27"/>
      <c r="O96" s="26"/>
      <c r="P96" s="27"/>
      <c r="Q96" s="24"/>
      <c r="R96" s="25"/>
      <c r="S96" s="24"/>
      <c r="T96" s="25"/>
      <c r="U96" s="17"/>
      <c r="V96" s="28"/>
      <c r="W96" s="29"/>
      <c r="X96" s="25"/>
      <c r="Y96" s="17"/>
      <c r="Z96" s="28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24"/>
      <c r="J97" s="25"/>
      <c r="K97" s="26"/>
      <c r="L97" s="27"/>
      <c r="M97" s="26"/>
      <c r="N97" s="27"/>
      <c r="O97" s="26"/>
      <c r="P97" s="27"/>
      <c r="Q97" s="24"/>
      <c r="R97" s="25"/>
      <c r="S97" s="24"/>
      <c r="T97" s="25"/>
      <c r="U97" s="17"/>
      <c r="V97" s="28"/>
      <c r="W97" s="29"/>
      <c r="X97" s="25"/>
      <c r="Y97" s="17"/>
      <c r="Z97" s="28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24"/>
      <c r="J98" s="25"/>
      <c r="K98" s="26"/>
      <c r="L98" s="27"/>
      <c r="M98" s="26"/>
      <c r="N98" s="27"/>
      <c r="O98" s="26"/>
      <c r="P98" s="27"/>
      <c r="Q98" s="24"/>
      <c r="R98" s="25"/>
      <c r="S98" s="24"/>
      <c r="T98" s="25"/>
      <c r="U98" s="17"/>
      <c r="V98" s="28"/>
      <c r="W98" s="29"/>
      <c r="X98" s="25"/>
      <c r="Y98" s="17"/>
      <c r="Z98" s="28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24"/>
      <c r="J99" s="25"/>
      <c r="K99" s="26"/>
      <c r="L99" s="27"/>
      <c r="M99" s="26"/>
      <c r="N99" s="27"/>
      <c r="O99" s="26"/>
      <c r="P99" s="27"/>
      <c r="Q99" s="24"/>
      <c r="R99" s="25"/>
      <c r="S99" s="24"/>
      <c r="T99" s="25"/>
      <c r="U99" s="17"/>
      <c r="V99" s="28"/>
      <c r="W99" s="29"/>
      <c r="X99" s="25"/>
      <c r="Y99" s="17"/>
      <c r="Z99" s="28"/>
      <c r="AA99" s="17"/>
      <c r="AB99" s="17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24"/>
      <c r="J100" s="25"/>
      <c r="K100" s="26"/>
      <c r="L100" s="27"/>
      <c r="M100" s="26"/>
      <c r="N100" s="27"/>
      <c r="O100" s="26"/>
      <c r="P100" s="27"/>
      <c r="Q100" s="24"/>
      <c r="R100" s="25"/>
      <c r="S100" s="24"/>
      <c r="T100" s="25"/>
      <c r="U100" s="17"/>
      <c r="V100" s="28"/>
      <c r="W100" s="29"/>
      <c r="X100" s="25"/>
      <c r="Y100" s="17"/>
      <c r="Z100" s="28"/>
      <c r="AA100" s="17"/>
      <c r="AB100" s="17"/>
      <c r="AC100" s="17"/>
      <c r="AD100" s="17"/>
      <c r="AE100" s="17"/>
      <c r="AF100" s="17"/>
      <c r="AG100" s="17"/>
      <c r="AH100" s="17"/>
    </row>
    <row r="101" spans="1:34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24"/>
      <c r="J101" s="25"/>
      <c r="K101" s="26"/>
      <c r="L101" s="27"/>
      <c r="M101" s="26"/>
      <c r="N101" s="27"/>
      <c r="O101" s="26"/>
      <c r="P101" s="27"/>
      <c r="Q101" s="24"/>
      <c r="R101" s="25"/>
      <c r="S101" s="24"/>
      <c r="T101" s="25"/>
      <c r="U101" s="17"/>
      <c r="V101" s="28"/>
      <c r="W101" s="29"/>
      <c r="X101" s="25"/>
      <c r="Y101" s="17"/>
      <c r="Z101" s="28"/>
      <c r="AA101" s="17"/>
      <c r="AB101" s="17"/>
      <c r="AC101" s="17"/>
      <c r="AD101" s="17"/>
      <c r="AE101" s="17"/>
      <c r="AF101" s="17"/>
      <c r="AG101" s="17"/>
      <c r="AH101" s="17"/>
    </row>
    <row r="102" spans="1:34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24"/>
      <c r="J102" s="25"/>
      <c r="K102" s="26"/>
      <c r="L102" s="27"/>
      <c r="M102" s="26"/>
      <c r="N102" s="27"/>
      <c r="O102" s="26"/>
      <c r="P102" s="27"/>
      <c r="Q102" s="24"/>
      <c r="R102" s="25"/>
      <c r="S102" s="24"/>
      <c r="T102" s="25"/>
      <c r="U102" s="17"/>
      <c r="V102" s="28"/>
      <c r="W102" s="29"/>
      <c r="X102" s="25"/>
      <c r="Y102" s="17"/>
      <c r="Z102" s="28"/>
      <c r="AA102" s="17"/>
      <c r="AB102" s="17"/>
      <c r="AC102" s="17"/>
      <c r="AD102" s="17"/>
      <c r="AE102" s="17"/>
      <c r="AF102" s="17"/>
      <c r="AG102" s="17"/>
      <c r="AH102" s="17"/>
    </row>
    <row r="103" spans="1:34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24"/>
      <c r="J103" s="25"/>
      <c r="K103" s="26"/>
      <c r="L103" s="27"/>
      <c r="M103" s="26"/>
      <c r="N103" s="27"/>
      <c r="O103" s="26"/>
      <c r="P103" s="27"/>
      <c r="Q103" s="24"/>
      <c r="R103" s="25"/>
      <c r="S103" s="24"/>
      <c r="T103" s="25"/>
      <c r="U103" s="17"/>
      <c r="V103" s="28"/>
      <c r="W103" s="29"/>
      <c r="X103" s="25"/>
      <c r="Y103" s="17"/>
      <c r="Z103" s="28"/>
      <c r="AA103" s="17"/>
      <c r="AB103" s="17"/>
      <c r="AC103" s="17"/>
      <c r="AD103" s="17"/>
      <c r="AE103" s="17"/>
      <c r="AF103" s="17"/>
      <c r="AG103" s="17"/>
      <c r="AH103" s="17"/>
    </row>
    <row r="104" spans="1:34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24"/>
      <c r="J104" s="25"/>
      <c r="K104" s="26"/>
      <c r="L104" s="27"/>
      <c r="M104" s="26"/>
      <c r="N104" s="27"/>
      <c r="O104" s="26"/>
      <c r="P104" s="27"/>
      <c r="Q104" s="24"/>
      <c r="R104" s="25"/>
      <c r="S104" s="24"/>
      <c r="T104" s="25"/>
      <c r="U104" s="17"/>
      <c r="V104" s="28"/>
      <c r="W104" s="29"/>
      <c r="X104" s="25"/>
      <c r="Y104" s="17"/>
      <c r="Z104" s="28"/>
      <c r="AA104" s="17"/>
      <c r="AB104" s="17"/>
      <c r="AC104" s="17"/>
      <c r="AD104" s="17"/>
      <c r="AE104" s="17"/>
      <c r="AF104" s="17"/>
      <c r="AG104" s="17"/>
      <c r="AH104" s="17"/>
    </row>
    <row r="105" spans="1:34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24"/>
      <c r="J105" s="25"/>
      <c r="K105" s="26"/>
      <c r="L105" s="27"/>
      <c r="M105" s="26"/>
      <c r="N105" s="27"/>
      <c r="O105" s="26"/>
      <c r="P105" s="27"/>
      <c r="Q105" s="24"/>
      <c r="R105" s="25"/>
      <c r="S105" s="24"/>
      <c r="T105" s="25"/>
      <c r="U105" s="17"/>
      <c r="V105" s="28"/>
      <c r="W105" s="29"/>
      <c r="X105" s="25"/>
      <c r="Y105" s="17"/>
      <c r="Z105" s="28"/>
      <c r="AA105" s="17"/>
      <c r="AB105" s="17"/>
      <c r="AC105" s="17"/>
      <c r="AD105" s="17"/>
      <c r="AE105" s="17"/>
      <c r="AF105" s="17"/>
      <c r="AG105" s="17"/>
      <c r="AH105" s="17"/>
    </row>
    <row r="106" spans="1:34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24"/>
      <c r="J106" s="25"/>
      <c r="K106" s="26"/>
      <c r="L106" s="27"/>
      <c r="M106" s="26"/>
      <c r="N106" s="27"/>
      <c r="O106" s="26"/>
      <c r="P106" s="27"/>
      <c r="Q106" s="24"/>
      <c r="R106" s="25"/>
      <c r="S106" s="24"/>
      <c r="T106" s="25"/>
      <c r="U106" s="17"/>
      <c r="V106" s="28"/>
      <c r="W106" s="29"/>
      <c r="X106" s="25"/>
      <c r="Y106" s="17"/>
      <c r="Z106" s="28"/>
      <c r="AA106" s="17"/>
      <c r="AB106" s="17"/>
      <c r="AC106" s="17"/>
      <c r="AD106" s="17"/>
      <c r="AE106" s="17"/>
      <c r="AF106" s="17"/>
      <c r="AG106" s="17"/>
      <c r="AH106" s="17"/>
    </row>
    <row r="107" spans="1:34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24"/>
      <c r="J107" s="25"/>
      <c r="K107" s="26"/>
      <c r="L107" s="27"/>
      <c r="M107" s="26"/>
      <c r="N107" s="27"/>
      <c r="O107" s="26"/>
      <c r="P107" s="27"/>
      <c r="Q107" s="24"/>
      <c r="R107" s="25"/>
      <c r="S107" s="24"/>
      <c r="T107" s="25"/>
      <c r="U107" s="17"/>
      <c r="V107" s="28"/>
      <c r="W107" s="29"/>
      <c r="X107" s="25"/>
      <c r="Y107" s="17"/>
      <c r="Z107" s="28"/>
      <c r="AA107" s="17"/>
      <c r="AB107" s="17"/>
      <c r="AC107" s="17"/>
      <c r="AD107" s="17"/>
      <c r="AE107" s="17"/>
      <c r="AF107" s="17"/>
      <c r="AG107" s="17"/>
      <c r="AH107" s="17"/>
    </row>
    <row r="108" spans="1:34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24"/>
      <c r="J108" s="25"/>
      <c r="K108" s="26"/>
      <c r="L108" s="27"/>
      <c r="M108" s="26"/>
      <c r="N108" s="27"/>
      <c r="O108" s="26"/>
      <c r="P108" s="27"/>
      <c r="Q108" s="24"/>
      <c r="R108" s="25"/>
      <c r="S108" s="24"/>
      <c r="T108" s="25"/>
      <c r="U108" s="17"/>
      <c r="V108" s="28"/>
      <c r="W108" s="29"/>
      <c r="X108" s="25"/>
      <c r="Y108" s="17"/>
      <c r="Z108" s="28"/>
      <c r="AA108" s="17"/>
      <c r="AB108" s="17"/>
      <c r="AC108" s="17"/>
      <c r="AD108" s="17"/>
      <c r="AE108" s="17"/>
      <c r="AF108" s="17"/>
      <c r="AG108" s="17"/>
      <c r="AH108" s="17"/>
    </row>
    <row r="109" spans="1:34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24"/>
      <c r="J109" s="25"/>
      <c r="K109" s="26"/>
      <c r="L109" s="27"/>
      <c r="M109" s="26"/>
      <c r="N109" s="27"/>
      <c r="O109" s="26"/>
      <c r="P109" s="27"/>
      <c r="Q109" s="24"/>
      <c r="R109" s="25"/>
      <c r="S109" s="24"/>
      <c r="T109" s="25"/>
      <c r="U109" s="17"/>
      <c r="V109" s="28"/>
      <c r="W109" s="29"/>
      <c r="X109" s="25"/>
      <c r="Y109" s="17"/>
      <c r="Z109" s="28"/>
      <c r="AA109" s="17"/>
      <c r="AB109" s="17"/>
      <c r="AC109" s="17"/>
      <c r="AD109" s="17"/>
      <c r="AE109" s="17"/>
      <c r="AF109" s="17"/>
      <c r="AG109" s="17"/>
      <c r="AH109" s="17"/>
    </row>
    <row r="110" spans="1:34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24"/>
      <c r="J110" s="25"/>
      <c r="K110" s="26"/>
      <c r="L110" s="27"/>
      <c r="M110" s="26"/>
      <c r="N110" s="27"/>
      <c r="O110" s="26"/>
      <c r="P110" s="27"/>
      <c r="Q110" s="24"/>
      <c r="R110" s="25"/>
      <c r="S110" s="24"/>
      <c r="T110" s="25"/>
      <c r="U110" s="17"/>
      <c r="V110" s="28"/>
      <c r="W110" s="29"/>
      <c r="X110" s="25"/>
      <c r="Y110" s="17"/>
      <c r="Z110" s="28"/>
      <c r="AA110" s="17"/>
      <c r="AB110" s="17"/>
      <c r="AC110" s="17"/>
      <c r="AD110" s="17"/>
      <c r="AE110" s="17"/>
      <c r="AF110" s="17"/>
      <c r="AG110" s="17"/>
      <c r="AH110" s="17"/>
    </row>
    <row r="111" spans="1:34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24"/>
      <c r="J111" s="25"/>
      <c r="K111" s="26"/>
      <c r="L111" s="27"/>
      <c r="M111" s="26"/>
      <c r="N111" s="27"/>
      <c r="O111" s="26"/>
      <c r="P111" s="27"/>
      <c r="Q111" s="24"/>
      <c r="R111" s="25"/>
      <c r="S111" s="24"/>
      <c r="T111" s="25"/>
      <c r="U111" s="17"/>
      <c r="V111" s="28"/>
      <c r="W111" s="29"/>
      <c r="X111" s="25"/>
      <c r="Y111" s="17"/>
      <c r="Z111" s="28"/>
      <c r="AA111" s="17"/>
      <c r="AB111" s="17"/>
      <c r="AC111" s="17"/>
      <c r="AD111" s="17"/>
      <c r="AE111" s="17"/>
      <c r="AF111" s="17"/>
      <c r="AG111" s="17"/>
      <c r="AH111" s="17"/>
    </row>
    <row r="112" spans="1:34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24"/>
      <c r="J112" s="25"/>
      <c r="K112" s="26"/>
      <c r="L112" s="27"/>
      <c r="M112" s="26"/>
      <c r="N112" s="27"/>
      <c r="O112" s="26"/>
      <c r="P112" s="27"/>
      <c r="Q112" s="24"/>
      <c r="R112" s="25"/>
      <c r="S112" s="24"/>
      <c r="T112" s="25"/>
      <c r="U112" s="17"/>
      <c r="V112" s="28"/>
      <c r="W112" s="29"/>
      <c r="X112" s="25"/>
      <c r="Y112" s="17"/>
      <c r="Z112" s="28"/>
      <c r="AA112" s="17"/>
      <c r="AB112" s="17"/>
      <c r="AC112" s="17"/>
      <c r="AD112" s="17"/>
      <c r="AE112" s="17"/>
      <c r="AF112" s="17"/>
      <c r="AG112" s="17"/>
      <c r="AH112" s="17"/>
    </row>
    <row r="113" spans="1:34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24"/>
      <c r="J113" s="25"/>
      <c r="K113" s="26"/>
      <c r="L113" s="27"/>
      <c r="M113" s="26"/>
      <c r="N113" s="27"/>
      <c r="O113" s="26"/>
      <c r="P113" s="27"/>
      <c r="Q113" s="24"/>
      <c r="R113" s="25"/>
      <c r="S113" s="24"/>
      <c r="T113" s="25"/>
      <c r="U113" s="17"/>
      <c r="V113" s="28"/>
      <c r="W113" s="29"/>
      <c r="X113" s="25"/>
      <c r="Y113" s="17"/>
      <c r="Z113" s="28"/>
      <c r="AA113" s="17"/>
      <c r="AB113" s="17"/>
      <c r="AC113" s="17"/>
      <c r="AD113" s="17"/>
      <c r="AE113" s="17"/>
      <c r="AF113" s="17"/>
      <c r="AG113" s="17"/>
      <c r="AH113" s="17"/>
    </row>
    <row r="114" spans="1:34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24"/>
      <c r="J114" s="25"/>
      <c r="K114" s="26"/>
      <c r="L114" s="27"/>
      <c r="M114" s="26"/>
      <c r="N114" s="27"/>
      <c r="O114" s="26"/>
      <c r="P114" s="27"/>
      <c r="Q114" s="24"/>
      <c r="R114" s="25"/>
      <c r="S114" s="24"/>
      <c r="T114" s="25"/>
      <c r="U114" s="17"/>
      <c r="V114" s="28"/>
      <c r="W114" s="29"/>
      <c r="X114" s="25"/>
      <c r="Y114" s="17"/>
      <c r="Z114" s="28"/>
      <c r="AA114" s="17"/>
      <c r="AB114" s="17"/>
      <c r="AC114" s="17"/>
      <c r="AD114" s="17"/>
      <c r="AE114" s="17"/>
      <c r="AF114" s="17"/>
      <c r="AG114" s="17"/>
      <c r="AH114" s="17"/>
    </row>
    <row r="115" spans="1:34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24"/>
      <c r="J115" s="25"/>
      <c r="K115" s="26"/>
      <c r="L115" s="27"/>
      <c r="M115" s="26"/>
      <c r="N115" s="27"/>
      <c r="O115" s="26"/>
      <c r="P115" s="27"/>
      <c r="Q115" s="24"/>
      <c r="R115" s="25"/>
      <c r="S115" s="24"/>
      <c r="T115" s="25"/>
      <c r="U115" s="17"/>
      <c r="V115" s="28"/>
      <c r="W115" s="29"/>
      <c r="X115" s="25"/>
      <c r="Y115" s="17"/>
      <c r="Z115" s="28"/>
      <c r="AA115" s="17"/>
      <c r="AB115" s="17"/>
      <c r="AC115" s="17"/>
      <c r="AD115" s="17"/>
      <c r="AE115" s="17"/>
      <c r="AF115" s="17"/>
      <c r="AG115" s="17"/>
      <c r="AH115" s="17"/>
    </row>
    <row r="116" spans="1:34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24"/>
      <c r="J116" s="25"/>
      <c r="K116" s="26"/>
      <c r="L116" s="27"/>
      <c r="M116" s="26"/>
      <c r="N116" s="27"/>
      <c r="O116" s="26"/>
      <c r="P116" s="27"/>
      <c r="Q116" s="24"/>
      <c r="R116" s="25"/>
      <c r="S116" s="24"/>
      <c r="T116" s="25"/>
      <c r="U116" s="17"/>
      <c r="V116" s="28"/>
      <c r="W116" s="29"/>
      <c r="X116" s="25"/>
      <c r="Y116" s="17"/>
      <c r="Z116" s="28"/>
      <c r="AA116" s="17"/>
      <c r="AB116" s="17"/>
      <c r="AC116" s="17"/>
      <c r="AD116" s="17"/>
      <c r="AE116" s="17"/>
      <c r="AF116" s="17"/>
      <c r="AG116" s="17"/>
      <c r="AH116" s="17"/>
    </row>
    <row r="117" spans="1:34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24"/>
      <c r="J117" s="25"/>
      <c r="K117" s="26"/>
      <c r="L117" s="27"/>
      <c r="M117" s="26"/>
      <c r="N117" s="27"/>
      <c r="O117" s="26"/>
      <c r="P117" s="27"/>
      <c r="Q117" s="24"/>
      <c r="R117" s="25"/>
      <c r="S117" s="24"/>
      <c r="T117" s="25"/>
      <c r="U117" s="17"/>
      <c r="V117" s="28"/>
      <c r="W117" s="29"/>
      <c r="X117" s="25"/>
      <c r="Y117" s="17"/>
      <c r="Z117" s="28"/>
      <c r="AA117" s="17"/>
      <c r="AB117" s="17"/>
      <c r="AC117" s="17"/>
      <c r="AD117" s="17"/>
      <c r="AE117" s="17"/>
      <c r="AF117" s="17"/>
      <c r="AG117" s="17"/>
      <c r="AH117" s="17"/>
    </row>
    <row r="118" spans="1:34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24"/>
      <c r="J118" s="25"/>
      <c r="K118" s="26"/>
      <c r="L118" s="27"/>
      <c r="M118" s="26"/>
      <c r="N118" s="27"/>
      <c r="O118" s="26"/>
      <c r="P118" s="27"/>
      <c r="Q118" s="24"/>
      <c r="R118" s="25"/>
      <c r="S118" s="24"/>
      <c r="T118" s="25"/>
      <c r="U118" s="17"/>
      <c r="V118" s="28"/>
      <c r="W118" s="29"/>
      <c r="X118" s="25"/>
      <c r="Y118" s="17"/>
      <c r="Z118" s="28"/>
      <c r="AA118" s="17"/>
      <c r="AB118" s="17"/>
      <c r="AC118" s="17"/>
      <c r="AD118" s="17"/>
      <c r="AE118" s="17"/>
      <c r="AF118" s="17"/>
      <c r="AG118" s="17"/>
      <c r="AH118" s="17"/>
    </row>
    <row r="119" spans="1:34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24"/>
      <c r="J119" s="25"/>
      <c r="K119" s="26"/>
      <c r="L119" s="27"/>
      <c r="M119" s="26"/>
      <c r="N119" s="27"/>
      <c r="O119" s="26"/>
      <c r="P119" s="27"/>
      <c r="Q119" s="24"/>
      <c r="R119" s="25"/>
      <c r="S119" s="24"/>
      <c r="T119" s="25"/>
      <c r="U119" s="17"/>
      <c r="V119" s="28"/>
      <c r="W119" s="29"/>
      <c r="X119" s="25"/>
      <c r="Y119" s="17"/>
      <c r="Z119" s="28"/>
      <c r="AA119" s="17"/>
      <c r="AB119" s="17"/>
      <c r="AC119" s="17"/>
      <c r="AD119" s="17"/>
      <c r="AE119" s="17"/>
      <c r="AF119" s="17"/>
      <c r="AG119" s="17"/>
      <c r="AH119" s="17"/>
    </row>
    <row r="120" spans="1:34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24"/>
      <c r="J120" s="25"/>
      <c r="K120" s="26"/>
      <c r="L120" s="27"/>
      <c r="M120" s="26"/>
      <c r="N120" s="27"/>
      <c r="O120" s="26"/>
      <c r="P120" s="27"/>
      <c r="Q120" s="24"/>
      <c r="R120" s="25"/>
      <c r="S120" s="24"/>
      <c r="T120" s="25"/>
      <c r="U120" s="17"/>
      <c r="V120" s="28"/>
      <c r="W120" s="29"/>
      <c r="X120" s="25"/>
      <c r="Y120" s="17"/>
      <c r="Z120" s="28"/>
      <c r="AA120" s="17"/>
      <c r="AB120" s="17"/>
      <c r="AC120" s="17"/>
      <c r="AD120" s="17"/>
      <c r="AE120" s="17"/>
      <c r="AF120" s="17"/>
      <c r="AG120" s="17"/>
      <c r="AH120" s="17"/>
    </row>
    <row r="121" spans="1:34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24"/>
      <c r="J121" s="25"/>
      <c r="K121" s="26"/>
      <c r="L121" s="27"/>
      <c r="M121" s="26"/>
      <c r="N121" s="27"/>
      <c r="O121" s="26"/>
      <c r="P121" s="27"/>
      <c r="Q121" s="24"/>
      <c r="R121" s="25"/>
      <c r="S121" s="24"/>
      <c r="T121" s="25"/>
      <c r="U121" s="17"/>
      <c r="V121" s="28"/>
      <c r="W121" s="29"/>
      <c r="X121" s="25"/>
      <c r="Y121" s="17"/>
      <c r="Z121" s="28"/>
      <c r="AA121" s="17"/>
      <c r="AB121" s="17"/>
      <c r="AC121" s="17"/>
      <c r="AD121" s="17"/>
      <c r="AE121" s="17"/>
      <c r="AF121" s="17"/>
      <c r="AG121" s="17"/>
      <c r="AH121" s="17"/>
    </row>
    <row r="122" spans="1:34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24"/>
      <c r="J122" s="25"/>
      <c r="K122" s="26"/>
      <c r="L122" s="27"/>
      <c r="M122" s="26"/>
      <c r="N122" s="27"/>
      <c r="O122" s="26"/>
      <c r="P122" s="27"/>
      <c r="Q122" s="24"/>
      <c r="R122" s="25"/>
      <c r="S122" s="24"/>
      <c r="T122" s="25"/>
      <c r="U122" s="17"/>
      <c r="V122" s="28"/>
      <c r="W122" s="29"/>
      <c r="X122" s="25"/>
      <c r="Y122" s="17"/>
      <c r="Z122" s="28"/>
      <c r="AA122" s="17"/>
      <c r="AB122" s="17"/>
      <c r="AC122" s="17"/>
      <c r="AD122" s="17"/>
      <c r="AE122" s="17"/>
      <c r="AF122" s="17"/>
      <c r="AG122" s="17"/>
      <c r="AH122" s="17"/>
    </row>
    <row r="123" spans="1:34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24"/>
      <c r="J123" s="25"/>
      <c r="K123" s="26"/>
      <c r="L123" s="27"/>
      <c r="M123" s="26"/>
      <c r="N123" s="27"/>
      <c r="O123" s="26"/>
      <c r="P123" s="27"/>
      <c r="Q123" s="24"/>
      <c r="R123" s="25"/>
      <c r="S123" s="24"/>
      <c r="T123" s="25"/>
      <c r="U123" s="17"/>
      <c r="V123" s="28"/>
      <c r="W123" s="29"/>
      <c r="X123" s="25"/>
      <c r="Y123" s="17"/>
      <c r="Z123" s="28"/>
      <c r="AA123" s="17"/>
      <c r="AB123" s="17"/>
      <c r="AC123" s="17"/>
      <c r="AD123" s="17"/>
      <c r="AE123" s="17"/>
      <c r="AF123" s="17"/>
      <c r="AG123" s="17"/>
      <c r="AH123" s="17"/>
    </row>
    <row r="124" spans="1:34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24"/>
      <c r="J124" s="25"/>
      <c r="K124" s="26"/>
      <c r="L124" s="27"/>
      <c r="M124" s="26"/>
      <c r="N124" s="27"/>
      <c r="O124" s="26"/>
      <c r="P124" s="27"/>
      <c r="Q124" s="24"/>
      <c r="R124" s="25"/>
      <c r="S124" s="24"/>
      <c r="T124" s="25"/>
      <c r="U124" s="17"/>
      <c r="V124" s="28"/>
      <c r="W124" s="29"/>
      <c r="X124" s="25"/>
      <c r="Y124" s="17"/>
      <c r="Z124" s="28"/>
      <c r="AA124" s="17"/>
      <c r="AB124" s="17"/>
      <c r="AC124" s="17"/>
      <c r="AD124" s="17"/>
      <c r="AE124" s="17"/>
      <c r="AF124" s="17"/>
      <c r="AG124" s="17"/>
      <c r="AH124" s="17"/>
    </row>
    <row r="125" spans="1:34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24"/>
      <c r="J125" s="25"/>
      <c r="K125" s="26"/>
      <c r="L125" s="27"/>
      <c r="M125" s="26"/>
      <c r="N125" s="27"/>
      <c r="O125" s="26"/>
      <c r="P125" s="27"/>
      <c r="Q125" s="24"/>
      <c r="R125" s="25"/>
      <c r="S125" s="24"/>
      <c r="T125" s="25"/>
      <c r="U125" s="17"/>
      <c r="V125" s="28"/>
      <c r="W125" s="29"/>
      <c r="X125" s="25"/>
      <c r="Y125" s="17"/>
      <c r="Z125" s="28"/>
      <c r="AA125" s="17"/>
      <c r="AB125" s="17"/>
      <c r="AC125" s="17"/>
      <c r="AD125" s="17"/>
      <c r="AE125" s="17"/>
      <c r="AF125" s="17"/>
      <c r="AG125" s="17"/>
      <c r="AH125" s="17"/>
    </row>
    <row r="126" spans="1:34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24"/>
      <c r="J126" s="25"/>
      <c r="K126" s="26"/>
      <c r="L126" s="27"/>
      <c r="M126" s="26"/>
      <c r="N126" s="27"/>
      <c r="O126" s="26"/>
      <c r="P126" s="27"/>
      <c r="Q126" s="24"/>
      <c r="R126" s="25"/>
      <c r="S126" s="24"/>
      <c r="T126" s="25"/>
      <c r="U126" s="17"/>
      <c r="V126" s="28"/>
      <c r="W126" s="29"/>
      <c r="X126" s="25"/>
      <c r="Y126" s="17"/>
      <c r="Z126" s="28"/>
      <c r="AA126" s="17"/>
      <c r="AB126" s="17"/>
      <c r="AC126" s="17"/>
      <c r="AD126" s="17"/>
      <c r="AE126" s="17"/>
      <c r="AF126" s="17"/>
      <c r="AG126" s="17"/>
      <c r="AH126" s="17"/>
    </row>
    <row r="127" spans="1:34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24"/>
      <c r="J127" s="25"/>
      <c r="K127" s="26"/>
      <c r="L127" s="27"/>
      <c r="M127" s="26"/>
      <c r="N127" s="27"/>
      <c r="O127" s="26"/>
      <c r="P127" s="27"/>
      <c r="Q127" s="24"/>
      <c r="R127" s="25"/>
      <c r="S127" s="24"/>
      <c r="T127" s="25"/>
      <c r="U127" s="17"/>
      <c r="V127" s="28"/>
      <c r="W127" s="29"/>
      <c r="X127" s="25"/>
      <c r="Y127" s="17"/>
      <c r="Z127" s="28"/>
      <c r="AA127" s="17"/>
      <c r="AB127" s="17"/>
      <c r="AC127" s="17"/>
      <c r="AD127" s="17"/>
      <c r="AE127" s="17"/>
      <c r="AF127" s="17"/>
      <c r="AG127" s="17"/>
      <c r="AH127" s="17"/>
    </row>
    <row r="128" spans="1:34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24"/>
      <c r="J128" s="25"/>
      <c r="K128" s="26"/>
      <c r="L128" s="27"/>
      <c r="M128" s="26"/>
      <c r="N128" s="27"/>
      <c r="O128" s="26"/>
      <c r="P128" s="27"/>
      <c r="Q128" s="24"/>
      <c r="R128" s="25"/>
      <c r="S128" s="24"/>
      <c r="T128" s="25"/>
      <c r="U128" s="17"/>
      <c r="V128" s="28"/>
      <c r="W128" s="29"/>
      <c r="X128" s="25"/>
      <c r="Y128" s="17"/>
      <c r="Z128" s="28"/>
      <c r="AA128" s="17"/>
      <c r="AB128" s="17"/>
      <c r="AC128" s="17"/>
      <c r="AD128" s="17"/>
      <c r="AE128" s="17"/>
      <c r="AF128" s="17"/>
      <c r="AG128" s="17"/>
      <c r="AH128" s="17"/>
    </row>
    <row r="129" spans="1:34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24"/>
      <c r="J129" s="25"/>
      <c r="K129" s="26"/>
      <c r="L129" s="27"/>
      <c r="M129" s="26"/>
      <c r="N129" s="27"/>
      <c r="O129" s="26"/>
      <c r="P129" s="27"/>
      <c r="Q129" s="24"/>
      <c r="R129" s="25"/>
      <c r="S129" s="24"/>
      <c r="T129" s="25"/>
      <c r="U129" s="17"/>
      <c r="V129" s="28"/>
      <c r="W129" s="29"/>
      <c r="X129" s="25"/>
      <c r="Y129" s="17"/>
      <c r="Z129" s="28"/>
      <c r="AA129" s="17"/>
      <c r="AB129" s="17"/>
      <c r="AC129" s="17"/>
      <c r="AD129" s="17"/>
      <c r="AE129" s="17"/>
      <c r="AF129" s="17"/>
      <c r="AG129" s="17"/>
      <c r="AH129" s="17"/>
    </row>
    <row r="130" spans="1:34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24"/>
      <c r="J130" s="25"/>
      <c r="K130" s="26"/>
      <c r="L130" s="27"/>
      <c r="M130" s="26"/>
      <c r="N130" s="27"/>
      <c r="O130" s="26"/>
      <c r="P130" s="27"/>
      <c r="Q130" s="24"/>
      <c r="R130" s="25"/>
      <c r="S130" s="24"/>
      <c r="T130" s="25"/>
      <c r="U130" s="17"/>
      <c r="V130" s="28"/>
      <c r="W130" s="29"/>
      <c r="X130" s="25"/>
      <c r="Y130" s="17"/>
      <c r="Z130" s="28"/>
      <c r="AA130" s="17"/>
      <c r="AB130" s="17"/>
      <c r="AC130" s="17"/>
      <c r="AD130" s="17"/>
      <c r="AE130" s="17"/>
      <c r="AF130" s="17"/>
      <c r="AG130" s="17"/>
      <c r="AH130" s="17"/>
    </row>
    <row r="131" spans="1:34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24"/>
      <c r="J131" s="25"/>
      <c r="K131" s="26"/>
      <c r="L131" s="27"/>
      <c r="M131" s="26"/>
      <c r="N131" s="27"/>
      <c r="O131" s="26"/>
      <c r="P131" s="27"/>
      <c r="Q131" s="24"/>
      <c r="R131" s="25"/>
      <c r="S131" s="24"/>
      <c r="T131" s="25"/>
      <c r="U131" s="17"/>
      <c r="V131" s="28"/>
      <c r="W131" s="29"/>
      <c r="X131" s="25"/>
      <c r="Y131" s="17"/>
      <c r="Z131" s="28"/>
      <c r="AA131" s="17"/>
      <c r="AB131" s="17"/>
      <c r="AC131" s="17"/>
      <c r="AD131" s="17"/>
      <c r="AE131" s="17"/>
      <c r="AF131" s="17"/>
      <c r="AG131" s="17"/>
      <c r="AH131" s="17"/>
    </row>
    <row r="132" spans="1:34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24"/>
      <c r="J132" s="25"/>
      <c r="K132" s="26"/>
      <c r="L132" s="27"/>
      <c r="M132" s="26"/>
      <c r="N132" s="27"/>
      <c r="O132" s="26"/>
      <c r="P132" s="27"/>
      <c r="Q132" s="24"/>
      <c r="R132" s="25"/>
      <c r="S132" s="24"/>
      <c r="T132" s="25"/>
      <c r="U132" s="17"/>
      <c r="V132" s="28"/>
      <c r="W132" s="29"/>
      <c r="X132" s="25"/>
      <c r="Y132" s="17"/>
      <c r="Z132" s="28"/>
      <c r="AA132" s="17"/>
      <c r="AB132" s="17"/>
      <c r="AC132" s="17"/>
      <c r="AD132" s="17"/>
      <c r="AE132" s="17"/>
      <c r="AF132" s="17"/>
      <c r="AG132" s="17"/>
      <c r="AH132" s="17"/>
    </row>
    <row r="133" spans="1:34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24"/>
      <c r="J133" s="25"/>
      <c r="K133" s="26"/>
      <c r="L133" s="27"/>
      <c r="M133" s="26"/>
      <c r="N133" s="27"/>
      <c r="O133" s="26"/>
      <c r="P133" s="27"/>
      <c r="Q133" s="24"/>
      <c r="R133" s="25"/>
      <c r="S133" s="24"/>
      <c r="T133" s="25"/>
      <c r="U133" s="17"/>
      <c r="V133" s="28"/>
      <c r="W133" s="29"/>
      <c r="X133" s="25"/>
      <c r="Y133" s="17"/>
      <c r="Z133" s="28"/>
      <c r="AA133" s="17"/>
      <c r="AB133" s="17"/>
      <c r="AC133" s="17"/>
      <c r="AD133" s="17"/>
      <c r="AE133" s="17"/>
      <c r="AF133" s="17"/>
      <c r="AG133" s="17"/>
      <c r="AH133" s="17"/>
    </row>
    <row r="134" spans="1:34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24"/>
      <c r="J134" s="25"/>
      <c r="K134" s="26"/>
      <c r="L134" s="27"/>
      <c r="M134" s="26"/>
      <c r="N134" s="27"/>
      <c r="O134" s="26"/>
      <c r="P134" s="27"/>
      <c r="Q134" s="24"/>
      <c r="R134" s="25"/>
      <c r="S134" s="24"/>
      <c r="T134" s="25"/>
      <c r="U134" s="17"/>
      <c r="V134" s="28"/>
      <c r="W134" s="29"/>
      <c r="X134" s="25"/>
      <c r="Y134" s="17"/>
      <c r="Z134" s="28"/>
      <c r="AA134" s="17"/>
      <c r="AB134" s="17"/>
      <c r="AC134" s="17"/>
      <c r="AD134" s="17"/>
      <c r="AE134" s="17"/>
      <c r="AF134" s="17"/>
      <c r="AG134" s="17"/>
      <c r="AH134" s="17"/>
    </row>
    <row r="135" spans="1:34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24"/>
      <c r="J135" s="25"/>
      <c r="K135" s="26"/>
      <c r="L135" s="27"/>
      <c r="M135" s="26"/>
      <c r="N135" s="27"/>
      <c r="O135" s="26"/>
      <c r="P135" s="27"/>
      <c r="Q135" s="24"/>
      <c r="R135" s="25"/>
      <c r="S135" s="24"/>
      <c r="T135" s="25"/>
      <c r="U135" s="17"/>
      <c r="V135" s="28"/>
      <c r="W135" s="29"/>
      <c r="X135" s="25"/>
      <c r="Y135" s="17"/>
      <c r="Z135" s="28"/>
      <c r="AA135" s="17"/>
      <c r="AB135" s="17"/>
      <c r="AC135" s="17"/>
      <c r="AD135" s="17"/>
      <c r="AE135" s="17"/>
      <c r="AF135" s="17"/>
      <c r="AG135" s="17"/>
      <c r="AH135" s="17"/>
    </row>
    <row r="136" spans="1:34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24"/>
      <c r="J136" s="25"/>
      <c r="K136" s="26"/>
      <c r="L136" s="27"/>
      <c r="M136" s="26"/>
      <c r="N136" s="27"/>
      <c r="O136" s="26"/>
      <c r="P136" s="27"/>
      <c r="Q136" s="24"/>
      <c r="R136" s="25"/>
      <c r="S136" s="24"/>
      <c r="T136" s="25"/>
      <c r="U136" s="17"/>
      <c r="V136" s="28"/>
      <c r="W136" s="29"/>
      <c r="X136" s="25"/>
      <c r="Y136" s="17"/>
      <c r="Z136" s="28"/>
      <c r="AA136" s="17"/>
      <c r="AB136" s="17"/>
      <c r="AC136" s="17"/>
      <c r="AD136" s="17"/>
      <c r="AE136" s="17"/>
      <c r="AF136" s="17"/>
      <c r="AG136" s="17"/>
      <c r="AH136" s="17"/>
    </row>
    <row r="137" spans="1:34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24"/>
      <c r="J137" s="25"/>
      <c r="K137" s="26"/>
      <c r="L137" s="27"/>
      <c r="M137" s="26"/>
      <c r="N137" s="27"/>
      <c r="O137" s="26"/>
      <c r="P137" s="27"/>
      <c r="Q137" s="24"/>
      <c r="R137" s="25"/>
      <c r="S137" s="24"/>
      <c r="T137" s="25"/>
      <c r="U137" s="17"/>
      <c r="V137" s="28"/>
      <c r="W137" s="29"/>
      <c r="X137" s="25"/>
      <c r="Y137" s="17"/>
      <c r="Z137" s="28"/>
      <c r="AA137" s="17"/>
      <c r="AB137" s="17"/>
      <c r="AC137" s="17"/>
      <c r="AD137" s="17"/>
      <c r="AE137" s="17"/>
      <c r="AF137" s="17"/>
      <c r="AG137" s="17"/>
      <c r="AH137" s="17"/>
    </row>
    <row r="138" spans="1:34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24"/>
      <c r="J138" s="25"/>
      <c r="K138" s="26"/>
      <c r="L138" s="27"/>
      <c r="M138" s="26"/>
      <c r="N138" s="27"/>
      <c r="O138" s="26"/>
      <c r="P138" s="27"/>
      <c r="Q138" s="24"/>
      <c r="R138" s="25"/>
      <c r="S138" s="24"/>
      <c r="T138" s="25"/>
      <c r="U138" s="17"/>
      <c r="V138" s="28"/>
      <c r="W138" s="29"/>
      <c r="X138" s="25"/>
      <c r="Y138" s="17"/>
      <c r="Z138" s="28"/>
      <c r="AA138" s="17"/>
      <c r="AB138" s="17"/>
      <c r="AC138" s="17"/>
      <c r="AD138" s="17"/>
      <c r="AE138" s="17"/>
      <c r="AF138" s="17"/>
      <c r="AG138" s="17"/>
      <c r="AH138" s="17"/>
    </row>
    <row r="139" spans="1:34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24"/>
      <c r="J139" s="25"/>
      <c r="K139" s="26"/>
      <c r="L139" s="27"/>
      <c r="M139" s="26"/>
      <c r="N139" s="27"/>
      <c r="O139" s="26"/>
      <c r="P139" s="27"/>
      <c r="Q139" s="24"/>
      <c r="R139" s="25"/>
      <c r="S139" s="24"/>
      <c r="T139" s="25"/>
      <c r="U139" s="17"/>
      <c r="V139" s="28"/>
      <c r="W139" s="29"/>
      <c r="X139" s="25"/>
      <c r="Y139" s="17"/>
      <c r="Z139" s="28"/>
      <c r="AA139" s="17"/>
      <c r="AB139" s="17"/>
      <c r="AC139" s="17"/>
      <c r="AD139" s="17"/>
      <c r="AE139" s="17"/>
      <c r="AF139" s="17"/>
      <c r="AG139" s="17"/>
      <c r="AH139" s="17"/>
    </row>
    <row r="140" spans="1:34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24"/>
      <c r="J140" s="25"/>
      <c r="K140" s="26"/>
      <c r="L140" s="27"/>
      <c r="M140" s="26"/>
      <c r="N140" s="27"/>
      <c r="O140" s="26"/>
      <c r="P140" s="27"/>
      <c r="Q140" s="24"/>
      <c r="R140" s="25"/>
      <c r="S140" s="24"/>
      <c r="T140" s="25"/>
      <c r="U140" s="17"/>
      <c r="V140" s="28"/>
      <c r="W140" s="29"/>
      <c r="X140" s="25"/>
      <c r="Y140" s="17"/>
      <c r="Z140" s="28"/>
      <c r="AA140" s="17"/>
      <c r="AB140" s="17"/>
      <c r="AC140" s="17"/>
      <c r="AD140" s="17"/>
      <c r="AE140" s="17"/>
      <c r="AF140" s="17"/>
      <c r="AG140" s="17"/>
      <c r="AH140" s="17"/>
    </row>
    <row r="141" spans="1:34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24"/>
      <c r="J141" s="25"/>
      <c r="K141" s="26"/>
      <c r="L141" s="27"/>
      <c r="M141" s="26"/>
      <c r="N141" s="27"/>
      <c r="O141" s="26"/>
      <c r="P141" s="27"/>
      <c r="Q141" s="24"/>
      <c r="R141" s="25"/>
      <c r="S141" s="24"/>
      <c r="T141" s="25"/>
      <c r="U141" s="17"/>
      <c r="V141" s="28"/>
      <c r="W141" s="29"/>
      <c r="X141" s="25"/>
      <c r="Y141" s="17"/>
      <c r="Z141" s="28"/>
      <c r="AA141" s="17"/>
      <c r="AB141" s="17"/>
      <c r="AC141" s="17"/>
      <c r="AD141" s="17"/>
      <c r="AE141" s="17"/>
      <c r="AF141" s="17"/>
      <c r="AG141" s="17"/>
      <c r="AH141" s="17"/>
    </row>
    <row r="142" spans="1:34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24"/>
      <c r="J142" s="25"/>
      <c r="K142" s="26"/>
      <c r="L142" s="27"/>
      <c r="M142" s="26"/>
      <c r="N142" s="27"/>
      <c r="O142" s="26"/>
      <c r="P142" s="27"/>
      <c r="Q142" s="24"/>
      <c r="R142" s="25"/>
      <c r="S142" s="24"/>
      <c r="T142" s="25"/>
      <c r="U142" s="17"/>
      <c r="V142" s="28"/>
      <c r="W142" s="29"/>
      <c r="X142" s="25"/>
      <c r="Y142" s="17"/>
      <c r="Z142" s="28"/>
      <c r="AA142" s="17"/>
      <c r="AB142" s="17"/>
      <c r="AC142" s="17"/>
      <c r="AD142" s="17"/>
      <c r="AE142" s="17"/>
      <c r="AF142" s="17"/>
      <c r="AG142" s="17"/>
      <c r="AH142" s="17"/>
    </row>
    <row r="143" spans="1:34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24"/>
      <c r="J143" s="25"/>
      <c r="K143" s="26"/>
      <c r="L143" s="27"/>
      <c r="M143" s="26"/>
      <c r="N143" s="27"/>
      <c r="O143" s="26"/>
      <c r="P143" s="27"/>
      <c r="Q143" s="24"/>
      <c r="R143" s="25"/>
      <c r="S143" s="24"/>
      <c r="T143" s="25"/>
      <c r="U143" s="17"/>
      <c r="V143" s="28"/>
      <c r="W143" s="29"/>
      <c r="X143" s="25"/>
      <c r="Y143" s="17"/>
      <c r="Z143" s="28"/>
      <c r="AA143" s="17"/>
      <c r="AB143" s="17"/>
      <c r="AC143" s="17"/>
      <c r="AD143" s="17"/>
      <c r="AE143" s="17"/>
      <c r="AF143" s="17"/>
      <c r="AG143" s="17"/>
      <c r="AH143" s="17"/>
    </row>
    <row r="144" spans="1:34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24"/>
      <c r="J144" s="25"/>
      <c r="K144" s="26"/>
      <c r="L144" s="27"/>
      <c r="M144" s="26"/>
      <c r="N144" s="27"/>
      <c r="O144" s="26"/>
      <c r="P144" s="27"/>
      <c r="Q144" s="24"/>
      <c r="R144" s="25"/>
      <c r="S144" s="24"/>
      <c r="T144" s="25"/>
      <c r="U144" s="17"/>
      <c r="V144" s="28"/>
      <c r="W144" s="29"/>
      <c r="X144" s="25"/>
      <c r="Y144" s="17"/>
      <c r="Z144" s="28"/>
      <c r="AA144" s="17"/>
      <c r="AB144" s="17"/>
      <c r="AC144" s="17"/>
      <c r="AD144" s="17"/>
      <c r="AE144" s="17"/>
      <c r="AF144" s="17"/>
      <c r="AG144" s="17"/>
      <c r="AH144" s="17"/>
    </row>
    <row r="145" spans="1:34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24"/>
      <c r="J145" s="25"/>
      <c r="K145" s="26"/>
      <c r="L145" s="27"/>
      <c r="M145" s="26"/>
      <c r="N145" s="27"/>
      <c r="O145" s="26"/>
      <c r="P145" s="27"/>
      <c r="Q145" s="24"/>
      <c r="R145" s="25"/>
      <c r="S145" s="24"/>
      <c r="T145" s="25"/>
      <c r="U145" s="17"/>
      <c r="V145" s="28"/>
      <c r="W145" s="29"/>
      <c r="X145" s="25"/>
      <c r="Y145" s="17"/>
      <c r="Z145" s="28"/>
      <c r="AA145" s="17"/>
      <c r="AB145" s="17"/>
      <c r="AC145" s="17"/>
      <c r="AD145" s="17"/>
      <c r="AE145" s="17"/>
      <c r="AF145" s="17"/>
      <c r="AG145" s="17"/>
      <c r="AH145" s="17"/>
    </row>
    <row r="146" spans="1:34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24"/>
      <c r="J146" s="25"/>
      <c r="K146" s="26"/>
      <c r="L146" s="27"/>
      <c r="M146" s="26"/>
      <c r="N146" s="27"/>
      <c r="O146" s="26"/>
      <c r="P146" s="27"/>
      <c r="Q146" s="24"/>
      <c r="R146" s="25"/>
      <c r="S146" s="24"/>
      <c r="T146" s="25"/>
      <c r="U146" s="17"/>
      <c r="V146" s="28"/>
      <c r="W146" s="29"/>
      <c r="X146" s="25"/>
      <c r="Y146" s="17"/>
      <c r="Z146" s="28"/>
      <c r="AA146" s="17"/>
      <c r="AB146" s="17"/>
      <c r="AC146" s="17"/>
      <c r="AD146" s="17"/>
      <c r="AE146" s="17"/>
      <c r="AF146" s="17"/>
      <c r="AG146" s="17"/>
      <c r="AH146" s="17"/>
    </row>
    <row r="147" spans="1:34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24"/>
      <c r="J147" s="25"/>
      <c r="K147" s="26"/>
      <c r="L147" s="27"/>
      <c r="M147" s="26"/>
      <c r="N147" s="27"/>
      <c r="O147" s="26"/>
      <c r="P147" s="27"/>
      <c r="Q147" s="24"/>
      <c r="R147" s="25"/>
      <c r="S147" s="24"/>
      <c r="T147" s="25"/>
      <c r="U147" s="17"/>
      <c r="V147" s="28"/>
      <c r="W147" s="29"/>
      <c r="X147" s="25"/>
      <c r="Y147" s="17"/>
      <c r="Z147" s="28"/>
      <c r="AA147" s="17"/>
      <c r="AB147" s="17"/>
      <c r="AC147" s="17"/>
      <c r="AD147" s="17"/>
      <c r="AE147" s="17"/>
      <c r="AF147" s="17"/>
      <c r="AG147" s="17"/>
      <c r="AH147" s="17"/>
    </row>
    <row r="148" spans="1:34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24"/>
      <c r="J148" s="25"/>
      <c r="K148" s="26"/>
      <c r="L148" s="27"/>
      <c r="M148" s="26"/>
      <c r="N148" s="27"/>
      <c r="O148" s="26"/>
      <c r="P148" s="27"/>
      <c r="Q148" s="24"/>
      <c r="R148" s="25"/>
      <c r="S148" s="24"/>
      <c r="T148" s="25"/>
      <c r="U148" s="17"/>
      <c r="V148" s="28"/>
      <c r="W148" s="29"/>
      <c r="X148" s="25"/>
      <c r="Y148" s="17"/>
      <c r="Z148" s="28"/>
      <c r="AA148" s="17"/>
      <c r="AB148" s="17"/>
      <c r="AC148" s="17"/>
      <c r="AD148" s="17"/>
      <c r="AE148" s="17"/>
      <c r="AF148" s="17"/>
      <c r="AG148" s="17"/>
      <c r="AH148" s="17"/>
    </row>
    <row r="149" spans="1:34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24"/>
      <c r="J149" s="25"/>
      <c r="K149" s="26"/>
      <c r="L149" s="27"/>
      <c r="M149" s="26"/>
      <c r="N149" s="27"/>
      <c r="O149" s="26"/>
      <c r="P149" s="27"/>
      <c r="Q149" s="24"/>
      <c r="R149" s="25"/>
      <c r="S149" s="24"/>
      <c r="T149" s="25"/>
      <c r="U149" s="17"/>
      <c r="V149" s="28"/>
      <c r="W149" s="29"/>
      <c r="X149" s="25"/>
      <c r="Y149" s="17"/>
      <c r="Z149" s="28"/>
      <c r="AA149" s="17"/>
      <c r="AB149" s="17"/>
      <c r="AC149" s="17"/>
      <c r="AD149" s="17"/>
      <c r="AE149" s="17"/>
      <c r="AF149" s="17"/>
      <c r="AG149" s="17"/>
      <c r="AH149" s="17"/>
    </row>
    <row r="150" spans="1:34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24"/>
      <c r="J150" s="25"/>
      <c r="K150" s="26"/>
      <c r="L150" s="27"/>
      <c r="M150" s="26"/>
      <c r="N150" s="27"/>
      <c r="O150" s="26"/>
      <c r="P150" s="27"/>
      <c r="Q150" s="24"/>
      <c r="R150" s="25"/>
      <c r="S150" s="24"/>
      <c r="T150" s="25"/>
      <c r="U150" s="17"/>
      <c r="V150" s="28"/>
      <c r="W150" s="29"/>
      <c r="X150" s="25"/>
      <c r="Y150" s="17"/>
      <c r="Z150" s="28"/>
      <c r="AA150" s="17"/>
      <c r="AB150" s="17"/>
      <c r="AC150" s="17"/>
      <c r="AD150" s="17"/>
      <c r="AE150" s="17"/>
      <c r="AF150" s="17"/>
      <c r="AG150" s="17"/>
      <c r="AH150" s="17"/>
    </row>
    <row r="151" spans="1:34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24"/>
      <c r="J151" s="25"/>
      <c r="K151" s="26"/>
      <c r="L151" s="27"/>
      <c r="M151" s="26"/>
      <c r="N151" s="27"/>
      <c r="O151" s="26"/>
      <c r="P151" s="27"/>
      <c r="Q151" s="24"/>
      <c r="R151" s="25"/>
      <c r="S151" s="24"/>
      <c r="T151" s="25"/>
      <c r="U151" s="17"/>
      <c r="V151" s="28"/>
      <c r="W151" s="29"/>
      <c r="X151" s="25"/>
      <c r="Y151" s="17"/>
      <c r="Z151" s="28"/>
      <c r="AA151" s="17"/>
      <c r="AB151" s="17"/>
      <c r="AC151" s="17"/>
      <c r="AD151" s="17"/>
      <c r="AE151" s="17"/>
      <c r="AF151" s="17"/>
      <c r="AG151" s="17"/>
      <c r="AH151" s="17"/>
    </row>
    <row r="152" spans="1:34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24"/>
      <c r="J152" s="25"/>
      <c r="K152" s="26"/>
      <c r="L152" s="27"/>
      <c r="M152" s="26"/>
      <c r="N152" s="27"/>
      <c r="O152" s="26"/>
      <c r="P152" s="27"/>
      <c r="Q152" s="24"/>
      <c r="R152" s="25"/>
      <c r="S152" s="24"/>
      <c r="T152" s="25"/>
      <c r="U152" s="17"/>
      <c r="V152" s="28"/>
      <c r="W152" s="29"/>
      <c r="X152" s="25"/>
      <c r="Y152" s="17"/>
      <c r="Z152" s="28"/>
      <c r="AA152" s="17"/>
      <c r="AB152" s="17"/>
      <c r="AC152" s="17"/>
      <c r="AD152" s="17"/>
      <c r="AE152" s="17"/>
      <c r="AF152" s="17"/>
      <c r="AG152" s="17"/>
      <c r="AH152" s="17"/>
    </row>
    <row r="153" spans="1:34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24"/>
      <c r="J153" s="25"/>
      <c r="K153" s="26"/>
      <c r="L153" s="27"/>
      <c r="M153" s="26"/>
      <c r="N153" s="27"/>
      <c r="O153" s="26"/>
      <c r="P153" s="27"/>
      <c r="Q153" s="24"/>
      <c r="R153" s="25"/>
      <c r="S153" s="24"/>
      <c r="T153" s="25"/>
      <c r="U153" s="17"/>
      <c r="V153" s="28"/>
      <c r="W153" s="29"/>
      <c r="X153" s="25"/>
      <c r="Y153" s="17"/>
      <c r="Z153" s="28"/>
      <c r="AA153" s="17"/>
      <c r="AB153" s="17"/>
      <c r="AC153" s="17"/>
      <c r="AD153" s="17"/>
      <c r="AE153" s="17"/>
      <c r="AF153" s="17"/>
      <c r="AG153" s="17"/>
      <c r="AH153" s="17"/>
    </row>
    <row r="154" spans="1:34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24"/>
      <c r="J154" s="25"/>
      <c r="K154" s="26"/>
      <c r="L154" s="27"/>
      <c r="M154" s="26"/>
      <c r="N154" s="27"/>
      <c r="O154" s="26"/>
      <c r="P154" s="27"/>
      <c r="Q154" s="24"/>
      <c r="R154" s="25"/>
      <c r="S154" s="24"/>
      <c r="T154" s="25"/>
      <c r="U154" s="17"/>
      <c r="V154" s="28"/>
      <c r="W154" s="29"/>
      <c r="X154" s="25"/>
      <c r="Y154" s="17"/>
      <c r="Z154" s="28"/>
      <c r="AA154" s="17"/>
      <c r="AB154" s="17"/>
      <c r="AC154" s="17"/>
      <c r="AD154" s="17"/>
      <c r="AE154" s="17"/>
      <c r="AF154" s="17"/>
      <c r="AG154" s="17"/>
      <c r="AH154" s="17"/>
    </row>
    <row r="155" spans="1:34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24"/>
      <c r="J155" s="25"/>
      <c r="K155" s="26"/>
      <c r="L155" s="27"/>
      <c r="M155" s="26"/>
      <c r="N155" s="27"/>
      <c r="O155" s="26"/>
      <c r="P155" s="27"/>
      <c r="Q155" s="24"/>
      <c r="R155" s="25"/>
      <c r="S155" s="24"/>
      <c r="T155" s="25"/>
      <c r="U155" s="17"/>
      <c r="V155" s="28"/>
      <c r="W155" s="29"/>
      <c r="X155" s="25"/>
      <c r="Y155" s="17"/>
      <c r="Z155" s="28"/>
      <c r="AA155" s="17"/>
      <c r="AB155" s="17"/>
      <c r="AC155" s="17"/>
      <c r="AD155" s="17"/>
      <c r="AE155" s="17"/>
      <c r="AF155" s="17"/>
      <c r="AG155" s="17"/>
      <c r="AH155" s="17"/>
    </row>
    <row r="156" spans="1:34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24"/>
      <c r="J156" s="25"/>
      <c r="K156" s="26"/>
      <c r="L156" s="27"/>
      <c r="M156" s="26"/>
      <c r="N156" s="27"/>
      <c r="O156" s="26"/>
      <c r="P156" s="27"/>
      <c r="Q156" s="24"/>
      <c r="R156" s="25"/>
      <c r="S156" s="24"/>
      <c r="T156" s="25"/>
      <c r="U156" s="17"/>
      <c r="V156" s="28"/>
      <c r="W156" s="29"/>
      <c r="X156" s="25"/>
      <c r="Y156" s="17"/>
      <c r="Z156" s="28"/>
      <c r="AA156" s="17"/>
      <c r="AB156" s="17"/>
      <c r="AC156" s="17"/>
      <c r="AD156" s="17"/>
      <c r="AE156" s="17"/>
      <c r="AF156" s="17"/>
      <c r="AG156" s="17"/>
      <c r="AH156" s="17"/>
    </row>
    <row r="157" spans="1:34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24"/>
      <c r="J157" s="25"/>
      <c r="K157" s="26"/>
      <c r="L157" s="27"/>
      <c r="M157" s="26"/>
      <c r="N157" s="27"/>
      <c r="O157" s="26"/>
      <c r="P157" s="27"/>
      <c r="Q157" s="24"/>
      <c r="R157" s="25"/>
      <c r="S157" s="24"/>
      <c r="T157" s="25"/>
      <c r="U157" s="17"/>
      <c r="V157" s="28"/>
      <c r="W157" s="29"/>
      <c r="X157" s="25"/>
      <c r="Y157" s="17"/>
      <c r="Z157" s="28"/>
      <c r="AA157" s="17"/>
      <c r="AB157" s="17"/>
      <c r="AC157" s="17"/>
      <c r="AD157" s="17"/>
      <c r="AE157" s="17"/>
      <c r="AF157" s="17"/>
      <c r="AG157" s="17"/>
      <c r="AH157" s="17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24"/>
      <c r="J158" s="25"/>
      <c r="K158" s="26"/>
      <c r="L158" s="27"/>
      <c r="M158" s="26"/>
      <c r="N158" s="27"/>
      <c r="O158" s="26"/>
      <c r="P158" s="27"/>
      <c r="Q158" s="24"/>
      <c r="R158" s="25"/>
      <c r="S158" s="24"/>
      <c r="T158" s="25"/>
      <c r="U158" s="17"/>
      <c r="V158" s="28"/>
      <c r="W158" s="29"/>
      <c r="X158" s="25"/>
      <c r="Y158" s="17"/>
      <c r="Z158" s="28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24"/>
      <c r="J159" s="25"/>
      <c r="K159" s="26"/>
      <c r="L159" s="27"/>
      <c r="M159" s="26"/>
      <c r="N159" s="27"/>
      <c r="O159" s="26"/>
      <c r="P159" s="27"/>
      <c r="Q159" s="24"/>
      <c r="R159" s="25"/>
      <c r="S159" s="24"/>
      <c r="T159" s="25"/>
      <c r="U159" s="17"/>
      <c r="V159" s="28"/>
      <c r="W159" s="29"/>
      <c r="X159" s="25"/>
      <c r="Y159" s="17"/>
      <c r="Z159" s="28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24"/>
      <c r="J160" s="25"/>
      <c r="K160" s="26"/>
      <c r="L160" s="27"/>
      <c r="M160" s="26"/>
      <c r="N160" s="27"/>
      <c r="O160" s="26"/>
      <c r="P160" s="27"/>
      <c r="Q160" s="24"/>
      <c r="R160" s="25"/>
      <c r="S160" s="24"/>
      <c r="T160" s="25"/>
      <c r="U160" s="17"/>
      <c r="V160" s="28"/>
      <c r="W160" s="29"/>
      <c r="X160" s="25"/>
      <c r="Y160" s="17"/>
      <c r="Z160" s="28"/>
      <c r="AA160" s="17"/>
      <c r="AB160" s="17"/>
      <c r="AC160" s="17"/>
      <c r="AD160" s="17"/>
      <c r="AE160" s="17"/>
      <c r="AF160" s="17"/>
      <c r="AG160" s="17"/>
      <c r="AH160" s="17"/>
    </row>
    <row r="161" spans="1:34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24"/>
      <c r="J161" s="25"/>
      <c r="K161" s="26"/>
      <c r="L161" s="27"/>
      <c r="M161" s="26"/>
      <c r="N161" s="27"/>
      <c r="O161" s="26"/>
      <c r="P161" s="27"/>
      <c r="Q161" s="24"/>
      <c r="R161" s="25"/>
      <c r="S161" s="24"/>
      <c r="T161" s="25"/>
      <c r="U161" s="17"/>
      <c r="V161" s="28"/>
      <c r="W161" s="29"/>
      <c r="X161" s="25"/>
      <c r="Y161" s="17"/>
      <c r="Z161" s="28"/>
      <c r="AA161" s="17"/>
      <c r="AB161" s="17"/>
      <c r="AC161" s="17"/>
      <c r="AD161" s="17"/>
      <c r="AE161" s="17"/>
      <c r="AF161" s="17"/>
      <c r="AG161" s="17"/>
      <c r="AH161" s="17"/>
    </row>
    <row r="162" spans="1:34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24"/>
      <c r="J162" s="25"/>
      <c r="K162" s="26"/>
      <c r="L162" s="27"/>
      <c r="M162" s="26"/>
      <c r="N162" s="27"/>
      <c r="O162" s="26"/>
      <c r="P162" s="27"/>
      <c r="Q162" s="24"/>
      <c r="R162" s="25"/>
      <c r="S162" s="24"/>
      <c r="T162" s="25"/>
      <c r="U162" s="17"/>
      <c r="V162" s="28"/>
      <c r="W162" s="29"/>
      <c r="X162" s="25"/>
      <c r="Y162" s="17"/>
      <c r="Z162" s="28"/>
      <c r="AA162" s="17"/>
      <c r="AB162" s="17"/>
      <c r="AC162" s="17"/>
      <c r="AD162" s="17"/>
      <c r="AE162" s="17"/>
      <c r="AF162" s="17"/>
      <c r="AG162" s="17"/>
      <c r="AH162" s="17"/>
    </row>
    <row r="163" spans="1:34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24"/>
      <c r="J163" s="25"/>
      <c r="K163" s="26"/>
      <c r="L163" s="27"/>
      <c r="M163" s="26"/>
      <c r="N163" s="27"/>
      <c r="O163" s="26"/>
      <c r="P163" s="27"/>
      <c r="Q163" s="24"/>
      <c r="R163" s="25"/>
      <c r="S163" s="24"/>
      <c r="T163" s="25"/>
      <c r="U163" s="17"/>
      <c r="V163" s="28"/>
      <c r="W163" s="29"/>
      <c r="X163" s="25"/>
      <c r="Y163" s="17"/>
      <c r="Z163" s="28"/>
      <c r="AA163" s="17"/>
      <c r="AB163" s="17"/>
      <c r="AC163" s="17"/>
      <c r="AD163" s="17"/>
      <c r="AE163" s="17"/>
      <c r="AF163" s="17"/>
      <c r="AG163" s="17"/>
      <c r="AH163" s="17"/>
    </row>
    <row r="164" spans="1:34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24"/>
      <c r="J164" s="25"/>
      <c r="K164" s="26"/>
      <c r="L164" s="27"/>
      <c r="M164" s="26"/>
      <c r="N164" s="27"/>
      <c r="O164" s="26"/>
      <c r="P164" s="27"/>
      <c r="Q164" s="24"/>
      <c r="R164" s="25"/>
      <c r="S164" s="24"/>
      <c r="T164" s="25"/>
      <c r="U164" s="17"/>
      <c r="V164" s="28"/>
      <c r="W164" s="29"/>
      <c r="X164" s="25"/>
      <c r="Y164" s="17"/>
      <c r="Z164" s="28"/>
      <c r="AA164" s="17"/>
      <c r="AB164" s="17"/>
      <c r="AC164" s="17"/>
      <c r="AD164" s="17"/>
      <c r="AE164" s="17"/>
      <c r="AF164" s="17"/>
      <c r="AG164" s="17"/>
      <c r="AH164" s="17"/>
    </row>
    <row r="165" spans="1:34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24"/>
      <c r="J165" s="25"/>
      <c r="K165" s="26"/>
      <c r="L165" s="27"/>
      <c r="M165" s="26"/>
      <c r="N165" s="27"/>
      <c r="O165" s="26"/>
      <c r="P165" s="27"/>
      <c r="Q165" s="24"/>
      <c r="R165" s="25"/>
      <c r="S165" s="24"/>
      <c r="T165" s="25"/>
      <c r="U165" s="17"/>
      <c r="V165" s="28"/>
      <c r="W165" s="29"/>
      <c r="X165" s="25"/>
      <c r="Y165" s="17"/>
      <c r="Z165" s="28"/>
      <c r="AA165" s="17"/>
      <c r="AB165" s="17"/>
      <c r="AC165" s="17"/>
      <c r="AD165" s="17"/>
      <c r="AE165" s="17"/>
      <c r="AF165" s="17"/>
      <c r="AG165" s="17"/>
      <c r="AH165" s="17"/>
    </row>
    <row r="166" spans="1:34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24"/>
      <c r="J166" s="25"/>
      <c r="K166" s="26"/>
      <c r="L166" s="27"/>
      <c r="M166" s="26"/>
      <c r="N166" s="27"/>
      <c r="O166" s="26"/>
      <c r="P166" s="27"/>
      <c r="Q166" s="24"/>
      <c r="R166" s="25"/>
      <c r="S166" s="24"/>
      <c r="T166" s="25"/>
      <c r="U166" s="17"/>
      <c r="V166" s="28"/>
      <c r="W166" s="29"/>
      <c r="X166" s="25"/>
      <c r="Y166" s="17"/>
      <c r="Z166" s="28"/>
      <c r="AA166" s="17"/>
      <c r="AB166" s="17"/>
      <c r="AC166" s="17"/>
      <c r="AD166" s="17"/>
      <c r="AE166" s="17"/>
      <c r="AF166" s="17"/>
      <c r="AG166" s="17"/>
      <c r="AH166" s="17"/>
    </row>
    <row r="167" spans="1:34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24"/>
      <c r="J167" s="25"/>
      <c r="K167" s="26"/>
      <c r="L167" s="27"/>
      <c r="M167" s="26"/>
      <c r="N167" s="27"/>
      <c r="O167" s="26"/>
      <c r="P167" s="27"/>
      <c r="Q167" s="24"/>
      <c r="R167" s="25"/>
      <c r="S167" s="24"/>
      <c r="T167" s="25"/>
      <c r="U167" s="17"/>
      <c r="V167" s="28"/>
      <c r="W167" s="29"/>
      <c r="X167" s="25"/>
      <c r="Y167" s="17"/>
      <c r="Z167" s="28"/>
      <c r="AA167" s="17"/>
      <c r="AB167" s="17"/>
      <c r="AC167" s="17"/>
      <c r="AD167" s="17"/>
      <c r="AE167" s="17"/>
      <c r="AF167" s="17"/>
      <c r="AG167" s="17"/>
      <c r="AH167" s="17"/>
    </row>
    <row r="168" spans="1:34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24"/>
      <c r="J168" s="25"/>
      <c r="K168" s="26"/>
      <c r="L168" s="27"/>
      <c r="M168" s="26"/>
      <c r="N168" s="27"/>
      <c r="O168" s="26"/>
      <c r="P168" s="27"/>
      <c r="Q168" s="24"/>
      <c r="R168" s="25"/>
      <c r="S168" s="24"/>
      <c r="T168" s="25"/>
      <c r="U168" s="17"/>
      <c r="V168" s="28"/>
      <c r="W168" s="29"/>
      <c r="X168" s="25"/>
      <c r="Y168" s="17"/>
      <c r="Z168" s="28"/>
      <c r="AA168" s="17"/>
      <c r="AB168" s="17"/>
      <c r="AC168" s="17"/>
      <c r="AD168" s="17"/>
      <c r="AE168" s="17"/>
      <c r="AF168" s="17"/>
      <c r="AG168" s="17"/>
      <c r="AH168" s="17"/>
    </row>
    <row r="169" spans="1:34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24"/>
      <c r="J169" s="25"/>
      <c r="K169" s="26"/>
      <c r="L169" s="27"/>
      <c r="M169" s="26"/>
      <c r="N169" s="27"/>
      <c r="O169" s="26"/>
      <c r="P169" s="27"/>
      <c r="Q169" s="24"/>
      <c r="R169" s="25"/>
      <c r="S169" s="24"/>
      <c r="T169" s="25"/>
      <c r="U169" s="17"/>
      <c r="V169" s="28"/>
      <c r="W169" s="29"/>
      <c r="X169" s="25"/>
      <c r="Y169" s="17"/>
      <c r="Z169" s="28"/>
      <c r="AA169" s="17"/>
      <c r="AB169" s="17"/>
      <c r="AC169" s="17"/>
      <c r="AD169" s="17"/>
      <c r="AE169" s="17"/>
      <c r="AF169" s="17"/>
      <c r="AG169" s="17"/>
      <c r="AH169" s="17"/>
    </row>
    <row r="170" spans="1:34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24"/>
      <c r="J170" s="25"/>
      <c r="K170" s="26"/>
      <c r="L170" s="27"/>
      <c r="M170" s="26"/>
      <c r="N170" s="27"/>
      <c r="O170" s="26"/>
      <c r="P170" s="27"/>
      <c r="Q170" s="24"/>
      <c r="R170" s="25"/>
      <c r="S170" s="24"/>
      <c r="T170" s="25"/>
      <c r="U170" s="17"/>
      <c r="V170" s="28"/>
      <c r="W170" s="29"/>
      <c r="X170" s="25"/>
      <c r="Y170" s="17"/>
      <c r="Z170" s="28"/>
      <c r="AA170" s="17"/>
      <c r="AB170" s="17"/>
      <c r="AC170" s="17"/>
      <c r="AD170" s="17"/>
      <c r="AE170" s="17"/>
      <c r="AF170" s="17"/>
      <c r="AG170" s="17"/>
      <c r="AH170" s="17"/>
    </row>
    <row r="171" spans="1:34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24"/>
      <c r="J171" s="25"/>
      <c r="K171" s="26"/>
      <c r="L171" s="27"/>
      <c r="M171" s="26"/>
      <c r="N171" s="27"/>
      <c r="O171" s="26"/>
      <c r="P171" s="27"/>
      <c r="Q171" s="24"/>
      <c r="R171" s="25"/>
      <c r="S171" s="24"/>
      <c r="T171" s="25"/>
      <c r="U171" s="17"/>
      <c r="V171" s="28"/>
      <c r="W171" s="29"/>
      <c r="X171" s="25"/>
      <c r="Y171" s="17"/>
      <c r="Z171" s="28"/>
      <c r="AA171" s="17"/>
      <c r="AB171" s="17"/>
      <c r="AC171" s="17"/>
      <c r="AD171" s="17"/>
      <c r="AE171" s="17"/>
      <c r="AF171" s="17"/>
      <c r="AG171" s="17"/>
      <c r="AH171" s="17"/>
    </row>
    <row r="172" spans="1:34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24"/>
      <c r="J172" s="25"/>
      <c r="K172" s="26"/>
      <c r="L172" s="27"/>
      <c r="M172" s="26"/>
      <c r="N172" s="27"/>
      <c r="O172" s="26"/>
      <c r="P172" s="27"/>
      <c r="Q172" s="24"/>
      <c r="R172" s="25"/>
      <c r="S172" s="24"/>
      <c r="T172" s="25"/>
      <c r="U172" s="17"/>
      <c r="V172" s="28"/>
      <c r="W172" s="29"/>
      <c r="X172" s="25"/>
      <c r="Y172" s="17"/>
      <c r="Z172" s="28"/>
      <c r="AA172" s="17"/>
      <c r="AB172" s="17"/>
      <c r="AC172" s="17"/>
      <c r="AD172" s="17"/>
      <c r="AE172" s="17"/>
      <c r="AF172" s="17"/>
      <c r="AG172" s="17"/>
      <c r="AH172" s="17"/>
    </row>
    <row r="173" spans="1:34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24"/>
      <c r="J173" s="25"/>
      <c r="K173" s="26"/>
      <c r="L173" s="27"/>
      <c r="M173" s="26"/>
      <c r="N173" s="27"/>
      <c r="O173" s="26"/>
      <c r="P173" s="27"/>
      <c r="Q173" s="24"/>
      <c r="R173" s="25"/>
      <c r="S173" s="24"/>
      <c r="T173" s="25"/>
      <c r="U173" s="17"/>
      <c r="V173" s="28"/>
      <c r="W173" s="29"/>
      <c r="X173" s="25"/>
      <c r="Y173" s="17"/>
      <c r="Z173" s="28"/>
      <c r="AA173" s="17"/>
      <c r="AB173" s="17"/>
      <c r="AC173" s="17"/>
      <c r="AD173" s="17"/>
      <c r="AE173" s="17"/>
      <c r="AF173" s="17"/>
      <c r="AG173" s="17"/>
      <c r="AH173" s="17"/>
    </row>
    <row r="174" spans="1:34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24"/>
      <c r="J174" s="25"/>
      <c r="K174" s="26"/>
      <c r="L174" s="27"/>
      <c r="M174" s="26"/>
      <c r="N174" s="27"/>
      <c r="O174" s="26"/>
      <c r="P174" s="27"/>
      <c r="Q174" s="24"/>
      <c r="R174" s="25"/>
      <c r="S174" s="24"/>
      <c r="T174" s="25"/>
      <c r="U174" s="17"/>
      <c r="V174" s="28"/>
      <c r="W174" s="29"/>
      <c r="X174" s="25"/>
      <c r="Y174" s="17"/>
      <c r="Z174" s="28"/>
      <c r="AA174" s="17"/>
      <c r="AB174" s="17"/>
      <c r="AC174" s="17"/>
      <c r="AD174" s="17"/>
      <c r="AE174" s="17"/>
      <c r="AF174" s="17"/>
      <c r="AG174" s="17"/>
      <c r="AH174" s="17"/>
    </row>
    <row r="175" spans="1:34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24"/>
      <c r="J175" s="25"/>
      <c r="K175" s="26"/>
      <c r="L175" s="27"/>
      <c r="M175" s="26"/>
      <c r="N175" s="27"/>
      <c r="O175" s="26"/>
      <c r="P175" s="27"/>
      <c r="Q175" s="24"/>
      <c r="R175" s="25"/>
      <c r="S175" s="24"/>
      <c r="T175" s="25"/>
      <c r="U175" s="17"/>
      <c r="V175" s="28"/>
      <c r="W175" s="29"/>
      <c r="X175" s="25"/>
      <c r="Y175" s="17"/>
      <c r="Z175" s="28"/>
      <c r="AA175" s="17"/>
      <c r="AB175" s="17"/>
      <c r="AC175" s="17"/>
      <c r="AD175" s="17"/>
      <c r="AE175" s="17"/>
      <c r="AF175" s="17"/>
      <c r="AG175" s="17"/>
      <c r="AH175" s="17"/>
    </row>
    <row r="176" spans="1:34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24"/>
      <c r="J176" s="25"/>
      <c r="K176" s="26"/>
      <c r="L176" s="27"/>
      <c r="M176" s="26"/>
      <c r="N176" s="27"/>
      <c r="O176" s="26"/>
      <c r="P176" s="27"/>
      <c r="Q176" s="24"/>
      <c r="R176" s="25"/>
      <c r="S176" s="24"/>
      <c r="T176" s="25"/>
      <c r="U176" s="17"/>
      <c r="V176" s="28"/>
      <c r="W176" s="29"/>
      <c r="X176" s="25"/>
      <c r="Y176" s="17"/>
      <c r="Z176" s="28"/>
      <c r="AA176" s="17"/>
      <c r="AB176" s="17"/>
      <c r="AC176" s="17"/>
      <c r="AD176" s="17"/>
      <c r="AE176" s="17"/>
      <c r="AF176" s="17"/>
      <c r="AG176" s="17"/>
      <c r="AH176" s="17"/>
    </row>
    <row r="177" spans="1:34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24"/>
      <c r="J177" s="25"/>
      <c r="K177" s="26"/>
      <c r="L177" s="27"/>
      <c r="M177" s="26"/>
      <c r="N177" s="27"/>
      <c r="O177" s="26"/>
      <c r="P177" s="27"/>
      <c r="Q177" s="24"/>
      <c r="R177" s="25"/>
      <c r="S177" s="24"/>
      <c r="T177" s="25"/>
      <c r="U177" s="17"/>
      <c r="V177" s="28"/>
      <c r="W177" s="29"/>
      <c r="X177" s="25"/>
      <c r="Y177" s="17"/>
      <c r="Z177" s="28"/>
      <c r="AA177" s="17"/>
      <c r="AB177" s="17"/>
      <c r="AC177" s="17"/>
      <c r="AD177" s="17"/>
      <c r="AE177" s="17"/>
      <c r="AF177" s="17"/>
      <c r="AG177" s="17"/>
      <c r="AH177" s="17"/>
    </row>
    <row r="178" spans="1:34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24"/>
      <c r="J178" s="25"/>
      <c r="K178" s="26"/>
      <c r="L178" s="27"/>
      <c r="M178" s="26"/>
      <c r="N178" s="27"/>
      <c r="O178" s="26"/>
      <c r="P178" s="27"/>
      <c r="Q178" s="24"/>
      <c r="R178" s="25"/>
      <c r="S178" s="24"/>
      <c r="T178" s="25"/>
      <c r="U178" s="17"/>
      <c r="V178" s="28"/>
      <c r="W178" s="29"/>
      <c r="X178" s="25"/>
      <c r="Y178" s="17"/>
      <c r="Z178" s="28"/>
      <c r="AA178" s="17"/>
      <c r="AB178" s="17"/>
      <c r="AC178" s="17"/>
      <c r="AD178" s="17"/>
      <c r="AE178" s="17"/>
      <c r="AF178" s="17"/>
      <c r="AG178" s="17"/>
      <c r="AH178" s="17"/>
    </row>
    <row r="179" spans="1:34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24"/>
      <c r="J179" s="25"/>
      <c r="K179" s="26"/>
      <c r="L179" s="27"/>
      <c r="M179" s="26"/>
      <c r="N179" s="27"/>
      <c r="O179" s="26"/>
      <c r="P179" s="27"/>
      <c r="Q179" s="24"/>
      <c r="R179" s="25"/>
      <c r="S179" s="24"/>
      <c r="T179" s="25"/>
      <c r="U179" s="17"/>
      <c r="V179" s="28"/>
      <c r="W179" s="29"/>
      <c r="X179" s="25"/>
      <c r="Y179" s="17"/>
      <c r="Z179" s="28"/>
      <c r="AA179" s="17"/>
      <c r="AB179" s="17"/>
      <c r="AC179" s="17"/>
      <c r="AD179" s="17"/>
      <c r="AE179" s="17"/>
      <c r="AF179" s="17"/>
      <c r="AG179" s="17"/>
      <c r="AH179" s="17"/>
    </row>
    <row r="180" spans="1:34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24"/>
      <c r="J180" s="25"/>
      <c r="K180" s="26"/>
      <c r="L180" s="27"/>
      <c r="M180" s="26"/>
      <c r="N180" s="27"/>
      <c r="O180" s="26"/>
      <c r="P180" s="27"/>
      <c r="Q180" s="24"/>
      <c r="R180" s="25"/>
      <c r="S180" s="24"/>
      <c r="T180" s="25"/>
      <c r="U180" s="17"/>
      <c r="V180" s="28"/>
      <c r="W180" s="29"/>
      <c r="X180" s="25"/>
      <c r="Y180" s="17"/>
      <c r="Z180" s="28"/>
      <c r="AA180" s="17"/>
      <c r="AB180" s="17"/>
      <c r="AC180" s="17"/>
      <c r="AD180" s="17"/>
      <c r="AE180" s="17"/>
      <c r="AF180" s="17"/>
      <c r="AG180" s="17"/>
      <c r="AH180" s="17"/>
    </row>
    <row r="181" spans="1:34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24"/>
      <c r="J181" s="25"/>
      <c r="K181" s="26"/>
      <c r="L181" s="27"/>
      <c r="M181" s="26"/>
      <c r="N181" s="27"/>
      <c r="O181" s="26"/>
      <c r="P181" s="27"/>
      <c r="Q181" s="24"/>
      <c r="R181" s="25"/>
      <c r="S181" s="24"/>
      <c r="T181" s="25"/>
      <c r="U181" s="17"/>
      <c r="V181" s="28"/>
      <c r="W181" s="29"/>
      <c r="X181" s="25"/>
      <c r="Y181" s="17"/>
      <c r="Z181" s="28"/>
      <c r="AA181" s="17"/>
      <c r="AB181" s="17"/>
      <c r="AC181" s="17"/>
      <c r="AD181" s="17"/>
      <c r="AE181" s="17"/>
      <c r="AF181" s="17"/>
      <c r="AG181" s="17"/>
      <c r="AH181" s="17"/>
    </row>
    <row r="182" spans="1:34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24"/>
      <c r="J182" s="25"/>
      <c r="K182" s="26"/>
      <c r="L182" s="27"/>
      <c r="M182" s="26"/>
      <c r="N182" s="27"/>
      <c r="O182" s="26"/>
      <c r="P182" s="27"/>
      <c r="Q182" s="24"/>
      <c r="R182" s="25"/>
      <c r="S182" s="24"/>
      <c r="T182" s="25"/>
      <c r="U182" s="17"/>
      <c r="V182" s="28"/>
      <c r="W182" s="29"/>
      <c r="X182" s="25"/>
      <c r="Y182" s="17"/>
      <c r="Z182" s="28"/>
      <c r="AA182" s="17"/>
      <c r="AB182" s="17"/>
      <c r="AC182" s="17"/>
      <c r="AD182" s="17"/>
      <c r="AE182" s="17"/>
      <c r="AF182" s="17"/>
      <c r="AG182" s="17"/>
      <c r="AH182" s="17"/>
    </row>
    <row r="183" spans="1:34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24"/>
      <c r="J183" s="25"/>
      <c r="K183" s="26"/>
      <c r="L183" s="27"/>
      <c r="M183" s="26"/>
      <c r="N183" s="27"/>
      <c r="O183" s="26"/>
      <c r="P183" s="27"/>
      <c r="Q183" s="24"/>
      <c r="R183" s="25"/>
      <c r="S183" s="24"/>
      <c r="T183" s="25"/>
      <c r="U183" s="17"/>
      <c r="V183" s="28"/>
      <c r="W183" s="29"/>
      <c r="X183" s="25"/>
      <c r="Y183" s="17"/>
      <c r="Z183" s="28"/>
      <c r="AA183" s="17"/>
      <c r="AB183" s="17"/>
      <c r="AC183" s="17"/>
      <c r="AD183" s="17"/>
      <c r="AE183" s="17"/>
      <c r="AF183" s="17"/>
      <c r="AG183" s="17"/>
      <c r="AH183" s="17"/>
    </row>
    <row r="184" spans="1:34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24"/>
      <c r="J184" s="25"/>
      <c r="K184" s="26"/>
      <c r="L184" s="27"/>
      <c r="M184" s="26"/>
      <c r="N184" s="27"/>
      <c r="O184" s="26"/>
      <c r="P184" s="27"/>
      <c r="Q184" s="24"/>
      <c r="R184" s="25"/>
      <c r="S184" s="24"/>
      <c r="T184" s="25"/>
      <c r="U184" s="17"/>
      <c r="V184" s="28"/>
      <c r="W184" s="29"/>
      <c r="X184" s="25"/>
      <c r="Y184" s="17"/>
      <c r="Z184" s="28"/>
      <c r="AA184" s="17"/>
      <c r="AB184" s="17"/>
      <c r="AC184" s="17"/>
      <c r="AD184" s="17"/>
      <c r="AE184" s="17"/>
      <c r="AF184" s="17"/>
      <c r="AG184" s="17"/>
      <c r="AH184" s="17"/>
    </row>
    <row r="185" spans="1:34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24"/>
      <c r="J185" s="25"/>
      <c r="K185" s="26"/>
      <c r="L185" s="27"/>
      <c r="M185" s="26"/>
      <c r="N185" s="27"/>
      <c r="O185" s="26"/>
      <c r="P185" s="27"/>
      <c r="Q185" s="24"/>
      <c r="R185" s="25"/>
      <c r="S185" s="24"/>
      <c r="T185" s="25"/>
      <c r="U185" s="17"/>
      <c r="V185" s="28"/>
      <c r="W185" s="29"/>
      <c r="X185" s="25"/>
      <c r="Y185" s="17"/>
      <c r="Z185" s="28"/>
      <c r="AA185" s="17"/>
      <c r="AB185" s="17"/>
      <c r="AC185" s="17"/>
      <c r="AD185" s="17"/>
      <c r="AE185" s="17"/>
      <c r="AF185" s="17"/>
      <c r="AG185" s="17"/>
      <c r="AH185" s="17"/>
    </row>
    <row r="186" spans="1:34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24"/>
      <c r="J186" s="25"/>
      <c r="K186" s="26"/>
      <c r="L186" s="27"/>
      <c r="M186" s="26"/>
      <c r="N186" s="27"/>
      <c r="O186" s="26"/>
      <c r="P186" s="27"/>
      <c r="Q186" s="24"/>
      <c r="R186" s="25"/>
      <c r="S186" s="24"/>
      <c r="T186" s="25"/>
      <c r="U186" s="17"/>
      <c r="V186" s="28"/>
      <c r="W186" s="29"/>
      <c r="X186" s="25"/>
      <c r="Y186" s="17"/>
      <c r="Z186" s="28"/>
      <c r="AA186" s="17"/>
      <c r="AB186" s="17"/>
      <c r="AC186" s="17"/>
      <c r="AD186" s="17"/>
      <c r="AE186" s="17"/>
      <c r="AF186" s="17"/>
      <c r="AG186" s="17"/>
      <c r="AH186" s="17"/>
    </row>
    <row r="187" spans="1:34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24"/>
      <c r="J187" s="25"/>
      <c r="K187" s="26"/>
      <c r="L187" s="27"/>
      <c r="M187" s="26"/>
      <c r="N187" s="27"/>
      <c r="O187" s="26"/>
      <c r="P187" s="27"/>
      <c r="Q187" s="24"/>
      <c r="R187" s="25"/>
      <c r="S187" s="24"/>
      <c r="T187" s="25"/>
      <c r="U187" s="17"/>
      <c r="V187" s="28"/>
      <c r="W187" s="29"/>
      <c r="X187" s="25"/>
      <c r="Y187" s="17"/>
      <c r="Z187" s="28"/>
      <c r="AA187" s="17"/>
      <c r="AB187" s="17"/>
      <c r="AC187" s="17"/>
      <c r="AD187" s="17"/>
      <c r="AE187" s="17"/>
      <c r="AF187" s="17"/>
      <c r="AG187" s="17"/>
      <c r="AH187" s="17"/>
    </row>
    <row r="188" spans="1:34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24"/>
      <c r="J188" s="25"/>
      <c r="K188" s="26"/>
      <c r="L188" s="27"/>
      <c r="M188" s="26"/>
      <c r="N188" s="27"/>
      <c r="O188" s="26"/>
      <c r="P188" s="27"/>
      <c r="Q188" s="24"/>
      <c r="R188" s="25"/>
      <c r="S188" s="24"/>
      <c r="T188" s="25"/>
      <c r="U188" s="17"/>
      <c r="V188" s="28"/>
      <c r="W188" s="29"/>
      <c r="X188" s="25"/>
      <c r="Y188" s="17"/>
      <c r="Z188" s="28"/>
      <c r="AA188" s="17"/>
      <c r="AB188" s="17"/>
      <c r="AC188" s="17"/>
      <c r="AD188" s="17"/>
      <c r="AE188" s="17"/>
      <c r="AF188" s="17"/>
      <c r="AG188" s="17"/>
      <c r="AH188" s="17"/>
    </row>
    <row r="189" spans="1:34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24"/>
      <c r="J189" s="25"/>
      <c r="K189" s="26"/>
      <c r="L189" s="27"/>
      <c r="M189" s="26"/>
      <c r="N189" s="27"/>
      <c r="O189" s="26"/>
      <c r="P189" s="27"/>
      <c r="Q189" s="24"/>
      <c r="R189" s="25"/>
      <c r="S189" s="24"/>
      <c r="T189" s="25"/>
      <c r="U189" s="17"/>
      <c r="V189" s="28"/>
      <c r="W189" s="29"/>
      <c r="X189" s="25"/>
      <c r="Y189" s="17"/>
      <c r="Z189" s="28"/>
      <c r="AA189" s="17"/>
      <c r="AB189" s="17"/>
      <c r="AC189" s="17"/>
      <c r="AD189" s="17"/>
      <c r="AE189" s="17"/>
      <c r="AF189" s="17"/>
      <c r="AG189" s="17"/>
      <c r="AH189" s="17"/>
    </row>
    <row r="190" spans="1:34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24"/>
      <c r="J190" s="25"/>
      <c r="K190" s="26"/>
      <c r="L190" s="27"/>
      <c r="M190" s="26"/>
      <c r="N190" s="27"/>
      <c r="O190" s="26"/>
      <c r="P190" s="27"/>
      <c r="Q190" s="24"/>
      <c r="R190" s="25"/>
      <c r="S190" s="24"/>
      <c r="T190" s="25"/>
      <c r="U190" s="17"/>
      <c r="V190" s="28"/>
      <c r="W190" s="29"/>
      <c r="X190" s="25"/>
      <c r="Y190" s="17"/>
      <c r="Z190" s="28"/>
      <c r="AA190" s="17"/>
      <c r="AB190" s="17"/>
      <c r="AC190" s="17"/>
      <c r="AD190" s="17"/>
      <c r="AE190" s="17"/>
      <c r="AF190" s="17"/>
      <c r="AG190" s="17"/>
      <c r="AH190" s="17"/>
    </row>
    <row r="191" spans="1:34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24"/>
      <c r="J191" s="25"/>
      <c r="K191" s="26"/>
      <c r="L191" s="27"/>
      <c r="M191" s="26"/>
      <c r="N191" s="27"/>
      <c r="O191" s="26"/>
      <c r="P191" s="27"/>
      <c r="Q191" s="24"/>
      <c r="R191" s="25"/>
      <c r="S191" s="24"/>
      <c r="T191" s="25"/>
      <c r="U191" s="17"/>
      <c r="V191" s="28"/>
      <c r="W191" s="29"/>
      <c r="X191" s="25"/>
      <c r="Y191" s="17"/>
      <c r="Z191" s="28"/>
      <c r="AA191" s="17"/>
      <c r="AB191" s="17"/>
      <c r="AC191" s="17"/>
      <c r="AD191" s="17"/>
      <c r="AE191" s="17"/>
      <c r="AF191" s="17"/>
      <c r="AG191" s="17"/>
      <c r="AH191" s="17"/>
    </row>
    <row r="192" spans="1:34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24"/>
      <c r="J192" s="25"/>
      <c r="K192" s="26"/>
      <c r="L192" s="27"/>
      <c r="M192" s="26"/>
      <c r="N192" s="27"/>
      <c r="O192" s="26"/>
      <c r="P192" s="27"/>
      <c r="Q192" s="24"/>
      <c r="R192" s="25"/>
      <c r="S192" s="24"/>
      <c r="T192" s="25"/>
      <c r="U192" s="17"/>
      <c r="V192" s="28"/>
      <c r="W192" s="29"/>
      <c r="X192" s="25"/>
      <c r="Y192" s="17"/>
      <c r="Z192" s="28"/>
      <c r="AA192" s="17"/>
      <c r="AB192" s="17"/>
      <c r="AC192" s="17"/>
      <c r="AD192" s="17"/>
      <c r="AE192" s="17"/>
      <c r="AF192" s="17"/>
      <c r="AG192" s="17"/>
      <c r="AH192" s="17"/>
    </row>
    <row r="193" spans="1:34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24"/>
      <c r="J193" s="25"/>
      <c r="K193" s="26"/>
      <c r="L193" s="27"/>
      <c r="M193" s="26"/>
      <c r="N193" s="27"/>
      <c r="O193" s="26"/>
      <c r="P193" s="27"/>
      <c r="Q193" s="24"/>
      <c r="R193" s="25"/>
      <c r="S193" s="24"/>
      <c r="T193" s="25"/>
      <c r="U193" s="17"/>
      <c r="V193" s="28"/>
      <c r="W193" s="29"/>
      <c r="X193" s="25"/>
      <c r="Y193" s="17"/>
      <c r="Z193" s="28"/>
      <c r="AA193" s="17"/>
      <c r="AB193" s="17"/>
      <c r="AC193" s="17"/>
      <c r="AD193" s="17"/>
      <c r="AE193" s="17"/>
      <c r="AF193" s="17"/>
      <c r="AG193" s="17"/>
      <c r="AH193" s="17"/>
    </row>
    <row r="194" spans="1:34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24"/>
      <c r="J194" s="25"/>
      <c r="K194" s="26"/>
      <c r="L194" s="27"/>
      <c r="M194" s="26"/>
      <c r="N194" s="27"/>
      <c r="O194" s="26"/>
      <c r="P194" s="27"/>
      <c r="Q194" s="24"/>
      <c r="R194" s="25"/>
      <c r="S194" s="24"/>
      <c r="T194" s="25"/>
      <c r="U194" s="17"/>
      <c r="V194" s="28"/>
      <c r="W194" s="29"/>
      <c r="X194" s="25"/>
      <c r="Y194" s="17"/>
      <c r="Z194" s="28"/>
      <c r="AA194" s="17"/>
      <c r="AB194" s="17"/>
      <c r="AC194" s="17"/>
      <c r="AD194" s="17"/>
      <c r="AE194" s="17"/>
      <c r="AF194" s="17"/>
      <c r="AG194" s="17"/>
      <c r="AH194" s="17"/>
    </row>
    <row r="195" spans="1:34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24"/>
      <c r="J195" s="25"/>
      <c r="K195" s="26"/>
      <c r="L195" s="27"/>
      <c r="M195" s="26"/>
      <c r="N195" s="27"/>
      <c r="O195" s="26"/>
      <c r="P195" s="27"/>
      <c r="Q195" s="24"/>
      <c r="R195" s="25"/>
      <c r="S195" s="24"/>
      <c r="T195" s="25"/>
      <c r="U195" s="17"/>
      <c r="V195" s="28"/>
      <c r="W195" s="29"/>
      <c r="X195" s="25"/>
      <c r="Y195" s="17"/>
      <c r="Z195" s="28"/>
      <c r="AA195" s="17"/>
      <c r="AB195" s="17"/>
      <c r="AC195" s="17"/>
      <c r="AD195" s="17"/>
      <c r="AE195" s="17"/>
      <c r="AF195" s="17"/>
      <c r="AG195" s="17"/>
      <c r="AH195" s="17"/>
    </row>
    <row r="196" spans="1:34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24"/>
      <c r="J196" s="25"/>
      <c r="K196" s="26"/>
      <c r="L196" s="27"/>
      <c r="M196" s="26"/>
      <c r="N196" s="27"/>
      <c r="O196" s="26"/>
      <c r="P196" s="27"/>
      <c r="Q196" s="24"/>
      <c r="R196" s="25"/>
      <c r="S196" s="24"/>
      <c r="T196" s="25"/>
      <c r="U196" s="17"/>
      <c r="V196" s="28"/>
      <c r="W196" s="29"/>
      <c r="X196" s="25"/>
      <c r="Y196" s="17"/>
      <c r="Z196" s="28"/>
      <c r="AA196" s="17"/>
      <c r="AB196" s="17"/>
      <c r="AC196" s="17"/>
      <c r="AD196" s="17"/>
      <c r="AE196" s="17"/>
      <c r="AF196" s="17"/>
      <c r="AG196" s="17"/>
      <c r="AH196" s="17"/>
    </row>
    <row r="197" spans="1:34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24"/>
      <c r="J197" s="25"/>
      <c r="K197" s="26"/>
      <c r="L197" s="27"/>
      <c r="M197" s="26"/>
      <c r="N197" s="27"/>
      <c r="O197" s="26"/>
      <c r="P197" s="27"/>
      <c r="Q197" s="24"/>
      <c r="R197" s="25"/>
      <c r="S197" s="24"/>
      <c r="T197" s="25"/>
      <c r="U197" s="17"/>
      <c r="V197" s="28"/>
      <c r="W197" s="29"/>
      <c r="X197" s="25"/>
      <c r="Y197" s="17"/>
      <c r="Z197" s="28"/>
      <c r="AA197" s="17"/>
      <c r="AB197" s="17"/>
      <c r="AC197" s="17"/>
      <c r="AD197" s="17"/>
      <c r="AE197" s="17"/>
      <c r="AF197" s="17"/>
      <c r="AG197" s="17"/>
      <c r="AH197" s="17"/>
    </row>
    <row r="198" spans="1:34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24"/>
      <c r="J198" s="25"/>
      <c r="K198" s="26"/>
      <c r="L198" s="27"/>
      <c r="M198" s="26"/>
      <c r="N198" s="27"/>
      <c r="O198" s="26"/>
      <c r="P198" s="27"/>
      <c r="Q198" s="24"/>
      <c r="R198" s="25"/>
      <c r="S198" s="24"/>
      <c r="T198" s="25"/>
      <c r="U198" s="17"/>
      <c r="V198" s="28"/>
      <c r="W198" s="29"/>
      <c r="X198" s="25"/>
      <c r="Y198" s="17"/>
      <c r="Z198" s="28"/>
      <c r="AA198" s="17"/>
      <c r="AB198" s="17"/>
      <c r="AC198" s="17"/>
      <c r="AD198" s="17"/>
      <c r="AE198" s="17"/>
      <c r="AF198" s="17"/>
      <c r="AG198" s="17"/>
      <c r="AH198" s="17"/>
    </row>
    <row r="199" spans="1:34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24"/>
      <c r="J199" s="25"/>
      <c r="K199" s="26"/>
      <c r="L199" s="27"/>
      <c r="M199" s="26"/>
      <c r="N199" s="27"/>
      <c r="O199" s="26"/>
      <c r="P199" s="27"/>
      <c r="Q199" s="24"/>
      <c r="R199" s="25"/>
      <c r="S199" s="24"/>
      <c r="T199" s="25"/>
      <c r="U199" s="17"/>
      <c r="V199" s="28"/>
      <c r="W199" s="29"/>
      <c r="X199" s="25"/>
      <c r="Y199" s="17"/>
      <c r="Z199" s="28"/>
      <c r="AA199" s="17"/>
      <c r="AB199" s="17"/>
      <c r="AC199" s="17"/>
      <c r="AD199" s="17"/>
      <c r="AE199" s="17"/>
      <c r="AF199" s="17"/>
      <c r="AG199" s="17"/>
      <c r="AH199" s="17"/>
    </row>
    <row r="200" spans="1:34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24"/>
      <c r="J200" s="25"/>
      <c r="K200" s="26"/>
      <c r="L200" s="27"/>
      <c r="M200" s="26"/>
      <c r="N200" s="27"/>
      <c r="O200" s="26"/>
      <c r="P200" s="27"/>
      <c r="Q200" s="24"/>
      <c r="R200" s="25"/>
      <c r="S200" s="24"/>
      <c r="T200" s="25"/>
      <c r="U200" s="17"/>
      <c r="V200" s="28"/>
      <c r="W200" s="29"/>
      <c r="X200" s="25"/>
      <c r="Y200" s="17"/>
      <c r="Z200" s="28"/>
      <c r="AA200" s="17"/>
      <c r="AB200" s="17"/>
      <c r="AC200" s="17"/>
      <c r="AD200" s="17"/>
      <c r="AE200" s="17"/>
      <c r="AF200" s="17"/>
      <c r="AG200" s="17"/>
      <c r="AH200" s="17"/>
    </row>
    <row r="201" spans="1:34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24"/>
      <c r="J201" s="25"/>
      <c r="K201" s="26"/>
      <c r="L201" s="27"/>
      <c r="M201" s="26"/>
      <c r="N201" s="27"/>
      <c r="O201" s="26"/>
      <c r="P201" s="27"/>
      <c r="Q201" s="24"/>
      <c r="R201" s="25"/>
      <c r="S201" s="24"/>
      <c r="T201" s="25"/>
      <c r="U201" s="17"/>
      <c r="V201" s="28"/>
      <c r="W201" s="29"/>
      <c r="X201" s="25"/>
      <c r="Y201" s="17"/>
      <c r="Z201" s="28"/>
      <c r="AA201" s="17"/>
      <c r="AB201" s="17"/>
      <c r="AC201" s="17"/>
      <c r="AD201" s="17"/>
      <c r="AE201" s="17"/>
      <c r="AF201" s="17"/>
      <c r="AG201" s="17"/>
      <c r="AH201" s="17"/>
    </row>
    <row r="202" spans="1:34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24"/>
      <c r="J202" s="25"/>
      <c r="K202" s="26"/>
      <c r="L202" s="27"/>
      <c r="M202" s="26"/>
      <c r="N202" s="27"/>
      <c r="O202" s="26"/>
      <c r="P202" s="27"/>
      <c r="Q202" s="24"/>
      <c r="R202" s="25"/>
      <c r="S202" s="24"/>
      <c r="T202" s="25"/>
      <c r="U202" s="17"/>
      <c r="V202" s="28"/>
      <c r="W202" s="29"/>
      <c r="X202" s="25"/>
      <c r="Y202" s="17"/>
      <c r="Z202" s="28"/>
      <c r="AA202" s="17"/>
      <c r="AB202" s="17"/>
      <c r="AC202" s="17"/>
      <c r="AD202" s="17"/>
      <c r="AE202" s="17"/>
      <c r="AF202" s="17"/>
      <c r="AG202" s="17"/>
      <c r="AH202" s="17"/>
    </row>
    <row r="203" spans="1:34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24"/>
      <c r="J203" s="25"/>
      <c r="K203" s="26"/>
      <c r="L203" s="27"/>
      <c r="M203" s="26"/>
      <c r="N203" s="27"/>
      <c r="O203" s="26"/>
      <c r="P203" s="27"/>
      <c r="Q203" s="24"/>
      <c r="R203" s="25"/>
      <c r="S203" s="24"/>
      <c r="T203" s="25"/>
      <c r="U203" s="17"/>
      <c r="V203" s="28"/>
      <c r="W203" s="29"/>
      <c r="X203" s="25"/>
      <c r="Y203" s="17"/>
      <c r="Z203" s="28"/>
      <c r="AA203" s="17"/>
      <c r="AB203" s="17"/>
      <c r="AC203" s="17"/>
      <c r="AD203" s="17"/>
      <c r="AE203" s="17"/>
      <c r="AF203" s="17"/>
      <c r="AG203" s="17"/>
      <c r="AH203" s="17"/>
    </row>
    <row r="204" spans="1:34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24"/>
      <c r="J204" s="25"/>
      <c r="K204" s="26"/>
      <c r="L204" s="27"/>
      <c r="M204" s="26"/>
      <c r="N204" s="27"/>
      <c r="O204" s="26"/>
      <c r="P204" s="27"/>
      <c r="Q204" s="24"/>
      <c r="R204" s="25"/>
      <c r="S204" s="24"/>
      <c r="T204" s="25"/>
      <c r="U204" s="17"/>
      <c r="V204" s="28"/>
      <c r="W204" s="29"/>
      <c r="X204" s="25"/>
      <c r="Y204" s="17"/>
      <c r="Z204" s="28"/>
      <c r="AA204" s="17"/>
      <c r="AB204" s="17"/>
      <c r="AC204" s="17"/>
      <c r="AD204" s="17"/>
      <c r="AE204" s="17"/>
      <c r="AF204" s="17"/>
      <c r="AG204" s="17"/>
      <c r="AH204" s="17"/>
    </row>
    <row r="205" spans="1:34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24"/>
      <c r="J205" s="25"/>
      <c r="K205" s="26"/>
      <c r="L205" s="27"/>
      <c r="M205" s="26"/>
      <c r="N205" s="27"/>
      <c r="O205" s="26"/>
      <c r="P205" s="27"/>
      <c r="Q205" s="24"/>
      <c r="R205" s="25"/>
      <c r="S205" s="24"/>
      <c r="T205" s="25"/>
      <c r="U205" s="17"/>
      <c r="V205" s="28"/>
      <c r="W205" s="29"/>
      <c r="X205" s="25"/>
      <c r="Y205" s="17"/>
      <c r="Z205" s="28"/>
      <c r="AA205" s="17"/>
      <c r="AB205" s="17"/>
      <c r="AC205" s="17"/>
      <c r="AD205" s="17"/>
      <c r="AE205" s="17"/>
      <c r="AF205" s="17"/>
      <c r="AG205" s="17"/>
      <c r="AH205" s="17"/>
    </row>
    <row r="206" spans="1:34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24"/>
      <c r="J206" s="25"/>
      <c r="K206" s="26"/>
      <c r="L206" s="27"/>
      <c r="M206" s="26"/>
      <c r="N206" s="27"/>
      <c r="O206" s="26"/>
      <c r="P206" s="27"/>
      <c r="Q206" s="24"/>
      <c r="R206" s="25"/>
      <c r="S206" s="24"/>
      <c r="T206" s="25"/>
      <c r="U206" s="17"/>
      <c r="V206" s="28"/>
      <c r="W206" s="29"/>
      <c r="X206" s="25"/>
      <c r="Y206" s="17"/>
      <c r="Z206" s="28"/>
      <c r="AA206" s="17"/>
      <c r="AB206" s="17"/>
      <c r="AC206" s="17"/>
      <c r="AD206" s="17"/>
      <c r="AE206" s="17"/>
      <c r="AF206" s="17"/>
      <c r="AG206" s="17"/>
      <c r="AH206" s="17"/>
    </row>
    <row r="207" spans="1:34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24"/>
      <c r="J207" s="25"/>
      <c r="K207" s="26"/>
      <c r="L207" s="27"/>
      <c r="M207" s="26"/>
      <c r="N207" s="27"/>
      <c r="O207" s="26"/>
      <c r="P207" s="27"/>
      <c r="Q207" s="24"/>
      <c r="R207" s="25"/>
      <c r="S207" s="24"/>
      <c r="T207" s="25"/>
      <c r="U207" s="17"/>
      <c r="V207" s="28"/>
      <c r="W207" s="29"/>
      <c r="X207" s="25"/>
      <c r="Y207" s="17"/>
      <c r="Z207" s="28"/>
      <c r="AA207" s="17"/>
      <c r="AB207" s="17"/>
      <c r="AC207" s="17"/>
      <c r="AD207" s="17"/>
      <c r="AE207" s="17"/>
      <c r="AF207" s="17"/>
      <c r="AG207" s="17"/>
      <c r="AH207" s="17"/>
    </row>
    <row r="208" spans="1:34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24"/>
      <c r="J208" s="25"/>
      <c r="K208" s="26"/>
      <c r="L208" s="27"/>
      <c r="M208" s="26"/>
      <c r="N208" s="27"/>
      <c r="O208" s="26"/>
      <c r="P208" s="27"/>
      <c r="Q208" s="24"/>
      <c r="R208" s="25"/>
      <c r="S208" s="24"/>
      <c r="T208" s="25"/>
      <c r="U208" s="17"/>
      <c r="V208" s="28"/>
      <c r="W208" s="29"/>
      <c r="X208" s="25"/>
      <c r="Y208" s="17"/>
      <c r="Z208" s="28"/>
      <c r="AA208" s="17"/>
      <c r="AB208" s="17"/>
      <c r="AC208" s="17"/>
      <c r="AD208" s="17"/>
      <c r="AE208" s="17"/>
      <c r="AF208" s="17"/>
      <c r="AG208" s="17"/>
      <c r="AH208" s="17"/>
    </row>
    <row r="209" spans="1:34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24"/>
      <c r="J209" s="25"/>
      <c r="K209" s="26"/>
      <c r="L209" s="27"/>
      <c r="M209" s="26"/>
      <c r="N209" s="27"/>
      <c r="O209" s="26"/>
      <c r="P209" s="27"/>
      <c r="Q209" s="24"/>
      <c r="R209" s="25"/>
      <c r="S209" s="24"/>
      <c r="T209" s="25"/>
      <c r="U209" s="17"/>
      <c r="V209" s="28"/>
      <c r="W209" s="29"/>
      <c r="X209" s="25"/>
      <c r="Y209" s="17"/>
      <c r="Z209" s="28"/>
      <c r="AA209" s="17"/>
      <c r="AB209" s="17"/>
      <c r="AC209" s="17"/>
      <c r="AD209" s="17"/>
      <c r="AE209" s="17"/>
      <c r="AF209" s="17"/>
      <c r="AG209" s="17"/>
      <c r="AH209" s="17"/>
    </row>
    <row r="210" spans="1:34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24"/>
      <c r="J210" s="25"/>
      <c r="K210" s="26"/>
      <c r="L210" s="27"/>
      <c r="M210" s="26"/>
      <c r="N210" s="27"/>
      <c r="O210" s="26"/>
      <c r="P210" s="27"/>
      <c r="Q210" s="24"/>
      <c r="R210" s="25"/>
      <c r="S210" s="24"/>
      <c r="T210" s="25"/>
      <c r="U210" s="17"/>
      <c r="V210" s="28"/>
      <c r="W210" s="29"/>
      <c r="X210" s="25"/>
      <c r="Y210" s="17"/>
      <c r="Z210" s="28"/>
      <c r="AA210" s="17"/>
      <c r="AB210" s="17"/>
      <c r="AC210" s="17"/>
      <c r="AD210" s="17"/>
      <c r="AE210" s="17"/>
      <c r="AF210" s="17"/>
      <c r="AG210" s="17"/>
      <c r="AH210" s="17"/>
    </row>
    <row r="211" spans="1:34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24"/>
      <c r="J211" s="25"/>
      <c r="K211" s="26"/>
      <c r="L211" s="27"/>
      <c r="M211" s="26"/>
      <c r="N211" s="27"/>
      <c r="O211" s="26"/>
      <c r="P211" s="27"/>
      <c r="Q211" s="24"/>
      <c r="R211" s="25"/>
      <c r="S211" s="24"/>
      <c r="T211" s="25"/>
      <c r="U211" s="17"/>
      <c r="V211" s="28"/>
      <c r="W211" s="29"/>
      <c r="X211" s="25"/>
      <c r="Y211" s="17"/>
      <c r="Z211" s="28"/>
      <c r="AA211" s="17"/>
      <c r="AB211" s="17"/>
      <c r="AC211" s="17"/>
      <c r="AD211" s="17"/>
      <c r="AE211" s="17"/>
      <c r="AF211" s="17"/>
      <c r="AG211" s="17"/>
      <c r="AH211" s="17"/>
    </row>
    <row r="212" spans="1:34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24"/>
      <c r="J212" s="25"/>
      <c r="K212" s="26"/>
      <c r="L212" s="27"/>
      <c r="M212" s="26"/>
      <c r="N212" s="27"/>
      <c r="O212" s="26"/>
      <c r="P212" s="27"/>
      <c r="Q212" s="24"/>
      <c r="R212" s="25"/>
      <c r="S212" s="24"/>
      <c r="T212" s="25"/>
      <c r="U212" s="17"/>
      <c r="V212" s="28"/>
      <c r="W212" s="29"/>
      <c r="X212" s="25"/>
      <c r="Y212" s="17"/>
      <c r="Z212" s="28"/>
      <c r="AA212" s="17"/>
      <c r="AB212" s="17"/>
      <c r="AC212" s="17"/>
      <c r="AD212" s="17"/>
      <c r="AE212" s="17"/>
      <c r="AF212" s="17"/>
      <c r="AG212" s="17"/>
      <c r="AH212" s="17"/>
    </row>
    <row r="213" spans="1:34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24"/>
      <c r="J213" s="25"/>
      <c r="K213" s="26"/>
      <c r="L213" s="27"/>
      <c r="M213" s="26"/>
      <c r="N213" s="27"/>
      <c r="O213" s="26"/>
      <c r="P213" s="27"/>
      <c r="Q213" s="24"/>
      <c r="R213" s="25"/>
      <c r="S213" s="24"/>
      <c r="T213" s="25"/>
      <c r="U213" s="17"/>
      <c r="V213" s="28"/>
      <c r="W213" s="29"/>
      <c r="X213" s="25"/>
      <c r="Y213" s="17"/>
      <c r="Z213" s="28"/>
      <c r="AA213" s="17"/>
      <c r="AB213" s="17"/>
      <c r="AC213" s="17"/>
      <c r="AD213" s="17"/>
      <c r="AE213" s="17"/>
      <c r="AF213" s="17"/>
      <c r="AG213" s="17"/>
      <c r="AH213" s="17"/>
    </row>
    <row r="214" spans="1:34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24"/>
      <c r="J214" s="25"/>
      <c r="K214" s="26"/>
      <c r="L214" s="27"/>
      <c r="M214" s="26"/>
      <c r="N214" s="27"/>
      <c r="O214" s="26"/>
      <c r="P214" s="27"/>
      <c r="Q214" s="24"/>
      <c r="R214" s="25"/>
      <c r="S214" s="24"/>
      <c r="T214" s="25"/>
      <c r="U214" s="17"/>
      <c r="V214" s="28"/>
      <c r="W214" s="29"/>
      <c r="X214" s="25"/>
      <c r="Y214" s="17"/>
      <c r="Z214" s="28"/>
      <c r="AA214" s="17"/>
      <c r="AB214" s="17"/>
      <c r="AC214" s="17"/>
      <c r="AD214" s="17"/>
      <c r="AE214" s="17"/>
      <c r="AF214" s="17"/>
      <c r="AG214" s="17"/>
      <c r="AH214" s="17"/>
    </row>
    <row r="215" spans="1:34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24"/>
      <c r="J215" s="25"/>
      <c r="K215" s="26"/>
      <c r="L215" s="27"/>
      <c r="M215" s="26"/>
      <c r="N215" s="27"/>
      <c r="O215" s="26"/>
      <c r="P215" s="27"/>
      <c r="Q215" s="24"/>
      <c r="R215" s="25"/>
      <c r="S215" s="24"/>
      <c r="T215" s="25"/>
      <c r="U215" s="17"/>
      <c r="V215" s="28"/>
      <c r="W215" s="29"/>
      <c r="X215" s="25"/>
      <c r="Y215" s="17"/>
      <c r="Z215" s="28"/>
      <c r="AA215" s="17"/>
      <c r="AB215" s="17"/>
      <c r="AC215" s="17"/>
      <c r="AD215" s="17"/>
      <c r="AE215" s="17"/>
      <c r="AF215" s="17"/>
      <c r="AG215" s="17"/>
      <c r="AH215" s="17"/>
    </row>
    <row r="216" spans="1:34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24"/>
      <c r="J216" s="25"/>
      <c r="K216" s="26"/>
      <c r="L216" s="27"/>
      <c r="M216" s="26"/>
      <c r="N216" s="27"/>
      <c r="O216" s="26"/>
      <c r="P216" s="27"/>
      <c r="Q216" s="24"/>
      <c r="R216" s="25"/>
      <c r="S216" s="24"/>
      <c r="T216" s="25"/>
      <c r="U216" s="17"/>
      <c r="V216" s="28"/>
      <c r="W216" s="29"/>
      <c r="X216" s="25"/>
      <c r="Y216" s="17"/>
      <c r="Z216" s="28"/>
      <c r="AA216" s="17"/>
      <c r="AB216" s="17"/>
      <c r="AC216" s="17"/>
      <c r="AD216" s="17"/>
      <c r="AE216" s="17"/>
      <c r="AF216" s="17"/>
      <c r="AG216" s="17"/>
      <c r="AH216" s="17"/>
    </row>
    <row r="217" spans="1:34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24"/>
      <c r="J217" s="25"/>
      <c r="K217" s="26"/>
      <c r="L217" s="27"/>
      <c r="M217" s="26"/>
      <c r="N217" s="27"/>
      <c r="O217" s="26"/>
      <c r="P217" s="27"/>
      <c r="Q217" s="24"/>
      <c r="R217" s="25"/>
      <c r="S217" s="24"/>
      <c r="T217" s="25"/>
      <c r="U217" s="17"/>
      <c r="V217" s="28"/>
      <c r="W217" s="29"/>
      <c r="X217" s="25"/>
      <c r="Y217" s="17"/>
      <c r="Z217" s="28"/>
      <c r="AA217" s="17"/>
      <c r="AB217" s="17"/>
      <c r="AC217" s="17"/>
      <c r="AD217" s="17"/>
      <c r="AE217" s="17"/>
      <c r="AF217" s="17"/>
      <c r="AG217" s="17"/>
      <c r="AH217" s="17"/>
    </row>
    <row r="218" spans="1:34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24"/>
      <c r="J218" s="25"/>
      <c r="K218" s="26"/>
      <c r="L218" s="27"/>
      <c r="M218" s="26"/>
      <c r="N218" s="27"/>
      <c r="O218" s="26"/>
      <c r="P218" s="27"/>
      <c r="Q218" s="24"/>
      <c r="R218" s="25"/>
      <c r="S218" s="24"/>
      <c r="T218" s="25"/>
      <c r="U218" s="17"/>
      <c r="V218" s="28"/>
      <c r="W218" s="29"/>
      <c r="X218" s="25"/>
      <c r="Y218" s="17"/>
      <c r="Z218" s="28"/>
      <c r="AA218" s="17"/>
      <c r="AB218" s="17"/>
      <c r="AC218" s="17"/>
      <c r="AD218" s="17"/>
      <c r="AE218" s="17"/>
      <c r="AF218" s="17"/>
      <c r="AG218" s="17"/>
      <c r="AH218" s="17"/>
    </row>
    <row r="219" spans="1:34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24"/>
      <c r="J219" s="25"/>
      <c r="K219" s="26"/>
      <c r="L219" s="27"/>
      <c r="M219" s="26"/>
      <c r="N219" s="27"/>
      <c r="O219" s="26"/>
      <c r="P219" s="27"/>
      <c r="Q219" s="24"/>
      <c r="R219" s="25"/>
      <c r="S219" s="24"/>
      <c r="T219" s="25"/>
      <c r="U219" s="17"/>
      <c r="V219" s="28"/>
      <c r="W219" s="29"/>
      <c r="X219" s="25"/>
      <c r="Y219" s="17"/>
      <c r="Z219" s="28"/>
      <c r="AA219" s="17"/>
      <c r="AB219" s="17"/>
      <c r="AC219" s="17"/>
      <c r="AD219" s="17"/>
      <c r="AE219" s="17"/>
      <c r="AF219" s="17"/>
      <c r="AG219" s="17"/>
      <c r="AH219" s="17"/>
    </row>
    <row r="220" spans="1:34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24"/>
      <c r="J220" s="25"/>
      <c r="K220" s="26"/>
      <c r="L220" s="27"/>
      <c r="M220" s="26"/>
      <c r="N220" s="27"/>
      <c r="O220" s="26"/>
      <c r="P220" s="27"/>
      <c r="Q220" s="24"/>
      <c r="R220" s="25"/>
      <c r="S220" s="24"/>
      <c r="T220" s="25"/>
      <c r="U220" s="17"/>
      <c r="V220" s="28"/>
      <c r="W220" s="29"/>
      <c r="X220" s="25"/>
      <c r="Y220" s="17"/>
      <c r="Z220" s="28"/>
      <c r="AA220" s="17"/>
      <c r="AB220" s="17"/>
      <c r="AC220" s="17"/>
      <c r="AD220" s="17"/>
      <c r="AE220" s="17"/>
      <c r="AF220" s="17"/>
      <c r="AG220" s="17"/>
      <c r="AH220" s="17"/>
    </row>
    <row r="221" spans="1:34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24"/>
      <c r="J221" s="25"/>
      <c r="K221" s="26"/>
      <c r="L221" s="27"/>
      <c r="M221" s="26"/>
      <c r="N221" s="27"/>
      <c r="O221" s="26"/>
      <c r="P221" s="27"/>
      <c r="Q221" s="24"/>
      <c r="R221" s="25"/>
      <c r="S221" s="24"/>
      <c r="T221" s="25"/>
      <c r="U221" s="17"/>
      <c r="V221" s="28"/>
      <c r="W221" s="29"/>
      <c r="X221" s="25"/>
      <c r="Y221" s="17"/>
      <c r="Z221" s="28"/>
      <c r="AA221" s="17"/>
      <c r="AB221" s="17"/>
      <c r="AC221" s="17"/>
      <c r="AD221" s="17"/>
      <c r="AE221" s="17"/>
      <c r="AF221" s="17"/>
      <c r="AG221" s="17"/>
      <c r="AH221" s="17"/>
    </row>
    <row r="222" spans="1:34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24"/>
      <c r="J222" s="25"/>
      <c r="K222" s="26"/>
      <c r="L222" s="27"/>
      <c r="M222" s="26"/>
      <c r="N222" s="27"/>
      <c r="O222" s="26"/>
      <c r="P222" s="27"/>
      <c r="Q222" s="24"/>
      <c r="R222" s="25"/>
      <c r="S222" s="24"/>
      <c r="T222" s="25"/>
      <c r="U222" s="17"/>
      <c r="V222" s="28"/>
      <c r="W222" s="29"/>
      <c r="X222" s="25"/>
      <c r="Y222" s="17"/>
      <c r="Z222" s="28"/>
      <c r="AA222" s="17"/>
      <c r="AB222" s="17"/>
      <c r="AC222" s="17"/>
      <c r="AD222" s="17"/>
      <c r="AE222" s="17"/>
      <c r="AF222" s="17"/>
      <c r="AG222" s="17"/>
      <c r="AH222" s="17"/>
    </row>
    <row r="223" spans="1:34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24"/>
      <c r="J223" s="25"/>
      <c r="K223" s="26"/>
      <c r="L223" s="27"/>
      <c r="M223" s="26"/>
      <c r="N223" s="27"/>
      <c r="O223" s="26"/>
      <c r="P223" s="27"/>
      <c r="Q223" s="24"/>
      <c r="R223" s="25"/>
      <c r="S223" s="24"/>
      <c r="T223" s="25"/>
      <c r="U223" s="17"/>
      <c r="V223" s="28"/>
      <c r="W223" s="29"/>
      <c r="X223" s="25"/>
      <c r="Y223" s="17"/>
      <c r="Z223" s="28"/>
      <c r="AA223" s="17"/>
      <c r="AB223" s="17"/>
      <c r="AC223" s="17"/>
      <c r="AD223" s="17"/>
      <c r="AE223" s="17"/>
      <c r="AF223" s="17"/>
      <c r="AG223" s="17"/>
      <c r="AH223" s="17"/>
    </row>
    <row r="224" spans="1:34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24"/>
      <c r="J224" s="25"/>
      <c r="K224" s="26"/>
      <c r="L224" s="27"/>
      <c r="M224" s="26"/>
      <c r="N224" s="27"/>
      <c r="O224" s="26"/>
      <c r="P224" s="27"/>
      <c r="Q224" s="24"/>
      <c r="R224" s="25"/>
      <c r="S224" s="24"/>
      <c r="T224" s="25"/>
      <c r="U224" s="17"/>
      <c r="V224" s="28"/>
      <c r="W224" s="29"/>
      <c r="X224" s="25"/>
      <c r="Y224" s="17"/>
      <c r="Z224" s="28"/>
      <c r="AA224" s="17"/>
      <c r="AB224" s="17"/>
      <c r="AC224" s="17"/>
      <c r="AD224" s="17"/>
      <c r="AE224" s="17"/>
      <c r="AF224" s="17"/>
      <c r="AG224" s="17"/>
      <c r="AH224" s="17"/>
    </row>
    <row r="225" spans="1:34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24"/>
      <c r="J225" s="25"/>
      <c r="K225" s="26"/>
      <c r="L225" s="27"/>
      <c r="M225" s="26"/>
      <c r="N225" s="27"/>
      <c r="O225" s="26"/>
      <c r="P225" s="27"/>
      <c r="Q225" s="24"/>
      <c r="R225" s="25"/>
      <c r="S225" s="24"/>
      <c r="T225" s="25"/>
      <c r="U225" s="17"/>
      <c r="V225" s="28"/>
      <c r="W225" s="29"/>
      <c r="X225" s="25"/>
      <c r="Y225" s="17"/>
      <c r="Z225" s="28"/>
      <c r="AA225" s="17"/>
      <c r="AB225" s="17"/>
      <c r="AC225" s="17"/>
      <c r="AD225" s="17"/>
      <c r="AE225" s="17"/>
      <c r="AF225" s="17"/>
      <c r="AG225" s="17"/>
      <c r="AH225" s="17"/>
    </row>
    <row r="226" spans="1:34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24"/>
      <c r="J226" s="25"/>
      <c r="K226" s="26"/>
      <c r="L226" s="27"/>
      <c r="M226" s="26"/>
      <c r="N226" s="27"/>
      <c r="O226" s="26"/>
      <c r="P226" s="27"/>
      <c r="Q226" s="24"/>
      <c r="R226" s="25"/>
      <c r="S226" s="24"/>
      <c r="T226" s="25"/>
      <c r="U226" s="17"/>
      <c r="V226" s="28"/>
      <c r="W226" s="29"/>
      <c r="X226" s="25"/>
      <c r="Y226" s="17"/>
      <c r="Z226" s="28"/>
      <c r="AA226" s="17"/>
      <c r="AB226" s="17"/>
      <c r="AC226" s="17"/>
      <c r="AD226" s="17"/>
      <c r="AE226" s="17"/>
      <c r="AF226" s="17"/>
      <c r="AG226" s="17"/>
      <c r="AH226" s="17"/>
    </row>
    <row r="227" spans="1:34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24"/>
      <c r="J227" s="25"/>
      <c r="K227" s="26"/>
      <c r="L227" s="27"/>
      <c r="M227" s="26"/>
      <c r="N227" s="27"/>
      <c r="O227" s="26"/>
      <c r="P227" s="27"/>
      <c r="Q227" s="24"/>
      <c r="R227" s="25"/>
      <c r="S227" s="24"/>
      <c r="T227" s="25"/>
      <c r="U227" s="17"/>
      <c r="V227" s="28"/>
      <c r="W227" s="29"/>
      <c r="X227" s="25"/>
      <c r="Y227" s="17"/>
      <c r="Z227" s="28"/>
      <c r="AA227" s="17"/>
      <c r="AB227" s="17"/>
      <c r="AC227" s="17"/>
      <c r="AD227" s="17"/>
      <c r="AE227" s="17"/>
      <c r="AF227" s="17"/>
      <c r="AG227" s="17"/>
      <c r="AH227" s="17"/>
    </row>
    <row r="228" spans="1:34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24"/>
      <c r="J228" s="25"/>
      <c r="K228" s="26"/>
      <c r="L228" s="27"/>
      <c r="M228" s="26"/>
      <c r="N228" s="27"/>
      <c r="O228" s="26"/>
      <c r="P228" s="27"/>
      <c r="Q228" s="24"/>
      <c r="R228" s="25"/>
      <c r="S228" s="24"/>
      <c r="T228" s="25"/>
      <c r="U228" s="17"/>
      <c r="V228" s="28"/>
      <c r="W228" s="29"/>
      <c r="X228" s="25"/>
      <c r="Y228" s="17"/>
      <c r="Z228" s="28"/>
      <c r="AA228" s="17"/>
      <c r="AB228" s="17"/>
      <c r="AC228" s="17"/>
      <c r="AD228" s="17"/>
      <c r="AE228" s="17"/>
      <c r="AF228" s="17"/>
      <c r="AG228" s="17"/>
      <c r="AH228" s="17"/>
    </row>
    <row r="229" spans="1:34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24"/>
      <c r="J229" s="25"/>
      <c r="K229" s="26"/>
      <c r="L229" s="27"/>
      <c r="M229" s="26"/>
      <c r="N229" s="27"/>
      <c r="O229" s="26"/>
      <c r="P229" s="27"/>
      <c r="Q229" s="24"/>
      <c r="R229" s="25"/>
      <c r="S229" s="24"/>
      <c r="T229" s="25"/>
      <c r="U229" s="17"/>
      <c r="V229" s="28"/>
      <c r="W229" s="29"/>
      <c r="X229" s="25"/>
      <c r="Y229" s="17"/>
      <c r="Z229" s="28"/>
      <c r="AA229" s="17"/>
      <c r="AB229" s="17"/>
      <c r="AC229" s="17"/>
      <c r="AD229" s="17"/>
      <c r="AE229" s="17"/>
      <c r="AF229" s="17"/>
      <c r="AG229" s="17"/>
      <c r="AH229" s="17"/>
    </row>
    <row r="230" spans="1:34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24"/>
      <c r="J230" s="25"/>
      <c r="K230" s="26"/>
      <c r="L230" s="27"/>
      <c r="M230" s="26"/>
      <c r="N230" s="27"/>
      <c r="O230" s="26"/>
      <c r="P230" s="27"/>
      <c r="Q230" s="24"/>
      <c r="R230" s="25"/>
      <c r="S230" s="24"/>
      <c r="T230" s="25"/>
      <c r="U230" s="17"/>
      <c r="V230" s="28"/>
      <c r="W230" s="29"/>
      <c r="X230" s="25"/>
      <c r="Y230" s="17"/>
      <c r="Z230" s="28"/>
      <c r="AA230" s="17"/>
      <c r="AB230" s="17"/>
      <c r="AC230" s="17"/>
      <c r="AD230" s="17"/>
      <c r="AE230" s="17"/>
      <c r="AF230" s="17"/>
      <c r="AG230" s="17"/>
      <c r="AH230" s="17"/>
    </row>
    <row r="231" spans="1:34" ht="15.75" customHeight="1" x14ac:dyDescent="0.25"/>
    <row r="232" spans="1:34" ht="15.75" customHeight="1" x14ac:dyDescent="0.25"/>
    <row r="233" spans="1:34" ht="15.75" customHeight="1" x14ac:dyDescent="0.25"/>
    <row r="234" spans="1:34" ht="15.75" customHeight="1" x14ac:dyDescent="0.25"/>
    <row r="235" spans="1:34" ht="15.75" customHeight="1" x14ac:dyDescent="0.25"/>
    <row r="236" spans="1:34" ht="15.75" customHeight="1" x14ac:dyDescent="0.25"/>
    <row r="237" spans="1:34" ht="15.75" customHeight="1" x14ac:dyDescent="0.25"/>
    <row r="238" spans="1:34" ht="15.75" customHeight="1" x14ac:dyDescent="0.25"/>
    <row r="239" spans="1:34" ht="15.75" customHeight="1" x14ac:dyDescent="0.25"/>
    <row r="240" spans="1:3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00000"/>
    <outlinePr summaryBelow="0" summaryRight="0"/>
  </sheetPr>
  <dimension ref="A1:AH1000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2" sqref="A2:Z28"/>
    </sheetView>
  </sheetViews>
  <sheetFormatPr defaultColWidth="12.6328125" defaultRowHeight="15" customHeight="1" x14ac:dyDescent="0.25"/>
  <cols>
    <col min="1" max="2" width="12.6328125" customWidth="1"/>
    <col min="3" max="4" width="12.7265625" customWidth="1"/>
    <col min="5" max="5" width="24.6328125" customWidth="1"/>
    <col min="6" max="6" width="12.6328125" customWidth="1"/>
    <col min="9" max="9" width="14.08984375" customWidth="1"/>
    <col min="10" max="10" width="15.7265625" customWidth="1"/>
    <col min="11" max="11" width="11.7265625" customWidth="1"/>
    <col min="12" max="12" width="12.6328125" customWidth="1"/>
    <col min="13" max="13" width="11.7265625" customWidth="1"/>
    <col min="14" max="14" width="12.6328125" customWidth="1"/>
    <col min="15" max="15" width="13" customWidth="1"/>
    <col min="16" max="16" width="13.7265625" customWidth="1"/>
    <col min="17" max="17" width="12" customWidth="1"/>
    <col min="18" max="18" width="12.90625" customWidth="1"/>
    <col min="19" max="19" width="11.90625" customWidth="1"/>
    <col min="20" max="20" width="12.6328125" customWidth="1"/>
    <col min="21" max="21" width="12.36328125" customWidth="1"/>
    <col min="22" max="22" width="13.26953125" customWidth="1"/>
    <col min="23" max="23" width="11.7265625" customWidth="1"/>
    <col min="24" max="24" width="12.6328125" customWidth="1"/>
    <col min="25" max="25" width="11.7265625" customWidth="1"/>
    <col min="26" max="26" width="12.6328125" customWidth="1"/>
  </cols>
  <sheetData>
    <row r="1" spans="1:34" ht="53.25" customHeight="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1" t="s">
        <v>8</v>
      </c>
      <c r="J1" s="61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0" t="s">
        <v>20</v>
      </c>
      <c r="V1" s="60" t="s">
        <v>21</v>
      </c>
      <c r="W1" s="63" t="s">
        <v>22</v>
      </c>
      <c r="X1" s="61" t="s">
        <v>23</v>
      </c>
      <c r="Y1" s="61" t="s">
        <v>24</v>
      </c>
      <c r="Z1" s="61" t="s">
        <v>25</v>
      </c>
      <c r="AA1" s="5"/>
      <c r="AB1" s="5"/>
      <c r="AC1" s="5"/>
      <c r="AD1" s="5"/>
      <c r="AE1" s="5"/>
      <c r="AF1" s="5"/>
      <c r="AG1" s="5"/>
      <c r="AH1" s="5"/>
    </row>
    <row r="2" spans="1:34" ht="15.75" customHeight="1" x14ac:dyDescent="0.25">
      <c r="A2" s="6">
        <f>Summary!A2</f>
        <v>45789</v>
      </c>
      <c r="B2" s="6">
        <f>Summary!B2</f>
        <v>45849</v>
      </c>
      <c r="C2" s="7">
        <v>45851</v>
      </c>
      <c r="D2" s="7">
        <v>45857</v>
      </c>
      <c r="E2" s="8" t="s">
        <v>26</v>
      </c>
      <c r="F2" s="8" t="s">
        <v>27</v>
      </c>
      <c r="G2" s="8" t="s">
        <v>28</v>
      </c>
      <c r="H2" s="8" t="s">
        <v>29</v>
      </c>
      <c r="I2" s="9">
        <v>5000</v>
      </c>
      <c r="J2" s="10">
        <v>16.79</v>
      </c>
      <c r="K2" s="11">
        <v>625000</v>
      </c>
      <c r="L2" s="12">
        <v>9428</v>
      </c>
      <c r="M2" s="11">
        <v>1250000</v>
      </c>
      <c r="N2" s="12">
        <v>17735</v>
      </c>
      <c r="O2" s="11"/>
      <c r="P2" s="12">
        <v>27</v>
      </c>
      <c r="Q2" s="9">
        <f t="shared" ref="Q2:R2" si="0">(I2/M2)*1000</f>
        <v>4</v>
      </c>
      <c r="R2" s="10">
        <f t="shared" si="0"/>
        <v>0.94671553425429933</v>
      </c>
      <c r="S2" s="9"/>
      <c r="T2" s="10">
        <f t="shared" ref="T2:T23" si="1">(J2/P2)</f>
        <v>0.62185185185185177</v>
      </c>
      <c r="U2" s="13"/>
      <c r="V2" s="71"/>
      <c r="W2" s="14"/>
      <c r="X2" s="10" t="e">
        <f t="shared" ref="X2:X5" si="2">J2/V2</f>
        <v>#DIV/0!</v>
      </c>
      <c r="Y2" s="15">
        <f t="shared" ref="Y2:Z2" si="3">O2/M2</f>
        <v>0</v>
      </c>
      <c r="Z2" s="16">
        <f t="shared" si="3"/>
        <v>1.5224133070200169E-3</v>
      </c>
      <c r="AA2" s="17"/>
      <c r="AB2" s="17"/>
      <c r="AC2" s="17"/>
      <c r="AD2" s="17"/>
      <c r="AE2" s="17"/>
      <c r="AF2" s="17"/>
      <c r="AG2" s="17"/>
      <c r="AH2" s="17"/>
    </row>
    <row r="3" spans="1:34" ht="15.75" customHeight="1" x14ac:dyDescent="0.25">
      <c r="A3" s="6">
        <f>Summary!A3</f>
        <v>45789</v>
      </c>
      <c r="B3" s="6">
        <f>Summary!B3</f>
        <v>45849</v>
      </c>
      <c r="C3" s="7">
        <v>45851</v>
      </c>
      <c r="D3" s="7">
        <v>45857</v>
      </c>
      <c r="E3" s="8" t="s">
        <v>26</v>
      </c>
      <c r="F3" s="8" t="s">
        <v>27</v>
      </c>
      <c r="G3" s="8" t="s">
        <v>28</v>
      </c>
      <c r="H3" s="8" t="s">
        <v>30</v>
      </c>
      <c r="I3" s="9">
        <v>4000</v>
      </c>
      <c r="J3" s="10">
        <v>0.12</v>
      </c>
      <c r="K3" s="11">
        <v>266667</v>
      </c>
      <c r="L3" s="12">
        <v>20</v>
      </c>
      <c r="M3" s="11">
        <v>800000</v>
      </c>
      <c r="N3" s="12">
        <v>21</v>
      </c>
      <c r="O3" s="11"/>
      <c r="P3" s="12">
        <v>0</v>
      </c>
      <c r="Q3" s="9">
        <f t="shared" ref="Q3:R3" si="4">(I3/M3)*1000</f>
        <v>5</v>
      </c>
      <c r="R3" s="10">
        <f t="shared" si="4"/>
        <v>5.7142857142857144</v>
      </c>
      <c r="S3" s="9"/>
      <c r="T3" s="10" t="e">
        <f t="shared" si="1"/>
        <v>#DIV/0!</v>
      </c>
      <c r="U3" s="13"/>
      <c r="V3" s="71"/>
      <c r="W3" s="14"/>
      <c r="X3" s="10" t="e">
        <f t="shared" si="2"/>
        <v>#DIV/0!</v>
      </c>
      <c r="Y3" s="15">
        <f t="shared" ref="Y3:Z3" si="5">O3/M3</f>
        <v>0</v>
      </c>
      <c r="Z3" s="16">
        <f t="shared" si="5"/>
        <v>0</v>
      </c>
      <c r="AA3" s="17"/>
      <c r="AB3" s="17"/>
      <c r="AC3" s="17"/>
      <c r="AD3" s="17"/>
      <c r="AE3" s="17"/>
      <c r="AF3" s="17"/>
      <c r="AG3" s="17"/>
      <c r="AH3" s="17"/>
    </row>
    <row r="4" spans="1:34" ht="15.75" customHeight="1" x14ac:dyDescent="0.25">
      <c r="A4" s="6">
        <f>Summary!A4</f>
        <v>45789</v>
      </c>
      <c r="B4" s="6">
        <f>Summary!B4</f>
        <v>45849</v>
      </c>
      <c r="C4" s="7">
        <v>45851</v>
      </c>
      <c r="D4" s="7">
        <v>45857</v>
      </c>
      <c r="E4" s="8" t="s">
        <v>26</v>
      </c>
      <c r="F4" s="8" t="s">
        <v>27</v>
      </c>
      <c r="G4" s="8" t="s">
        <v>28</v>
      </c>
      <c r="H4" s="8" t="s">
        <v>31</v>
      </c>
      <c r="I4" s="9">
        <v>3000</v>
      </c>
      <c r="J4" s="10">
        <v>1.78</v>
      </c>
      <c r="K4" s="11">
        <v>120000</v>
      </c>
      <c r="L4" s="12">
        <v>1656</v>
      </c>
      <c r="M4" s="11">
        <v>600000</v>
      </c>
      <c r="N4" s="12">
        <v>3203</v>
      </c>
      <c r="O4" s="11"/>
      <c r="P4" s="12">
        <v>9</v>
      </c>
      <c r="Q4" s="9">
        <f t="shared" ref="Q4:R4" si="6">(I4/M4)*1000</f>
        <v>5</v>
      </c>
      <c r="R4" s="10">
        <f t="shared" si="6"/>
        <v>0.55572900405869508</v>
      </c>
      <c r="S4" s="9"/>
      <c r="T4" s="10">
        <f t="shared" si="1"/>
        <v>0.19777777777777777</v>
      </c>
      <c r="U4" s="13"/>
      <c r="V4" s="71"/>
      <c r="W4" s="14"/>
      <c r="X4" s="10" t="e">
        <f t="shared" si="2"/>
        <v>#DIV/0!</v>
      </c>
      <c r="Y4" s="15">
        <f t="shared" ref="Y4:Z4" si="7">O4/M4</f>
        <v>0</v>
      </c>
      <c r="Z4" s="16">
        <f t="shared" si="7"/>
        <v>2.8098657508585701E-3</v>
      </c>
      <c r="AA4" s="17"/>
      <c r="AB4" s="17"/>
      <c r="AC4" s="17"/>
      <c r="AD4" s="17"/>
      <c r="AE4" s="17"/>
      <c r="AF4" s="17"/>
      <c r="AG4" s="17"/>
      <c r="AH4" s="17"/>
    </row>
    <row r="5" spans="1:34" ht="15.75" customHeight="1" x14ac:dyDescent="0.3">
      <c r="A5" s="18" t="s">
        <v>32</v>
      </c>
      <c r="B5" s="18"/>
      <c r="C5" s="18"/>
      <c r="D5" s="18"/>
      <c r="E5" s="18"/>
      <c r="F5" s="18"/>
      <c r="G5" s="18"/>
      <c r="H5" s="18"/>
      <c r="I5" s="19">
        <f t="shared" ref="I5:P5" si="8">SUM(I2:I4)</f>
        <v>12000</v>
      </c>
      <c r="J5" s="19">
        <f t="shared" si="8"/>
        <v>18.690000000000001</v>
      </c>
      <c r="K5" s="20">
        <f t="shared" si="8"/>
        <v>1011667</v>
      </c>
      <c r="L5" s="20">
        <f t="shared" si="8"/>
        <v>11104</v>
      </c>
      <c r="M5" s="20">
        <f t="shared" si="8"/>
        <v>2650000</v>
      </c>
      <c r="N5" s="20">
        <f t="shared" si="8"/>
        <v>20959</v>
      </c>
      <c r="O5" s="20">
        <f t="shared" si="8"/>
        <v>0</v>
      </c>
      <c r="P5" s="20">
        <f t="shared" si="8"/>
        <v>36</v>
      </c>
      <c r="Q5" s="19"/>
      <c r="R5" s="19">
        <f>(J5/N5)*1000</f>
        <v>0.89174101817834828</v>
      </c>
      <c r="S5" s="19"/>
      <c r="T5" s="19">
        <f t="shared" si="1"/>
        <v>0.51916666666666667</v>
      </c>
      <c r="U5" s="18">
        <f t="shared" ref="U5:V5" si="9">SUM(U2:U4)</f>
        <v>0</v>
      </c>
      <c r="V5" s="18">
        <f t="shared" si="9"/>
        <v>0</v>
      </c>
      <c r="W5" s="21"/>
      <c r="X5" s="19" t="e">
        <f t="shared" si="2"/>
        <v>#DIV/0!</v>
      </c>
      <c r="Y5" s="18"/>
      <c r="Z5" s="18"/>
      <c r="AA5" s="17"/>
      <c r="AB5" s="17"/>
      <c r="AC5" s="17"/>
      <c r="AD5" s="17"/>
      <c r="AE5" s="17"/>
      <c r="AF5" s="17"/>
      <c r="AG5" s="17"/>
      <c r="AH5" s="17"/>
    </row>
    <row r="6" spans="1:34" ht="15.75" customHeight="1" x14ac:dyDescent="0.25">
      <c r="A6" s="6">
        <f>Summary!A6</f>
        <v>45783</v>
      </c>
      <c r="B6" s="6">
        <f>Summary!B6</f>
        <v>45844</v>
      </c>
      <c r="C6" s="7">
        <v>45851</v>
      </c>
      <c r="D6" s="7">
        <v>45857</v>
      </c>
      <c r="E6" s="8" t="s">
        <v>26</v>
      </c>
      <c r="F6" s="8" t="s">
        <v>33</v>
      </c>
      <c r="G6" s="8" t="s">
        <v>34</v>
      </c>
      <c r="H6" s="8" t="s">
        <v>29</v>
      </c>
      <c r="I6" s="9">
        <v>6500</v>
      </c>
      <c r="J6" s="10"/>
      <c r="K6" s="11"/>
      <c r="L6" s="12"/>
      <c r="M6" s="11">
        <v>2600000</v>
      </c>
      <c r="N6" s="12"/>
      <c r="O6" s="11"/>
      <c r="P6" s="12"/>
      <c r="Q6" s="9">
        <f t="shared" ref="Q6:R6" si="10">(I6/M6)*1000</f>
        <v>2.5</v>
      </c>
      <c r="R6" s="10" t="e">
        <f t="shared" si="10"/>
        <v>#DIV/0!</v>
      </c>
      <c r="S6" s="9"/>
      <c r="T6" s="10" t="e">
        <f t="shared" si="1"/>
        <v>#DIV/0!</v>
      </c>
      <c r="U6" s="13">
        <v>650</v>
      </c>
      <c r="V6" s="71"/>
      <c r="W6" s="14">
        <f t="shared" ref="W6:X6" si="11">I6/U6</f>
        <v>10</v>
      </c>
      <c r="X6" s="10" t="e">
        <f t="shared" si="11"/>
        <v>#DIV/0!</v>
      </c>
      <c r="Y6" s="15">
        <f t="shared" ref="Y6:Z6" si="12">O6/M6</f>
        <v>0</v>
      </c>
      <c r="Z6" s="16" t="e">
        <f t="shared" si="12"/>
        <v>#DIV/0!</v>
      </c>
      <c r="AA6" s="17"/>
      <c r="AB6" s="17"/>
      <c r="AC6" s="17"/>
      <c r="AD6" s="17"/>
      <c r="AE6" s="17"/>
      <c r="AF6" s="17"/>
      <c r="AG6" s="17"/>
      <c r="AH6" s="17"/>
    </row>
    <row r="7" spans="1:34" ht="15.75" customHeight="1" x14ac:dyDescent="0.25">
      <c r="A7" s="6">
        <f>Summary!A7</f>
        <v>45783</v>
      </c>
      <c r="B7" s="6">
        <f>Summary!B7</f>
        <v>45844</v>
      </c>
      <c r="C7" s="7">
        <v>45851</v>
      </c>
      <c r="D7" s="7">
        <v>45857</v>
      </c>
      <c r="E7" s="8" t="s">
        <v>26</v>
      </c>
      <c r="F7" s="8" t="s">
        <v>33</v>
      </c>
      <c r="G7" s="8" t="s">
        <v>34</v>
      </c>
      <c r="H7" s="8" t="s">
        <v>30</v>
      </c>
      <c r="I7" s="9">
        <v>4500</v>
      </c>
      <c r="J7" s="10"/>
      <c r="K7" s="11"/>
      <c r="L7" s="12"/>
      <c r="M7" s="11">
        <v>1125000</v>
      </c>
      <c r="N7" s="12"/>
      <c r="O7" s="11"/>
      <c r="P7" s="12"/>
      <c r="Q7" s="9">
        <f t="shared" ref="Q7:R7" si="13">(I7/M7)*1000</f>
        <v>4</v>
      </c>
      <c r="R7" s="10" t="e">
        <f t="shared" si="13"/>
        <v>#DIV/0!</v>
      </c>
      <c r="S7" s="9"/>
      <c r="T7" s="10" t="e">
        <f t="shared" si="1"/>
        <v>#DIV/0!</v>
      </c>
      <c r="U7" s="13">
        <v>375</v>
      </c>
      <c r="V7" s="71"/>
      <c r="W7" s="14">
        <f t="shared" ref="W7:X7" si="14">I7/U7</f>
        <v>12</v>
      </c>
      <c r="X7" s="10" t="e">
        <f t="shared" si="14"/>
        <v>#DIV/0!</v>
      </c>
      <c r="Y7" s="15">
        <f t="shared" ref="Y7:Z7" si="15">O7/M7</f>
        <v>0</v>
      </c>
      <c r="Z7" s="16" t="e">
        <f t="shared" si="15"/>
        <v>#DIV/0!</v>
      </c>
      <c r="AA7" s="17"/>
      <c r="AB7" s="17"/>
      <c r="AC7" s="17"/>
      <c r="AD7" s="17"/>
      <c r="AE7" s="17"/>
      <c r="AF7" s="17"/>
      <c r="AG7" s="17"/>
      <c r="AH7" s="17"/>
    </row>
    <row r="8" spans="1:34" ht="15.75" customHeight="1" x14ac:dyDescent="0.25">
      <c r="A8" s="6">
        <f>Summary!A8</f>
        <v>45783</v>
      </c>
      <c r="B8" s="6">
        <f>Summary!B8</f>
        <v>45844</v>
      </c>
      <c r="C8" s="7">
        <v>45851</v>
      </c>
      <c r="D8" s="7">
        <v>45857</v>
      </c>
      <c r="E8" s="8" t="s">
        <v>26</v>
      </c>
      <c r="F8" s="8" t="s">
        <v>33</v>
      </c>
      <c r="G8" s="8" t="s">
        <v>34</v>
      </c>
      <c r="H8" s="8" t="s">
        <v>31</v>
      </c>
      <c r="I8" s="9">
        <v>3000</v>
      </c>
      <c r="J8" s="10"/>
      <c r="K8" s="11"/>
      <c r="L8" s="12"/>
      <c r="M8" s="11">
        <v>600000</v>
      </c>
      <c r="N8" s="12"/>
      <c r="O8" s="11"/>
      <c r="P8" s="12"/>
      <c r="Q8" s="9">
        <f t="shared" ref="Q8:R8" si="16">(I8/M8)*1000</f>
        <v>5</v>
      </c>
      <c r="R8" s="10" t="e">
        <f t="shared" si="16"/>
        <v>#DIV/0!</v>
      </c>
      <c r="S8" s="9"/>
      <c r="T8" s="10" t="e">
        <f t="shared" si="1"/>
        <v>#DIV/0!</v>
      </c>
      <c r="U8" s="13">
        <v>200</v>
      </c>
      <c r="V8" s="71"/>
      <c r="W8" s="14">
        <f t="shared" ref="W8:X8" si="17">I8/U8</f>
        <v>15</v>
      </c>
      <c r="X8" s="10" t="e">
        <f t="shared" si="17"/>
        <v>#DIV/0!</v>
      </c>
      <c r="Y8" s="15">
        <f t="shared" ref="Y8:Z8" si="18">O8/M8</f>
        <v>0</v>
      </c>
      <c r="Z8" s="16" t="e">
        <f t="shared" si="18"/>
        <v>#DIV/0!</v>
      </c>
      <c r="AA8" s="17"/>
      <c r="AB8" s="17"/>
      <c r="AC8" s="17"/>
      <c r="AD8" s="17"/>
      <c r="AE8" s="17"/>
      <c r="AF8" s="17"/>
      <c r="AG8" s="17"/>
      <c r="AH8" s="17"/>
    </row>
    <row r="9" spans="1:34" ht="15.75" customHeight="1" x14ac:dyDescent="0.25">
      <c r="A9" s="6">
        <f>Summary!A9</f>
        <v>45783</v>
      </c>
      <c r="B9" s="6">
        <f>Summary!B9</f>
        <v>45844</v>
      </c>
      <c r="C9" s="7">
        <v>45851</v>
      </c>
      <c r="D9" s="7">
        <v>45857</v>
      </c>
      <c r="E9" s="8" t="s">
        <v>26</v>
      </c>
      <c r="F9" s="8" t="s">
        <v>33</v>
      </c>
      <c r="G9" s="8" t="s">
        <v>34</v>
      </c>
      <c r="H9" s="8" t="s">
        <v>35</v>
      </c>
      <c r="I9" s="9">
        <v>2000</v>
      </c>
      <c r="J9" s="10"/>
      <c r="K9" s="11"/>
      <c r="L9" s="12"/>
      <c r="M9" s="11">
        <v>571429</v>
      </c>
      <c r="N9" s="12"/>
      <c r="O9" s="11"/>
      <c r="P9" s="12"/>
      <c r="Q9" s="9">
        <f t="shared" ref="Q9:R9" si="19">(I9/M9)*1000</f>
        <v>3.4999973750019686</v>
      </c>
      <c r="R9" s="10" t="e">
        <f t="shared" si="19"/>
        <v>#DIV/0!</v>
      </c>
      <c r="S9" s="9"/>
      <c r="T9" s="10" t="e">
        <f t="shared" si="1"/>
        <v>#DIV/0!</v>
      </c>
      <c r="U9" s="13">
        <v>133</v>
      </c>
      <c r="V9" s="71"/>
      <c r="W9" s="14">
        <f t="shared" ref="W9:X9" si="20">I9/U9</f>
        <v>15.037593984962406</v>
      </c>
      <c r="X9" s="10" t="e">
        <f t="shared" si="20"/>
        <v>#DIV/0!</v>
      </c>
      <c r="Y9" s="15">
        <f t="shared" ref="Y9:Z9" si="21">O9/M9</f>
        <v>0</v>
      </c>
      <c r="Z9" s="16" t="e">
        <f t="shared" si="21"/>
        <v>#DIV/0!</v>
      </c>
      <c r="AA9" s="17"/>
      <c r="AB9" s="17"/>
      <c r="AC9" s="17"/>
      <c r="AD9" s="17"/>
      <c r="AE9" s="17"/>
      <c r="AF9" s="17"/>
      <c r="AG9" s="17"/>
      <c r="AH9" s="17"/>
    </row>
    <row r="10" spans="1:34" ht="15.75" customHeight="1" x14ac:dyDescent="0.25">
      <c r="A10" s="6">
        <f>Summary!A10</f>
        <v>45783</v>
      </c>
      <c r="B10" s="6">
        <f>Summary!B10</f>
        <v>45844</v>
      </c>
      <c r="C10" s="7">
        <v>45851</v>
      </c>
      <c r="D10" s="7">
        <v>45857</v>
      </c>
      <c r="E10" s="8" t="s">
        <v>26</v>
      </c>
      <c r="F10" s="8" t="s">
        <v>33</v>
      </c>
      <c r="G10" s="8" t="s">
        <v>34</v>
      </c>
      <c r="H10" s="8" t="s">
        <v>36</v>
      </c>
      <c r="I10" s="9">
        <v>2000</v>
      </c>
      <c r="J10" s="10"/>
      <c r="K10" s="11"/>
      <c r="L10" s="12"/>
      <c r="M10" s="11">
        <v>571429</v>
      </c>
      <c r="N10" s="12"/>
      <c r="O10" s="11"/>
      <c r="P10" s="12"/>
      <c r="Q10" s="9">
        <f t="shared" ref="Q10:R10" si="22">(I10/M10)*1000</f>
        <v>3.4999973750019686</v>
      </c>
      <c r="R10" s="10" t="e">
        <f t="shared" si="22"/>
        <v>#DIV/0!</v>
      </c>
      <c r="S10" s="9"/>
      <c r="T10" s="10" t="e">
        <f t="shared" si="1"/>
        <v>#DIV/0!</v>
      </c>
      <c r="U10" s="13">
        <v>133</v>
      </c>
      <c r="V10" s="71"/>
      <c r="W10" s="14">
        <f t="shared" ref="W10:X10" si="23">I10/U10</f>
        <v>15.037593984962406</v>
      </c>
      <c r="X10" s="10" t="e">
        <f t="shared" si="23"/>
        <v>#DIV/0!</v>
      </c>
      <c r="Y10" s="15">
        <f t="shared" ref="Y10:Z10" si="24">O10/M10</f>
        <v>0</v>
      </c>
      <c r="Z10" s="16" t="e">
        <f t="shared" si="24"/>
        <v>#DIV/0!</v>
      </c>
      <c r="AA10" s="17"/>
      <c r="AB10" s="17"/>
      <c r="AC10" s="17"/>
      <c r="AD10" s="17"/>
      <c r="AE10" s="17"/>
      <c r="AF10" s="17"/>
      <c r="AG10" s="17"/>
      <c r="AH10" s="17"/>
    </row>
    <row r="11" spans="1:34" ht="15.75" customHeight="1" x14ac:dyDescent="0.25">
      <c r="A11" s="6">
        <f>Summary!A11</f>
        <v>45783</v>
      </c>
      <c r="B11" s="6">
        <f>Summary!B11</f>
        <v>45844</v>
      </c>
      <c r="C11" s="7">
        <v>45851</v>
      </c>
      <c r="D11" s="7">
        <v>45857</v>
      </c>
      <c r="E11" s="8" t="s">
        <v>26</v>
      </c>
      <c r="F11" s="8" t="s">
        <v>33</v>
      </c>
      <c r="G11" s="8" t="s">
        <v>34</v>
      </c>
      <c r="H11" s="8" t="s">
        <v>37</v>
      </c>
      <c r="I11" s="9">
        <v>3000</v>
      </c>
      <c r="J11" s="10"/>
      <c r="K11" s="11"/>
      <c r="L11" s="12"/>
      <c r="M11" s="11">
        <v>857143</v>
      </c>
      <c r="N11" s="12"/>
      <c r="O11" s="11"/>
      <c r="P11" s="12"/>
      <c r="Q11" s="9">
        <f t="shared" ref="Q11:R11" si="25">(I11/M11)*1000</f>
        <v>3.4999994166667636</v>
      </c>
      <c r="R11" s="10" t="e">
        <f t="shared" si="25"/>
        <v>#DIV/0!</v>
      </c>
      <c r="S11" s="9"/>
      <c r="T11" s="10" t="e">
        <f t="shared" si="1"/>
        <v>#DIV/0!</v>
      </c>
      <c r="U11" s="13">
        <v>200</v>
      </c>
      <c r="V11" s="71"/>
      <c r="W11" s="14">
        <f t="shared" ref="W11:X11" si="26">I11/U11</f>
        <v>15</v>
      </c>
      <c r="X11" s="10" t="e">
        <f t="shared" si="26"/>
        <v>#DIV/0!</v>
      </c>
      <c r="Y11" s="15">
        <f t="shared" ref="Y11:Z11" si="27">O11/M11</f>
        <v>0</v>
      </c>
      <c r="Z11" s="16" t="e">
        <f t="shared" si="27"/>
        <v>#DIV/0!</v>
      </c>
      <c r="AA11" s="17"/>
      <c r="AB11" s="17"/>
      <c r="AC11" s="17"/>
      <c r="AD11" s="17"/>
      <c r="AE11" s="17"/>
      <c r="AF11" s="17"/>
      <c r="AG11" s="17"/>
      <c r="AH11" s="17"/>
    </row>
    <row r="12" spans="1:34" ht="15.75" customHeight="1" x14ac:dyDescent="0.3">
      <c r="A12" s="18" t="s">
        <v>32</v>
      </c>
      <c r="B12" s="18"/>
      <c r="C12" s="18"/>
      <c r="D12" s="18"/>
      <c r="E12" s="18"/>
      <c r="F12" s="18"/>
      <c r="G12" s="18"/>
      <c r="H12" s="18"/>
      <c r="I12" s="19">
        <f t="shared" ref="I12:P12" si="28">SUM(I6:I11)</f>
        <v>21000</v>
      </c>
      <c r="J12" s="19">
        <f t="shared" si="28"/>
        <v>0</v>
      </c>
      <c r="K12" s="20">
        <f t="shared" si="28"/>
        <v>0</v>
      </c>
      <c r="L12" s="20">
        <f t="shared" si="28"/>
        <v>0</v>
      </c>
      <c r="M12" s="20">
        <f t="shared" si="28"/>
        <v>6325001</v>
      </c>
      <c r="N12" s="20">
        <f t="shared" si="28"/>
        <v>0</v>
      </c>
      <c r="O12" s="20">
        <f t="shared" si="28"/>
        <v>0</v>
      </c>
      <c r="P12" s="20">
        <f t="shared" si="28"/>
        <v>0</v>
      </c>
      <c r="Q12" s="19"/>
      <c r="R12" s="19" t="e">
        <f>(J12/N12)*1000</f>
        <v>#DIV/0!</v>
      </c>
      <c r="S12" s="19"/>
      <c r="T12" s="19" t="e">
        <f t="shared" si="1"/>
        <v>#DIV/0!</v>
      </c>
      <c r="U12" s="18">
        <f t="shared" ref="U12:V12" si="29">SUM(U6:U11)</f>
        <v>1691</v>
      </c>
      <c r="V12" s="18">
        <f t="shared" si="29"/>
        <v>0</v>
      </c>
      <c r="W12" s="21"/>
      <c r="X12" s="19" t="e">
        <f t="shared" ref="X12:X16" si="30">J12/V12</f>
        <v>#DIV/0!</v>
      </c>
      <c r="Y12" s="18"/>
      <c r="Z12" s="18"/>
      <c r="AA12" s="17"/>
      <c r="AB12" s="17"/>
      <c r="AC12" s="17"/>
      <c r="AD12" s="17"/>
      <c r="AE12" s="17"/>
      <c r="AF12" s="17"/>
      <c r="AG12" s="17"/>
      <c r="AH12" s="17"/>
    </row>
    <row r="13" spans="1:34" ht="15.75" customHeight="1" x14ac:dyDescent="0.25">
      <c r="A13" s="6">
        <f>Summary!A13</f>
        <v>45785</v>
      </c>
      <c r="B13" s="6">
        <f>Summary!B13</f>
        <v>45844</v>
      </c>
      <c r="C13" s="7">
        <v>45851</v>
      </c>
      <c r="D13" s="7">
        <v>45857</v>
      </c>
      <c r="E13" s="8" t="s">
        <v>26</v>
      </c>
      <c r="F13" s="8" t="s">
        <v>38</v>
      </c>
      <c r="G13" s="8" t="s">
        <v>28</v>
      </c>
      <c r="H13" s="8" t="s">
        <v>29</v>
      </c>
      <c r="I13" s="9">
        <v>5000</v>
      </c>
      <c r="J13" s="10"/>
      <c r="K13" s="11">
        <v>92593</v>
      </c>
      <c r="L13" s="12"/>
      <c r="M13" s="11">
        <v>277778</v>
      </c>
      <c r="N13" s="12"/>
      <c r="O13" s="11"/>
      <c r="P13" s="12"/>
      <c r="Q13" s="9">
        <f t="shared" ref="Q13:R13" si="31">(I13/M13)*1000</f>
        <v>17.99998560001152</v>
      </c>
      <c r="R13" s="10" t="e">
        <f t="shared" si="31"/>
        <v>#DIV/0!</v>
      </c>
      <c r="S13" s="9"/>
      <c r="T13" s="10" t="e">
        <f t="shared" si="1"/>
        <v>#DIV/0!</v>
      </c>
      <c r="U13" s="13"/>
      <c r="V13" s="71"/>
      <c r="W13" s="14"/>
      <c r="X13" s="10" t="e">
        <f t="shared" si="30"/>
        <v>#DIV/0!</v>
      </c>
      <c r="Y13" s="15">
        <f t="shared" ref="Y13:Z13" si="32">O13/M13</f>
        <v>0</v>
      </c>
      <c r="Z13" s="16" t="e">
        <f t="shared" si="32"/>
        <v>#DIV/0!</v>
      </c>
      <c r="AA13" s="17"/>
      <c r="AB13" s="17"/>
      <c r="AC13" s="17"/>
      <c r="AD13" s="17"/>
      <c r="AE13" s="17"/>
      <c r="AF13" s="17"/>
      <c r="AG13" s="17"/>
      <c r="AH13" s="17"/>
    </row>
    <row r="14" spans="1:34" ht="15.75" customHeight="1" x14ac:dyDescent="0.25">
      <c r="A14" s="6">
        <f>Summary!A14</f>
        <v>45785</v>
      </c>
      <c r="B14" s="6">
        <f>Summary!B14</f>
        <v>45844</v>
      </c>
      <c r="C14" s="7">
        <v>45851</v>
      </c>
      <c r="D14" s="7">
        <v>45857</v>
      </c>
      <c r="E14" s="8" t="s">
        <v>26</v>
      </c>
      <c r="F14" s="8" t="s">
        <v>38</v>
      </c>
      <c r="G14" s="8" t="s">
        <v>28</v>
      </c>
      <c r="H14" s="8" t="s">
        <v>30</v>
      </c>
      <c r="I14" s="9">
        <v>4000</v>
      </c>
      <c r="J14" s="10"/>
      <c r="K14" s="11">
        <v>53333</v>
      </c>
      <c r="L14" s="12"/>
      <c r="M14" s="11">
        <v>160000</v>
      </c>
      <c r="N14" s="12"/>
      <c r="O14" s="11"/>
      <c r="P14" s="12"/>
      <c r="Q14" s="9">
        <f t="shared" ref="Q14:R14" si="33">(I14/M14)*1000</f>
        <v>25</v>
      </c>
      <c r="R14" s="10" t="e">
        <f t="shared" si="33"/>
        <v>#DIV/0!</v>
      </c>
      <c r="S14" s="9"/>
      <c r="T14" s="10" t="e">
        <f t="shared" si="1"/>
        <v>#DIV/0!</v>
      </c>
      <c r="U14" s="13"/>
      <c r="V14" s="71"/>
      <c r="W14" s="14"/>
      <c r="X14" s="10" t="e">
        <f t="shared" si="30"/>
        <v>#DIV/0!</v>
      </c>
      <c r="Y14" s="15">
        <f t="shared" ref="Y14:Z14" si="34">O14/M14</f>
        <v>0</v>
      </c>
      <c r="Z14" s="16" t="e">
        <f t="shared" si="34"/>
        <v>#DIV/0!</v>
      </c>
      <c r="AA14" s="17"/>
      <c r="AB14" s="17"/>
      <c r="AC14" s="17"/>
      <c r="AD14" s="17"/>
      <c r="AE14" s="17"/>
      <c r="AF14" s="17"/>
      <c r="AG14" s="17"/>
      <c r="AH14" s="17"/>
    </row>
    <row r="15" spans="1:34" ht="15.75" customHeight="1" x14ac:dyDescent="0.25">
      <c r="A15" s="6">
        <f>Summary!A15</f>
        <v>45785</v>
      </c>
      <c r="B15" s="6">
        <f>Summary!B15</f>
        <v>45844</v>
      </c>
      <c r="C15" s="7">
        <v>45851</v>
      </c>
      <c r="D15" s="7">
        <v>45857</v>
      </c>
      <c r="E15" s="8" t="s">
        <v>26</v>
      </c>
      <c r="F15" s="8" t="s">
        <v>38</v>
      </c>
      <c r="G15" s="8" t="s">
        <v>28</v>
      </c>
      <c r="H15" s="8" t="s">
        <v>31</v>
      </c>
      <c r="I15" s="9">
        <v>2000</v>
      </c>
      <c r="J15" s="10"/>
      <c r="K15" s="11">
        <v>33333</v>
      </c>
      <c r="L15" s="12"/>
      <c r="M15" s="11">
        <v>100000</v>
      </c>
      <c r="N15" s="12"/>
      <c r="O15" s="11"/>
      <c r="P15" s="12"/>
      <c r="Q15" s="9">
        <f t="shared" ref="Q15:R15" si="35">(I15/M15)*1000</f>
        <v>20</v>
      </c>
      <c r="R15" s="10" t="e">
        <f t="shared" si="35"/>
        <v>#DIV/0!</v>
      </c>
      <c r="S15" s="9"/>
      <c r="T15" s="10" t="e">
        <f t="shared" si="1"/>
        <v>#DIV/0!</v>
      </c>
      <c r="U15" s="13"/>
      <c r="V15" s="71"/>
      <c r="W15" s="14"/>
      <c r="X15" s="10" t="e">
        <f t="shared" si="30"/>
        <v>#DIV/0!</v>
      </c>
      <c r="Y15" s="15">
        <f t="shared" ref="Y15:Z15" si="36">O15/M15</f>
        <v>0</v>
      </c>
      <c r="Z15" s="16" t="e">
        <f t="shared" si="36"/>
        <v>#DIV/0!</v>
      </c>
      <c r="AA15" s="17"/>
      <c r="AB15" s="17"/>
      <c r="AC15" s="17"/>
      <c r="AD15" s="17"/>
      <c r="AE15" s="17"/>
      <c r="AF15" s="17"/>
      <c r="AG15" s="17"/>
      <c r="AH15" s="17"/>
    </row>
    <row r="16" spans="1:34" ht="15.75" customHeight="1" x14ac:dyDescent="0.3">
      <c r="A16" s="18" t="s">
        <v>32</v>
      </c>
      <c r="B16" s="18"/>
      <c r="C16" s="18"/>
      <c r="D16" s="18"/>
      <c r="E16" s="18"/>
      <c r="F16" s="18"/>
      <c r="G16" s="18"/>
      <c r="H16" s="18"/>
      <c r="I16" s="19">
        <f t="shared" ref="I16:P16" si="37">SUM(I13:I15)</f>
        <v>11000</v>
      </c>
      <c r="J16" s="19">
        <f t="shared" si="37"/>
        <v>0</v>
      </c>
      <c r="K16" s="20">
        <f t="shared" si="37"/>
        <v>179259</v>
      </c>
      <c r="L16" s="20">
        <f t="shared" si="37"/>
        <v>0</v>
      </c>
      <c r="M16" s="20">
        <f t="shared" si="37"/>
        <v>537778</v>
      </c>
      <c r="N16" s="20">
        <f t="shared" si="37"/>
        <v>0</v>
      </c>
      <c r="O16" s="20">
        <f t="shared" si="37"/>
        <v>0</v>
      </c>
      <c r="P16" s="20">
        <f t="shared" si="37"/>
        <v>0</v>
      </c>
      <c r="Q16" s="19"/>
      <c r="R16" s="19" t="e">
        <f t="shared" ref="R16:R28" si="38">(J16/N16)*1000</f>
        <v>#DIV/0!</v>
      </c>
      <c r="S16" s="19"/>
      <c r="T16" s="19" t="e">
        <f t="shared" si="1"/>
        <v>#DIV/0!</v>
      </c>
      <c r="U16" s="18">
        <f t="shared" ref="U16:V16" si="39">SUM(U13:U15)</f>
        <v>0</v>
      </c>
      <c r="V16" s="18">
        <f t="shared" si="39"/>
        <v>0</v>
      </c>
      <c r="W16" s="21"/>
      <c r="X16" s="19" t="e">
        <f t="shared" si="30"/>
        <v>#DIV/0!</v>
      </c>
      <c r="Y16" s="18"/>
      <c r="Z16" s="18"/>
      <c r="AA16" s="17"/>
      <c r="AB16" s="17"/>
      <c r="AC16" s="17"/>
      <c r="AD16" s="17"/>
      <c r="AE16" s="17"/>
      <c r="AF16" s="17"/>
      <c r="AG16" s="17"/>
      <c r="AH16" s="17"/>
    </row>
    <row r="17" spans="1:34" ht="15.75" customHeight="1" x14ac:dyDescent="0.25">
      <c r="A17" s="6">
        <f>Summary!A17</f>
        <v>45792</v>
      </c>
      <c r="B17" s="6">
        <f>Summary!B17</f>
        <v>45851</v>
      </c>
      <c r="C17" s="7">
        <v>45851</v>
      </c>
      <c r="D17" s="7">
        <v>45857</v>
      </c>
      <c r="E17" s="8" t="s">
        <v>26</v>
      </c>
      <c r="F17" s="8" t="s">
        <v>39</v>
      </c>
      <c r="G17" s="8" t="s">
        <v>40</v>
      </c>
      <c r="H17" s="8" t="s">
        <v>29</v>
      </c>
      <c r="I17" s="9">
        <v>6000</v>
      </c>
      <c r="J17" s="10">
        <v>80.53</v>
      </c>
      <c r="K17" s="11"/>
      <c r="L17" s="12" t="s">
        <v>41</v>
      </c>
      <c r="M17" s="11"/>
      <c r="N17" s="12">
        <v>19054</v>
      </c>
      <c r="O17" s="11"/>
      <c r="P17" s="12">
        <v>801</v>
      </c>
      <c r="Q17" s="9"/>
      <c r="R17" s="10">
        <f t="shared" si="38"/>
        <v>4.2264091529337673</v>
      </c>
      <c r="S17" s="9"/>
      <c r="T17" s="10">
        <f t="shared" si="1"/>
        <v>0.10053682896379526</v>
      </c>
      <c r="U17" s="11">
        <v>1200</v>
      </c>
      <c r="V17" s="71">
        <v>107</v>
      </c>
      <c r="W17" s="14">
        <f t="shared" ref="W17:X17" si="40">I17/U17</f>
        <v>5</v>
      </c>
      <c r="X17" s="10">
        <f t="shared" si="40"/>
        <v>0.75261682242990657</v>
      </c>
      <c r="Y17" s="15" t="e">
        <f t="shared" ref="Y17:Z17" si="41">O17/M17</f>
        <v>#DIV/0!</v>
      </c>
      <c r="Z17" s="16">
        <f t="shared" si="41"/>
        <v>4.2038417130261366E-2</v>
      </c>
      <c r="AA17" s="17"/>
      <c r="AB17" s="17"/>
      <c r="AC17" s="17"/>
      <c r="AD17" s="17"/>
      <c r="AE17" s="17"/>
      <c r="AF17" s="17"/>
      <c r="AG17" s="17"/>
      <c r="AH17" s="17"/>
    </row>
    <row r="18" spans="1:34" ht="15.75" customHeight="1" x14ac:dyDescent="0.25">
      <c r="A18" s="6">
        <f>Summary!A18</f>
        <v>45792</v>
      </c>
      <c r="B18" s="6">
        <f>Summary!B18</f>
        <v>45851</v>
      </c>
      <c r="C18" s="7">
        <v>45851</v>
      </c>
      <c r="D18" s="7">
        <v>45857</v>
      </c>
      <c r="E18" s="8" t="s">
        <v>26</v>
      </c>
      <c r="F18" s="8" t="s">
        <v>39</v>
      </c>
      <c r="G18" s="8" t="s">
        <v>40</v>
      </c>
      <c r="H18" s="8" t="s">
        <v>30</v>
      </c>
      <c r="I18" s="9">
        <v>5000</v>
      </c>
      <c r="J18" s="10">
        <v>74.02</v>
      </c>
      <c r="K18" s="11"/>
      <c r="L18" s="12" t="s">
        <v>41</v>
      </c>
      <c r="M18" s="11"/>
      <c r="N18" s="12">
        <v>9731</v>
      </c>
      <c r="O18" s="11"/>
      <c r="P18" s="12">
        <v>625</v>
      </c>
      <c r="Q18" s="9"/>
      <c r="R18" s="10">
        <f t="shared" si="38"/>
        <v>7.6066180248689745</v>
      </c>
      <c r="S18" s="9"/>
      <c r="T18" s="10">
        <f t="shared" si="1"/>
        <v>0.118432</v>
      </c>
      <c r="U18" s="11">
        <v>1000</v>
      </c>
      <c r="V18" s="71">
        <v>45</v>
      </c>
      <c r="W18" s="14">
        <f t="shared" ref="W18:X18" si="42">I18/U18</f>
        <v>5</v>
      </c>
      <c r="X18" s="10">
        <f t="shared" si="42"/>
        <v>1.6448888888888888</v>
      </c>
      <c r="Y18" s="15" t="e">
        <f t="shared" ref="Y18:Z18" si="43">O18/M18</f>
        <v>#DIV/0!</v>
      </c>
      <c r="Z18" s="16">
        <f t="shared" si="43"/>
        <v>6.4227725824684001E-2</v>
      </c>
      <c r="AA18" s="17"/>
      <c r="AB18" s="17"/>
      <c r="AC18" s="17"/>
      <c r="AD18" s="17"/>
      <c r="AE18" s="17"/>
      <c r="AF18" s="17"/>
      <c r="AG18" s="17"/>
      <c r="AH18" s="17"/>
    </row>
    <row r="19" spans="1:34" ht="15.75" customHeight="1" x14ac:dyDescent="0.25">
      <c r="A19" s="6">
        <f>Summary!A19</f>
        <v>45792</v>
      </c>
      <c r="B19" s="6">
        <f>Summary!B19</f>
        <v>45851</v>
      </c>
      <c r="C19" s="7">
        <v>45851</v>
      </c>
      <c r="D19" s="7">
        <v>45857</v>
      </c>
      <c r="E19" s="8" t="s">
        <v>26</v>
      </c>
      <c r="F19" s="8" t="s">
        <v>39</v>
      </c>
      <c r="G19" s="8" t="s">
        <v>40</v>
      </c>
      <c r="H19" s="8" t="s">
        <v>31</v>
      </c>
      <c r="I19" s="9">
        <v>3000</v>
      </c>
      <c r="J19" s="10">
        <v>41.53</v>
      </c>
      <c r="K19" s="11"/>
      <c r="L19" s="12" t="s">
        <v>41</v>
      </c>
      <c r="M19" s="11"/>
      <c r="N19" s="12">
        <v>12593</v>
      </c>
      <c r="O19" s="11"/>
      <c r="P19" s="12">
        <v>376</v>
      </c>
      <c r="Q19" s="9"/>
      <c r="R19" s="10">
        <f t="shared" si="38"/>
        <v>3.2978638926387678</v>
      </c>
      <c r="S19" s="9"/>
      <c r="T19" s="10">
        <f t="shared" si="1"/>
        <v>0.11045212765957448</v>
      </c>
      <c r="U19" s="13">
        <v>429</v>
      </c>
      <c r="V19" s="71">
        <v>51</v>
      </c>
      <c r="W19" s="14">
        <f t="shared" ref="W19:X19" si="44">I19/U19</f>
        <v>6.9930069930069934</v>
      </c>
      <c r="X19" s="10">
        <f t="shared" si="44"/>
        <v>0.81431372549019609</v>
      </c>
      <c r="Y19" s="15" t="e">
        <f t="shared" ref="Y19:Z19" si="45">O19/M19</f>
        <v>#DIV/0!</v>
      </c>
      <c r="Z19" s="16">
        <f t="shared" si="45"/>
        <v>2.985785753990312E-2</v>
      </c>
      <c r="AA19" s="17"/>
      <c r="AB19" s="17"/>
      <c r="AC19" s="17"/>
      <c r="AD19" s="17"/>
      <c r="AE19" s="17"/>
      <c r="AF19" s="17"/>
      <c r="AG19" s="17"/>
      <c r="AH19" s="17"/>
    </row>
    <row r="20" spans="1:34" ht="15.75" customHeight="1" x14ac:dyDescent="0.25">
      <c r="A20" s="6">
        <f>Summary!A20</f>
        <v>45792</v>
      </c>
      <c r="B20" s="6">
        <f>Summary!B20</f>
        <v>45851</v>
      </c>
      <c r="C20" s="7">
        <v>45851</v>
      </c>
      <c r="D20" s="7">
        <v>45857</v>
      </c>
      <c r="E20" s="8" t="s">
        <v>26</v>
      </c>
      <c r="F20" s="8" t="s">
        <v>39</v>
      </c>
      <c r="G20" s="8" t="s">
        <v>40</v>
      </c>
      <c r="H20" s="8" t="s">
        <v>35</v>
      </c>
      <c r="I20" s="9">
        <v>2000</v>
      </c>
      <c r="J20" s="10">
        <v>31.03</v>
      </c>
      <c r="K20" s="11"/>
      <c r="L20" s="12" t="s">
        <v>41</v>
      </c>
      <c r="M20" s="11"/>
      <c r="N20" s="12">
        <v>9786</v>
      </c>
      <c r="O20" s="11"/>
      <c r="P20" s="12">
        <v>384</v>
      </c>
      <c r="Q20" s="9"/>
      <c r="R20" s="10">
        <f t="shared" si="38"/>
        <v>3.1708563253627635</v>
      </c>
      <c r="S20" s="9"/>
      <c r="T20" s="10">
        <f t="shared" si="1"/>
        <v>8.080729166666667E-2</v>
      </c>
      <c r="U20" s="13">
        <v>333</v>
      </c>
      <c r="V20" s="71">
        <v>32</v>
      </c>
      <c r="W20" s="14">
        <f t="shared" ref="W20:X20" si="46">I20/U20</f>
        <v>6.0060060060060056</v>
      </c>
      <c r="X20" s="10">
        <f t="shared" si="46"/>
        <v>0.96968750000000004</v>
      </c>
      <c r="Y20" s="15" t="e">
        <f t="shared" ref="Y20:Z20" si="47">O20/M20</f>
        <v>#DIV/0!</v>
      </c>
      <c r="Z20" s="16">
        <f t="shared" si="47"/>
        <v>3.9239730226854688E-2</v>
      </c>
      <c r="AA20" s="17"/>
      <c r="AB20" s="17"/>
      <c r="AC20" s="17"/>
      <c r="AD20" s="17"/>
      <c r="AE20" s="17"/>
      <c r="AF20" s="17"/>
      <c r="AG20" s="17"/>
      <c r="AH20" s="17"/>
    </row>
    <row r="21" spans="1:34" ht="15.75" customHeight="1" x14ac:dyDescent="0.25">
      <c r="A21" s="6">
        <f>Summary!A21</f>
        <v>45792</v>
      </c>
      <c r="B21" s="6">
        <f>Summary!B21</f>
        <v>45851</v>
      </c>
      <c r="C21" s="7">
        <v>45851</v>
      </c>
      <c r="D21" s="7">
        <v>45857</v>
      </c>
      <c r="E21" s="8" t="s">
        <v>26</v>
      </c>
      <c r="F21" s="8" t="s">
        <v>39</v>
      </c>
      <c r="G21" s="8" t="s">
        <v>40</v>
      </c>
      <c r="H21" s="8" t="s">
        <v>36</v>
      </c>
      <c r="I21" s="9">
        <v>2000</v>
      </c>
      <c r="J21" s="10">
        <v>31.29</v>
      </c>
      <c r="K21" s="11"/>
      <c r="L21" s="12" t="s">
        <v>41</v>
      </c>
      <c r="M21" s="11"/>
      <c r="N21" s="12">
        <v>8430</v>
      </c>
      <c r="O21" s="11"/>
      <c r="P21" s="12">
        <v>573</v>
      </c>
      <c r="Q21" s="9"/>
      <c r="R21" s="10">
        <f t="shared" si="38"/>
        <v>3.7117437722419928</v>
      </c>
      <c r="S21" s="9"/>
      <c r="T21" s="10">
        <f t="shared" si="1"/>
        <v>5.4607329842931936E-2</v>
      </c>
      <c r="U21" s="13">
        <v>333</v>
      </c>
      <c r="V21" s="71">
        <v>87</v>
      </c>
      <c r="W21" s="14">
        <f t="shared" ref="W21:X21" si="48">I21/U21</f>
        <v>6.0060060060060056</v>
      </c>
      <c r="X21" s="10">
        <f t="shared" si="48"/>
        <v>0.35965517241379308</v>
      </c>
      <c r="Y21" s="15" t="e">
        <f t="shared" ref="Y21:Z21" si="49">O21/M21</f>
        <v>#DIV/0!</v>
      </c>
      <c r="Z21" s="16">
        <f t="shared" si="49"/>
        <v>6.7971530249110318E-2</v>
      </c>
      <c r="AA21" s="17"/>
      <c r="AB21" s="17"/>
      <c r="AC21" s="17"/>
      <c r="AD21" s="17"/>
      <c r="AE21" s="17"/>
      <c r="AF21" s="17"/>
      <c r="AG21" s="17"/>
      <c r="AH21" s="17"/>
    </row>
    <row r="22" spans="1:34" ht="15.75" customHeight="1" x14ac:dyDescent="0.25">
      <c r="A22" s="6">
        <f>Summary!A22</f>
        <v>45789</v>
      </c>
      <c r="B22" s="6">
        <f>Summary!B22</f>
        <v>45849</v>
      </c>
      <c r="C22" s="7">
        <v>45851</v>
      </c>
      <c r="D22" s="7">
        <v>45857</v>
      </c>
      <c r="E22" s="8" t="s">
        <v>26</v>
      </c>
      <c r="F22" s="8" t="s">
        <v>39</v>
      </c>
      <c r="G22" s="8" t="s">
        <v>40</v>
      </c>
      <c r="H22" s="8" t="s">
        <v>37</v>
      </c>
      <c r="I22" s="9">
        <v>2000</v>
      </c>
      <c r="J22" s="10">
        <v>26.08</v>
      </c>
      <c r="K22" s="11"/>
      <c r="L22" s="12" t="s">
        <v>41</v>
      </c>
      <c r="M22" s="11"/>
      <c r="N22" s="12">
        <v>7310</v>
      </c>
      <c r="O22" s="11"/>
      <c r="P22" s="12">
        <v>327</v>
      </c>
      <c r="Q22" s="9"/>
      <c r="R22" s="10">
        <f t="shared" si="38"/>
        <v>3.5677154582763335</v>
      </c>
      <c r="S22" s="9"/>
      <c r="T22" s="10">
        <f t="shared" si="1"/>
        <v>7.9755351681957187E-2</v>
      </c>
      <c r="U22" s="13">
        <v>333</v>
      </c>
      <c r="V22" s="71">
        <v>31</v>
      </c>
      <c r="W22" s="14">
        <f t="shared" ref="W22:X22" si="50">I22/U22</f>
        <v>6.0060060060060056</v>
      </c>
      <c r="X22" s="10">
        <f t="shared" si="50"/>
        <v>0.84129032258064507</v>
      </c>
      <c r="Y22" s="15" t="e">
        <f t="shared" ref="Y22:Z22" si="51">O22/M22</f>
        <v>#DIV/0!</v>
      </c>
      <c r="Z22" s="16">
        <f t="shared" si="51"/>
        <v>4.4733242134062927E-2</v>
      </c>
      <c r="AA22" s="17"/>
      <c r="AB22" s="17"/>
      <c r="AC22" s="17"/>
      <c r="AD22" s="17"/>
      <c r="AE22" s="17"/>
      <c r="AF22" s="17"/>
      <c r="AG22" s="17"/>
      <c r="AH22" s="17"/>
    </row>
    <row r="23" spans="1:34" ht="15.75" customHeight="1" x14ac:dyDescent="0.3">
      <c r="A23" s="18" t="s">
        <v>32</v>
      </c>
      <c r="B23" s="18"/>
      <c r="C23" s="18"/>
      <c r="D23" s="18"/>
      <c r="E23" s="18"/>
      <c r="F23" s="18"/>
      <c r="G23" s="18"/>
      <c r="H23" s="18"/>
      <c r="I23" s="19">
        <f t="shared" ref="I23:P23" si="52">SUM(I17:I22)</f>
        <v>20000</v>
      </c>
      <c r="J23" s="19">
        <f t="shared" si="52"/>
        <v>284.48</v>
      </c>
      <c r="K23" s="20">
        <f t="shared" si="52"/>
        <v>0</v>
      </c>
      <c r="L23" s="20">
        <f t="shared" si="52"/>
        <v>0</v>
      </c>
      <c r="M23" s="20">
        <f t="shared" si="52"/>
        <v>0</v>
      </c>
      <c r="N23" s="20">
        <f t="shared" si="52"/>
        <v>66904</v>
      </c>
      <c r="O23" s="20">
        <f t="shared" si="52"/>
        <v>0</v>
      </c>
      <c r="P23" s="20">
        <f t="shared" si="52"/>
        <v>3086</v>
      </c>
      <c r="Q23" s="19"/>
      <c r="R23" s="19">
        <f t="shared" si="38"/>
        <v>4.2520626569412894</v>
      </c>
      <c r="S23" s="19"/>
      <c r="T23" s="19">
        <f t="shared" si="1"/>
        <v>9.218405703175632E-2</v>
      </c>
      <c r="U23" s="20">
        <f t="shared" ref="U23:V23" si="53">SUM(U17:U22)</f>
        <v>3628</v>
      </c>
      <c r="V23" s="18">
        <f t="shared" si="53"/>
        <v>353</v>
      </c>
      <c r="W23" s="21"/>
      <c r="X23" s="19">
        <f>J23/V23</f>
        <v>0.80589235127478753</v>
      </c>
      <c r="Y23" s="18"/>
      <c r="Z23" s="18"/>
      <c r="AA23" s="17"/>
      <c r="AB23" s="17"/>
      <c r="AC23" s="17"/>
      <c r="AD23" s="17"/>
      <c r="AE23" s="17"/>
      <c r="AF23" s="17"/>
      <c r="AG23" s="17"/>
      <c r="AH23" s="17"/>
    </row>
    <row r="24" spans="1:34" ht="15.75" customHeight="1" x14ac:dyDescent="0.25">
      <c r="A24" s="6">
        <f>Summary!A24</f>
        <v>45797</v>
      </c>
      <c r="B24" s="6">
        <f>Summary!B24</f>
        <v>45857</v>
      </c>
      <c r="C24" s="7">
        <v>45851</v>
      </c>
      <c r="D24" s="7">
        <v>45857</v>
      </c>
      <c r="E24" s="8" t="s">
        <v>26</v>
      </c>
      <c r="F24" s="8" t="s">
        <v>42</v>
      </c>
      <c r="G24" s="8" t="s">
        <v>43</v>
      </c>
      <c r="H24" s="8" t="s">
        <v>29</v>
      </c>
      <c r="I24" s="9">
        <v>7000</v>
      </c>
      <c r="J24" s="10">
        <v>297.8</v>
      </c>
      <c r="K24" s="11"/>
      <c r="L24" s="12"/>
      <c r="M24" s="11">
        <v>5600000</v>
      </c>
      <c r="N24" s="12">
        <v>38385</v>
      </c>
      <c r="O24" s="11">
        <v>28000</v>
      </c>
      <c r="P24" s="12">
        <v>1489</v>
      </c>
      <c r="Q24" s="9">
        <v>2.5</v>
      </c>
      <c r="R24" s="10">
        <f t="shared" si="38"/>
        <v>7.75823889540185</v>
      </c>
      <c r="S24" s="9">
        <f t="shared" ref="S24:T24" si="54">(I24/O24)</f>
        <v>0.25</v>
      </c>
      <c r="T24" s="10">
        <f t="shared" si="54"/>
        <v>0.2</v>
      </c>
      <c r="U24" s="11">
        <v>1167</v>
      </c>
      <c r="V24" s="71"/>
      <c r="W24" s="14">
        <f t="shared" ref="W24:X24" si="55">I24/U24</f>
        <v>5.9982862039417313</v>
      </c>
      <c r="X24" s="10" t="e">
        <f t="shared" si="55"/>
        <v>#DIV/0!</v>
      </c>
      <c r="Y24" s="15">
        <f t="shared" ref="Y24:Z24" si="56">O24/M24</f>
        <v>5.0000000000000001E-3</v>
      </c>
      <c r="Z24" s="16">
        <f t="shared" si="56"/>
        <v>3.8791194477009246E-2</v>
      </c>
      <c r="AA24" s="17"/>
      <c r="AB24" s="17"/>
      <c r="AC24" s="17"/>
      <c r="AD24" s="17"/>
      <c r="AE24" s="17"/>
      <c r="AF24" s="17"/>
      <c r="AG24" s="17"/>
      <c r="AH24" s="17"/>
    </row>
    <row r="25" spans="1:34" ht="15.75" customHeight="1" x14ac:dyDescent="0.25">
      <c r="A25" s="6">
        <f>Summary!A25</f>
        <v>45797</v>
      </c>
      <c r="B25" s="6">
        <f>Summary!B25</f>
        <v>45857</v>
      </c>
      <c r="C25" s="7">
        <v>45851</v>
      </c>
      <c r="D25" s="7">
        <v>45857</v>
      </c>
      <c r="E25" s="8" t="s">
        <v>26</v>
      </c>
      <c r="F25" s="8" t="s">
        <v>42</v>
      </c>
      <c r="G25" s="8" t="s">
        <v>43</v>
      </c>
      <c r="H25" s="8" t="s">
        <v>30</v>
      </c>
      <c r="I25" s="9">
        <v>5000</v>
      </c>
      <c r="J25" s="10">
        <v>317.2</v>
      </c>
      <c r="K25" s="11"/>
      <c r="L25" s="12"/>
      <c r="M25" s="11">
        <v>4000000</v>
      </c>
      <c r="N25" s="12">
        <v>36896</v>
      </c>
      <c r="O25" s="11">
        <v>20000</v>
      </c>
      <c r="P25" s="12">
        <v>1586</v>
      </c>
      <c r="Q25" s="9">
        <v>4</v>
      </c>
      <c r="R25" s="10">
        <f t="shared" si="38"/>
        <v>8.5971379011274927</v>
      </c>
      <c r="S25" s="9">
        <f t="shared" ref="S25:T25" si="57">(I25/O25)</f>
        <v>0.25</v>
      </c>
      <c r="T25" s="10">
        <f t="shared" si="57"/>
        <v>0.19999999999999998</v>
      </c>
      <c r="U25" s="13">
        <v>714</v>
      </c>
      <c r="V25" s="71"/>
      <c r="W25" s="14">
        <f t="shared" ref="W25:X25" si="58">I25/U25</f>
        <v>7.0028011204481793</v>
      </c>
      <c r="X25" s="10" t="e">
        <f t="shared" si="58"/>
        <v>#DIV/0!</v>
      </c>
      <c r="Y25" s="15">
        <f t="shared" ref="Y25:Z25" si="59">O25/M25</f>
        <v>5.0000000000000001E-3</v>
      </c>
      <c r="Z25" s="16">
        <f t="shared" si="59"/>
        <v>4.298568950563747E-2</v>
      </c>
      <c r="AA25" s="17"/>
      <c r="AB25" s="17"/>
      <c r="AC25" s="17"/>
      <c r="AD25" s="17"/>
      <c r="AE25" s="17"/>
      <c r="AF25" s="17"/>
      <c r="AG25" s="17"/>
      <c r="AH25" s="17"/>
    </row>
    <row r="26" spans="1:34" ht="15.75" customHeight="1" x14ac:dyDescent="0.25">
      <c r="A26" s="6">
        <f>Summary!A26</f>
        <v>45797</v>
      </c>
      <c r="B26" s="6">
        <f>Summary!B26</f>
        <v>45857</v>
      </c>
      <c r="C26" s="7">
        <v>45851</v>
      </c>
      <c r="D26" s="7">
        <v>45857</v>
      </c>
      <c r="E26" s="8" t="s">
        <v>26</v>
      </c>
      <c r="F26" s="8" t="s">
        <v>42</v>
      </c>
      <c r="G26" s="8" t="s">
        <v>43</v>
      </c>
      <c r="H26" s="8" t="s">
        <v>31</v>
      </c>
      <c r="I26" s="9">
        <v>4000</v>
      </c>
      <c r="J26" s="10">
        <v>260.39999999999998</v>
      </c>
      <c r="K26" s="11"/>
      <c r="L26" s="12"/>
      <c r="M26" s="11">
        <v>3200000</v>
      </c>
      <c r="N26" s="12">
        <v>16868</v>
      </c>
      <c r="O26" s="11">
        <v>16000</v>
      </c>
      <c r="P26" s="12">
        <v>1302</v>
      </c>
      <c r="Q26" s="9">
        <v>5</v>
      </c>
      <c r="R26" s="10">
        <f t="shared" si="38"/>
        <v>15.437514820962768</v>
      </c>
      <c r="S26" s="9">
        <f t="shared" ref="S26:T26" si="60">(I26/O26)</f>
        <v>0.25</v>
      </c>
      <c r="T26" s="10">
        <f t="shared" si="60"/>
        <v>0.19999999999999998</v>
      </c>
      <c r="U26" s="13">
        <v>571</v>
      </c>
      <c r="V26" s="71"/>
      <c r="W26" s="14">
        <f t="shared" ref="W26:X26" si="61">I26/U26</f>
        <v>7.0052539404553418</v>
      </c>
      <c r="X26" s="10" t="e">
        <f t="shared" si="61"/>
        <v>#DIV/0!</v>
      </c>
      <c r="Y26" s="15">
        <f t="shared" ref="Y26:Z26" si="62">O26/M26</f>
        <v>5.0000000000000001E-3</v>
      </c>
      <c r="Z26" s="16">
        <f t="shared" si="62"/>
        <v>7.7187574104813847E-2</v>
      </c>
      <c r="AA26" s="17"/>
      <c r="AB26" s="17"/>
      <c r="AC26" s="17"/>
      <c r="AD26" s="17"/>
      <c r="AE26" s="17"/>
      <c r="AF26" s="17"/>
      <c r="AG26" s="17"/>
      <c r="AH26" s="17"/>
    </row>
    <row r="27" spans="1:34" ht="15.75" customHeight="1" x14ac:dyDescent="0.25">
      <c r="A27" s="6">
        <f>Summary!A27</f>
        <v>45797</v>
      </c>
      <c r="B27" s="6">
        <f>Summary!B27</f>
        <v>45857</v>
      </c>
      <c r="C27" s="7">
        <v>45851</v>
      </c>
      <c r="D27" s="7">
        <v>45857</v>
      </c>
      <c r="E27" s="8" t="s">
        <v>26</v>
      </c>
      <c r="F27" s="8" t="s">
        <v>42</v>
      </c>
      <c r="G27" s="8" t="s">
        <v>43</v>
      </c>
      <c r="H27" s="8" t="s">
        <v>37</v>
      </c>
      <c r="I27" s="9">
        <v>3000</v>
      </c>
      <c r="J27" s="10">
        <v>159.80000000000001</v>
      </c>
      <c r="K27" s="11"/>
      <c r="L27" s="12"/>
      <c r="M27" s="11">
        <v>2400000</v>
      </c>
      <c r="N27" s="12">
        <v>9996</v>
      </c>
      <c r="O27" s="11">
        <v>12000</v>
      </c>
      <c r="P27" s="12">
        <v>799</v>
      </c>
      <c r="Q27" s="9">
        <v>3.5</v>
      </c>
      <c r="R27" s="10">
        <f t="shared" si="38"/>
        <v>15.986394557823129</v>
      </c>
      <c r="S27" s="9">
        <f t="shared" ref="S27:T27" si="63">(I27/O27)</f>
        <v>0.25</v>
      </c>
      <c r="T27" s="10">
        <f t="shared" si="63"/>
        <v>0.2</v>
      </c>
      <c r="U27" s="13">
        <v>429</v>
      </c>
      <c r="V27" s="71"/>
      <c r="W27" s="14">
        <f t="shared" ref="W27:X27" si="64">I27/U27</f>
        <v>6.9930069930069934</v>
      </c>
      <c r="X27" s="10" t="e">
        <f t="shared" si="64"/>
        <v>#DIV/0!</v>
      </c>
      <c r="Y27" s="15">
        <f t="shared" ref="Y27:Z27" si="65">O27/M27</f>
        <v>5.0000000000000001E-3</v>
      </c>
      <c r="Z27" s="16">
        <f t="shared" si="65"/>
        <v>7.9931972789115652E-2</v>
      </c>
      <c r="AA27" s="17"/>
      <c r="AB27" s="17"/>
      <c r="AC27" s="17"/>
      <c r="AD27" s="17"/>
      <c r="AE27" s="17"/>
      <c r="AF27" s="17"/>
      <c r="AG27" s="17"/>
      <c r="AH27" s="17"/>
    </row>
    <row r="28" spans="1:34" ht="15.75" customHeight="1" x14ac:dyDescent="0.3">
      <c r="A28" s="18" t="s">
        <v>32</v>
      </c>
      <c r="B28" s="18"/>
      <c r="C28" s="18"/>
      <c r="D28" s="18"/>
      <c r="E28" s="18"/>
      <c r="F28" s="18"/>
      <c r="G28" s="18"/>
      <c r="H28" s="18"/>
      <c r="I28" s="19">
        <f t="shared" ref="I28:P28" si="66">SUM(I24:I27)</f>
        <v>19000</v>
      </c>
      <c r="J28" s="19">
        <f t="shared" si="66"/>
        <v>1035.2</v>
      </c>
      <c r="K28" s="20">
        <f t="shared" si="66"/>
        <v>0</v>
      </c>
      <c r="L28" s="20">
        <f t="shared" si="66"/>
        <v>0</v>
      </c>
      <c r="M28" s="20">
        <f t="shared" si="66"/>
        <v>15200000</v>
      </c>
      <c r="N28" s="20">
        <f t="shared" si="66"/>
        <v>102145</v>
      </c>
      <c r="O28" s="20">
        <f t="shared" si="66"/>
        <v>76000</v>
      </c>
      <c r="P28" s="20">
        <f t="shared" si="66"/>
        <v>5176</v>
      </c>
      <c r="Q28" s="19"/>
      <c r="R28" s="19">
        <f t="shared" si="38"/>
        <v>10.134612560575652</v>
      </c>
      <c r="S28" s="19"/>
      <c r="T28" s="19">
        <f>(J28/P28)</f>
        <v>0.2</v>
      </c>
      <c r="U28" s="20">
        <f t="shared" ref="U28:V28" si="67">SUM(U24:U27)</f>
        <v>2881</v>
      </c>
      <c r="V28" s="18">
        <f t="shared" si="67"/>
        <v>0</v>
      </c>
      <c r="W28" s="21"/>
      <c r="X28" s="19" t="e">
        <f>J28/V28</f>
        <v>#DIV/0!</v>
      </c>
      <c r="Y28" s="18"/>
      <c r="Z28" s="18"/>
      <c r="AA28" s="17"/>
      <c r="AB28" s="17"/>
      <c r="AC28" s="17"/>
      <c r="AD28" s="17"/>
      <c r="AE28" s="17"/>
      <c r="AF28" s="17"/>
      <c r="AG28" s="17"/>
      <c r="AH28" s="17"/>
    </row>
    <row r="29" spans="1:34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24"/>
      <c r="J29" s="25"/>
      <c r="K29" s="26"/>
      <c r="L29" s="27"/>
      <c r="M29" s="26"/>
      <c r="N29" s="27"/>
      <c r="O29" s="26"/>
      <c r="P29" s="27"/>
      <c r="Q29" s="24"/>
      <c r="R29" s="25"/>
      <c r="S29" s="24"/>
      <c r="T29" s="25"/>
      <c r="U29" s="17"/>
      <c r="V29" s="28"/>
      <c r="W29" s="29"/>
      <c r="X29" s="25"/>
      <c r="Y29" s="17"/>
      <c r="Z29" s="28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3">
      <c r="A30" s="17"/>
      <c r="B30" s="17"/>
      <c r="C30" s="17"/>
      <c r="D30" s="17"/>
      <c r="E30" s="17"/>
      <c r="F30" s="17"/>
      <c r="G30" s="17"/>
      <c r="H30" s="32" t="s">
        <v>32</v>
      </c>
      <c r="I30" s="33">
        <f t="shared" ref="I30:P30" si="68">SUM(I28,I23,I16,I12,I5)</f>
        <v>83000</v>
      </c>
      <c r="J30" s="33">
        <f t="shared" si="68"/>
        <v>1338.3700000000001</v>
      </c>
      <c r="K30" s="34">
        <f t="shared" si="68"/>
        <v>1190926</v>
      </c>
      <c r="L30" s="34">
        <f t="shared" si="68"/>
        <v>11104</v>
      </c>
      <c r="M30" s="34">
        <f t="shared" si="68"/>
        <v>24712779</v>
      </c>
      <c r="N30" s="34">
        <f t="shared" si="68"/>
        <v>190008</v>
      </c>
      <c r="O30" s="34">
        <f t="shared" si="68"/>
        <v>76000</v>
      </c>
      <c r="P30" s="34">
        <f t="shared" si="68"/>
        <v>8298</v>
      </c>
      <c r="Q30" s="33">
        <v>3.5</v>
      </c>
      <c r="R30" s="33">
        <f>(J30/N30)*1000</f>
        <v>7.0437560523767431</v>
      </c>
      <c r="S30" s="33">
        <f t="shared" ref="S30:T30" si="69">(I30/O30)</f>
        <v>1.0921052631578947</v>
      </c>
      <c r="T30" s="33">
        <f t="shared" si="69"/>
        <v>0.16128826223186313</v>
      </c>
      <c r="U30" s="34">
        <f t="shared" ref="U30:V30" si="70">SUM(U28,U23,U16,U12,U5)</f>
        <v>8200</v>
      </c>
      <c r="V30" s="34">
        <f t="shared" si="70"/>
        <v>353</v>
      </c>
      <c r="W30" s="33">
        <f t="shared" ref="W30:X30" si="71">I30/U30</f>
        <v>10.121951219512194</v>
      </c>
      <c r="X30" s="33">
        <f t="shared" si="71"/>
        <v>3.791416430594901</v>
      </c>
      <c r="Y30" s="35">
        <f t="shared" ref="Y30:Z30" si="72">O30/M30</f>
        <v>3.07533199726344E-3</v>
      </c>
      <c r="Z30" s="35">
        <f t="shared" si="72"/>
        <v>4.367184539598333E-2</v>
      </c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24"/>
      <c r="J31" s="25"/>
      <c r="K31" s="26"/>
      <c r="L31" s="27"/>
      <c r="M31" s="26"/>
      <c r="N31" s="27"/>
      <c r="O31" s="26"/>
      <c r="P31" s="27"/>
      <c r="Q31" s="24"/>
      <c r="R31" s="25"/>
      <c r="S31" s="24"/>
      <c r="T31" s="25"/>
      <c r="U31" s="17"/>
      <c r="V31" s="28"/>
      <c r="W31" s="29"/>
      <c r="X31" s="25"/>
      <c r="Y31" s="17"/>
      <c r="Z31" s="28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24"/>
      <c r="J32" s="25"/>
      <c r="K32" s="26"/>
      <c r="L32" s="27"/>
      <c r="M32" s="26"/>
      <c r="N32" s="27"/>
      <c r="O32" s="26"/>
      <c r="P32" s="27"/>
      <c r="Q32" s="24"/>
      <c r="R32" s="25"/>
      <c r="S32" s="24"/>
      <c r="T32" s="25"/>
      <c r="U32" s="17"/>
      <c r="V32" s="28"/>
      <c r="W32" s="29"/>
      <c r="X32" s="25"/>
      <c r="Y32" s="17"/>
      <c r="Z32" s="28"/>
      <c r="AA32" s="17"/>
      <c r="AB32" s="17"/>
      <c r="AC32" s="17"/>
      <c r="AD32" s="17"/>
      <c r="AE32" s="17"/>
      <c r="AF32" s="17"/>
      <c r="AG32" s="17"/>
      <c r="AH32" s="17"/>
    </row>
    <row r="33" spans="1:34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24"/>
      <c r="J33" s="25"/>
      <c r="K33" s="26"/>
      <c r="L33" s="27"/>
      <c r="M33" s="26"/>
      <c r="N33" s="27"/>
      <c r="O33" s="26"/>
      <c r="P33" s="27"/>
      <c r="Q33" s="24"/>
      <c r="R33" s="25"/>
      <c r="S33" s="24"/>
      <c r="T33" s="25"/>
      <c r="U33" s="17"/>
      <c r="V33" s="28"/>
      <c r="W33" s="29"/>
      <c r="X33" s="25"/>
      <c r="Y33" s="17"/>
      <c r="Z33" s="28"/>
      <c r="AA33" s="17"/>
      <c r="AB33" s="17"/>
      <c r="AC33" s="17"/>
      <c r="AD33" s="17"/>
      <c r="AE33" s="17"/>
      <c r="AF33" s="17"/>
      <c r="AG33" s="17"/>
      <c r="AH33" s="17"/>
    </row>
    <row r="34" spans="1:34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24"/>
      <c r="J34" s="25"/>
      <c r="K34" s="26"/>
      <c r="L34" s="27"/>
      <c r="M34" s="26"/>
      <c r="N34" s="27"/>
      <c r="O34" s="26"/>
      <c r="P34" s="27"/>
      <c r="Q34" s="24"/>
      <c r="R34" s="25"/>
      <c r="S34" s="24"/>
      <c r="T34" s="25"/>
      <c r="U34" s="17"/>
      <c r="V34" s="28"/>
      <c r="W34" s="29"/>
      <c r="X34" s="25"/>
      <c r="Y34" s="17"/>
      <c r="Z34" s="28"/>
      <c r="AA34" s="17"/>
      <c r="AB34" s="17"/>
      <c r="AC34" s="17"/>
      <c r="AD34" s="17"/>
      <c r="AE34" s="17"/>
      <c r="AF34" s="17"/>
      <c r="AG34" s="17"/>
      <c r="AH34" s="17"/>
    </row>
    <row r="35" spans="1:34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24"/>
      <c r="J35" s="25"/>
      <c r="K35" s="26"/>
      <c r="L35" s="27"/>
      <c r="M35" s="26"/>
      <c r="N35" s="27"/>
      <c r="O35" s="26"/>
      <c r="P35" s="27"/>
      <c r="Q35" s="24"/>
      <c r="R35" s="25"/>
      <c r="S35" s="24"/>
      <c r="T35" s="25"/>
      <c r="U35" s="17"/>
      <c r="V35" s="28"/>
      <c r="W35" s="29"/>
      <c r="X35" s="25"/>
      <c r="Y35" s="17"/>
      <c r="Z35" s="28"/>
      <c r="AA35" s="17"/>
      <c r="AB35" s="17"/>
      <c r="AC35" s="17"/>
      <c r="AD35" s="17"/>
      <c r="AE35" s="17"/>
      <c r="AF35" s="17"/>
      <c r="AG35" s="17"/>
      <c r="AH35" s="17"/>
    </row>
    <row r="36" spans="1:34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24"/>
      <c r="J36" s="25"/>
      <c r="K36" s="26"/>
      <c r="L36" s="27"/>
      <c r="M36" s="26"/>
      <c r="N36" s="27"/>
      <c r="O36" s="26"/>
      <c r="P36" s="27"/>
      <c r="Q36" s="24"/>
      <c r="R36" s="25"/>
      <c r="S36" s="24"/>
      <c r="T36" s="25"/>
      <c r="U36" s="17"/>
      <c r="V36" s="28"/>
      <c r="W36" s="29"/>
      <c r="X36" s="25"/>
      <c r="Y36" s="17"/>
      <c r="Z36" s="28"/>
      <c r="AA36" s="17"/>
      <c r="AB36" s="17"/>
      <c r="AC36" s="17"/>
      <c r="AD36" s="17"/>
      <c r="AE36" s="17"/>
      <c r="AF36" s="17"/>
      <c r="AG36" s="17"/>
      <c r="AH36" s="17"/>
    </row>
    <row r="37" spans="1:34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24"/>
      <c r="J37" s="25"/>
      <c r="K37" s="26"/>
      <c r="L37" s="27"/>
      <c r="M37" s="26"/>
      <c r="N37" s="27"/>
      <c r="O37" s="26"/>
      <c r="P37" s="27"/>
      <c r="Q37" s="24"/>
      <c r="R37" s="25"/>
      <c r="S37" s="24"/>
      <c r="T37" s="25"/>
      <c r="U37" s="17"/>
      <c r="V37" s="28"/>
      <c r="W37" s="29"/>
      <c r="X37" s="25"/>
      <c r="Y37" s="17"/>
      <c r="Z37" s="28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24"/>
      <c r="J38" s="25"/>
      <c r="K38" s="26"/>
      <c r="L38" s="27"/>
      <c r="M38" s="26"/>
      <c r="N38" s="27"/>
      <c r="O38" s="26"/>
      <c r="P38" s="27"/>
      <c r="Q38" s="24"/>
      <c r="R38" s="25"/>
      <c r="S38" s="24"/>
      <c r="T38" s="25"/>
      <c r="U38" s="17"/>
      <c r="V38" s="28"/>
      <c r="W38" s="29"/>
      <c r="X38" s="25"/>
      <c r="Y38" s="17"/>
      <c r="Z38" s="28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24"/>
      <c r="J39" s="25"/>
      <c r="K39" s="26"/>
      <c r="L39" s="27"/>
      <c r="M39" s="26"/>
      <c r="N39" s="27"/>
      <c r="O39" s="26"/>
      <c r="P39" s="27"/>
      <c r="Q39" s="24"/>
      <c r="R39" s="25"/>
      <c r="S39" s="24"/>
      <c r="T39" s="25"/>
      <c r="U39" s="17"/>
      <c r="V39" s="28"/>
      <c r="W39" s="29"/>
      <c r="X39" s="25"/>
      <c r="Y39" s="17"/>
      <c r="Z39" s="28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24"/>
      <c r="J40" s="25"/>
      <c r="K40" s="26"/>
      <c r="L40" s="27"/>
      <c r="M40" s="26"/>
      <c r="N40" s="27"/>
      <c r="O40" s="26"/>
      <c r="P40" s="27"/>
      <c r="Q40" s="24"/>
      <c r="R40" s="25"/>
      <c r="S40" s="24"/>
      <c r="T40" s="25"/>
      <c r="U40" s="17"/>
      <c r="V40" s="28"/>
      <c r="W40" s="29"/>
      <c r="X40" s="25"/>
      <c r="Y40" s="17"/>
      <c r="Z40" s="28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24"/>
      <c r="J41" s="25"/>
      <c r="K41" s="26"/>
      <c r="L41" s="27"/>
      <c r="M41" s="26"/>
      <c r="N41" s="27"/>
      <c r="O41" s="26"/>
      <c r="P41" s="27"/>
      <c r="Q41" s="24"/>
      <c r="R41" s="25"/>
      <c r="S41" s="24"/>
      <c r="T41" s="25"/>
      <c r="U41" s="17"/>
      <c r="V41" s="28"/>
      <c r="W41" s="29"/>
      <c r="X41" s="25"/>
      <c r="Y41" s="17"/>
      <c r="Z41" s="28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24"/>
      <c r="J42" s="25"/>
      <c r="K42" s="26"/>
      <c r="L42" s="27"/>
      <c r="M42" s="26"/>
      <c r="N42" s="27"/>
      <c r="O42" s="26"/>
      <c r="P42" s="27"/>
      <c r="Q42" s="24"/>
      <c r="R42" s="25"/>
      <c r="S42" s="24"/>
      <c r="T42" s="25"/>
      <c r="U42" s="17"/>
      <c r="V42" s="28"/>
      <c r="W42" s="29"/>
      <c r="X42" s="25"/>
      <c r="Y42" s="17"/>
      <c r="Z42" s="28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24"/>
      <c r="J43" s="25"/>
      <c r="K43" s="26"/>
      <c r="L43" s="27"/>
      <c r="M43" s="26"/>
      <c r="N43" s="27"/>
      <c r="O43" s="26"/>
      <c r="P43" s="27"/>
      <c r="Q43" s="24"/>
      <c r="R43" s="25"/>
      <c r="S43" s="24"/>
      <c r="T43" s="25"/>
      <c r="U43" s="17"/>
      <c r="V43" s="28"/>
      <c r="W43" s="29"/>
      <c r="X43" s="25"/>
      <c r="Y43" s="17"/>
      <c r="Z43" s="28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24"/>
      <c r="J44" s="25"/>
      <c r="K44" s="26"/>
      <c r="L44" s="27"/>
      <c r="M44" s="26"/>
      <c r="N44" s="27"/>
      <c r="O44" s="26"/>
      <c r="P44" s="27"/>
      <c r="Q44" s="24"/>
      <c r="R44" s="25"/>
      <c r="S44" s="24"/>
      <c r="T44" s="25"/>
      <c r="U44" s="17"/>
      <c r="V44" s="28"/>
      <c r="W44" s="29"/>
      <c r="X44" s="25"/>
      <c r="Y44" s="17"/>
      <c r="Z44" s="28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24"/>
      <c r="J45" s="25"/>
      <c r="K45" s="26"/>
      <c r="L45" s="27"/>
      <c r="M45" s="26"/>
      <c r="N45" s="27"/>
      <c r="O45" s="26"/>
      <c r="P45" s="27"/>
      <c r="Q45" s="24"/>
      <c r="R45" s="25"/>
      <c r="S45" s="24"/>
      <c r="T45" s="25"/>
      <c r="U45" s="17"/>
      <c r="V45" s="28"/>
      <c r="W45" s="29"/>
      <c r="X45" s="25"/>
      <c r="Y45" s="17"/>
      <c r="Z45" s="28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24"/>
      <c r="J46" s="25"/>
      <c r="K46" s="26"/>
      <c r="L46" s="27"/>
      <c r="M46" s="26"/>
      <c r="N46" s="27"/>
      <c r="O46" s="26"/>
      <c r="P46" s="27"/>
      <c r="Q46" s="24"/>
      <c r="R46" s="25"/>
      <c r="S46" s="24"/>
      <c r="T46" s="25"/>
      <c r="U46" s="17"/>
      <c r="V46" s="28"/>
      <c r="W46" s="29"/>
      <c r="X46" s="25"/>
      <c r="Y46" s="17"/>
      <c r="Z46" s="28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24"/>
      <c r="J47" s="25"/>
      <c r="K47" s="26"/>
      <c r="L47" s="27"/>
      <c r="M47" s="26"/>
      <c r="N47" s="27"/>
      <c r="O47" s="26"/>
      <c r="P47" s="27"/>
      <c r="Q47" s="24"/>
      <c r="R47" s="25"/>
      <c r="S47" s="24"/>
      <c r="T47" s="25"/>
      <c r="U47" s="17"/>
      <c r="V47" s="28"/>
      <c r="W47" s="29"/>
      <c r="X47" s="25"/>
      <c r="Y47" s="17"/>
      <c r="Z47" s="28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24"/>
      <c r="J48" s="25"/>
      <c r="K48" s="26"/>
      <c r="L48" s="27"/>
      <c r="M48" s="26"/>
      <c r="N48" s="27"/>
      <c r="O48" s="26"/>
      <c r="P48" s="27"/>
      <c r="Q48" s="24"/>
      <c r="R48" s="25"/>
      <c r="S48" s="24"/>
      <c r="T48" s="25"/>
      <c r="U48" s="17"/>
      <c r="V48" s="28"/>
      <c r="W48" s="29"/>
      <c r="X48" s="25"/>
      <c r="Y48" s="17"/>
      <c r="Z48" s="28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24"/>
      <c r="J49" s="25"/>
      <c r="K49" s="26"/>
      <c r="L49" s="27"/>
      <c r="M49" s="26"/>
      <c r="N49" s="27"/>
      <c r="O49" s="26"/>
      <c r="P49" s="27"/>
      <c r="Q49" s="24"/>
      <c r="R49" s="25"/>
      <c r="S49" s="24"/>
      <c r="T49" s="25"/>
      <c r="U49" s="17"/>
      <c r="V49" s="28"/>
      <c r="W49" s="29"/>
      <c r="X49" s="25"/>
      <c r="Y49" s="17"/>
      <c r="Z49" s="28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24"/>
      <c r="J50" s="25"/>
      <c r="K50" s="26"/>
      <c r="L50" s="27"/>
      <c r="M50" s="26"/>
      <c r="N50" s="27"/>
      <c r="O50" s="26"/>
      <c r="P50" s="27"/>
      <c r="Q50" s="24"/>
      <c r="R50" s="25"/>
      <c r="S50" s="24"/>
      <c r="T50" s="25"/>
      <c r="U50" s="17"/>
      <c r="V50" s="28"/>
      <c r="W50" s="29"/>
      <c r="X50" s="25"/>
      <c r="Y50" s="17"/>
      <c r="Z50" s="28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24"/>
      <c r="J51" s="25"/>
      <c r="K51" s="26"/>
      <c r="L51" s="27"/>
      <c r="M51" s="26"/>
      <c r="N51" s="27"/>
      <c r="O51" s="26"/>
      <c r="P51" s="27"/>
      <c r="Q51" s="24"/>
      <c r="R51" s="25"/>
      <c r="S51" s="24"/>
      <c r="T51" s="25"/>
      <c r="U51" s="17"/>
      <c r="V51" s="28"/>
      <c r="W51" s="29"/>
      <c r="X51" s="25"/>
      <c r="Y51" s="17"/>
      <c r="Z51" s="28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24"/>
      <c r="J52" s="25"/>
      <c r="K52" s="26"/>
      <c r="L52" s="27"/>
      <c r="M52" s="26"/>
      <c r="N52" s="27"/>
      <c r="O52" s="26"/>
      <c r="P52" s="27"/>
      <c r="Q52" s="24"/>
      <c r="R52" s="25"/>
      <c r="S52" s="24"/>
      <c r="T52" s="25"/>
      <c r="U52" s="17"/>
      <c r="V52" s="28"/>
      <c r="W52" s="29"/>
      <c r="X52" s="25"/>
      <c r="Y52" s="17"/>
      <c r="Z52" s="28"/>
      <c r="AA52" s="17"/>
      <c r="AB52" s="17"/>
      <c r="AC52" s="17"/>
      <c r="AD52" s="17"/>
      <c r="AE52" s="17"/>
      <c r="AF52" s="17"/>
      <c r="AG52" s="17"/>
      <c r="AH52" s="17"/>
    </row>
    <row r="53" spans="1:34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24"/>
      <c r="J53" s="25"/>
      <c r="K53" s="26"/>
      <c r="L53" s="27"/>
      <c r="M53" s="26"/>
      <c r="N53" s="27"/>
      <c r="O53" s="26"/>
      <c r="P53" s="27"/>
      <c r="Q53" s="24"/>
      <c r="R53" s="25"/>
      <c r="S53" s="24"/>
      <c r="T53" s="25"/>
      <c r="U53" s="17"/>
      <c r="V53" s="28"/>
      <c r="W53" s="29"/>
      <c r="X53" s="25"/>
      <c r="Y53" s="17"/>
      <c r="Z53" s="28"/>
      <c r="AA53" s="17"/>
      <c r="AB53" s="17"/>
      <c r="AC53" s="17"/>
      <c r="AD53" s="17"/>
      <c r="AE53" s="17"/>
      <c r="AF53" s="17"/>
      <c r="AG53" s="17"/>
      <c r="AH53" s="17"/>
    </row>
    <row r="54" spans="1:34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24"/>
      <c r="J54" s="25"/>
      <c r="K54" s="26"/>
      <c r="L54" s="27"/>
      <c r="M54" s="26"/>
      <c r="N54" s="27"/>
      <c r="O54" s="26"/>
      <c r="P54" s="27"/>
      <c r="Q54" s="24"/>
      <c r="R54" s="25"/>
      <c r="S54" s="24"/>
      <c r="T54" s="25"/>
      <c r="U54" s="17"/>
      <c r="V54" s="28"/>
      <c r="W54" s="29"/>
      <c r="X54" s="25"/>
      <c r="Y54" s="17"/>
      <c r="Z54" s="28"/>
      <c r="AA54" s="17"/>
      <c r="AB54" s="17"/>
      <c r="AC54" s="17"/>
      <c r="AD54" s="17"/>
      <c r="AE54" s="17"/>
      <c r="AF54" s="17"/>
      <c r="AG54" s="17"/>
      <c r="AH54" s="17"/>
    </row>
    <row r="55" spans="1:34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24"/>
      <c r="J55" s="25"/>
      <c r="K55" s="26"/>
      <c r="L55" s="27"/>
      <c r="M55" s="26"/>
      <c r="N55" s="27"/>
      <c r="O55" s="26"/>
      <c r="P55" s="27"/>
      <c r="Q55" s="24"/>
      <c r="R55" s="25"/>
      <c r="S55" s="24"/>
      <c r="T55" s="25"/>
      <c r="U55" s="17"/>
      <c r="V55" s="28"/>
      <c r="W55" s="29"/>
      <c r="X55" s="25"/>
      <c r="Y55" s="17"/>
      <c r="Z55" s="28"/>
      <c r="AA55" s="17"/>
      <c r="AB55" s="17"/>
      <c r="AC55" s="17"/>
      <c r="AD55" s="17"/>
      <c r="AE55" s="17"/>
      <c r="AF55" s="17"/>
      <c r="AG55" s="17"/>
      <c r="AH55" s="17"/>
    </row>
    <row r="56" spans="1:34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24"/>
      <c r="J56" s="25"/>
      <c r="K56" s="26"/>
      <c r="L56" s="27"/>
      <c r="M56" s="26"/>
      <c r="N56" s="27"/>
      <c r="O56" s="26"/>
      <c r="P56" s="27"/>
      <c r="Q56" s="24"/>
      <c r="R56" s="25"/>
      <c r="S56" s="24"/>
      <c r="T56" s="25"/>
      <c r="U56" s="17"/>
      <c r="V56" s="28"/>
      <c r="W56" s="29"/>
      <c r="X56" s="25"/>
      <c r="Y56" s="17"/>
      <c r="Z56" s="28"/>
      <c r="AA56" s="17"/>
      <c r="AB56" s="17"/>
      <c r="AC56" s="17"/>
      <c r="AD56" s="17"/>
      <c r="AE56" s="17"/>
      <c r="AF56" s="17"/>
      <c r="AG56" s="17"/>
      <c r="AH56" s="17"/>
    </row>
    <row r="57" spans="1:34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24"/>
      <c r="J57" s="25"/>
      <c r="K57" s="26"/>
      <c r="L57" s="27"/>
      <c r="M57" s="26"/>
      <c r="N57" s="27"/>
      <c r="O57" s="26"/>
      <c r="P57" s="27"/>
      <c r="Q57" s="24"/>
      <c r="R57" s="25"/>
      <c r="S57" s="24"/>
      <c r="T57" s="25"/>
      <c r="U57" s="17"/>
      <c r="V57" s="28"/>
      <c r="W57" s="29"/>
      <c r="X57" s="25"/>
      <c r="Y57" s="17"/>
      <c r="Z57" s="28"/>
      <c r="AA57" s="17"/>
      <c r="AB57" s="17"/>
      <c r="AC57" s="17"/>
      <c r="AD57" s="17"/>
      <c r="AE57" s="17"/>
      <c r="AF57" s="17"/>
      <c r="AG57" s="17"/>
      <c r="AH57" s="17"/>
    </row>
    <row r="58" spans="1:34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24"/>
      <c r="J58" s="25"/>
      <c r="K58" s="26"/>
      <c r="L58" s="27"/>
      <c r="M58" s="26"/>
      <c r="N58" s="27"/>
      <c r="O58" s="26"/>
      <c r="P58" s="27"/>
      <c r="Q58" s="24"/>
      <c r="R58" s="25"/>
      <c r="S58" s="24"/>
      <c r="T58" s="25"/>
      <c r="U58" s="17"/>
      <c r="V58" s="28"/>
      <c r="W58" s="29"/>
      <c r="X58" s="25"/>
      <c r="Y58" s="17"/>
      <c r="Z58" s="28"/>
      <c r="AA58" s="17"/>
      <c r="AB58" s="17"/>
      <c r="AC58" s="17"/>
      <c r="AD58" s="17"/>
      <c r="AE58" s="17"/>
      <c r="AF58" s="17"/>
      <c r="AG58" s="17"/>
      <c r="AH58" s="17"/>
    </row>
    <row r="59" spans="1:34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24"/>
      <c r="J59" s="25"/>
      <c r="K59" s="26"/>
      <c r="L59" s="27"/>
      <c r="M59" s="26"/>
      <c r="N59" s="27"/>
      <c r="O59" s="26"/>
      <c r="P59" s="27"/>
      <c r="Q59" s="24"/>
      <c r="R59" s="25"/>
      <c r="S59" s="24"/>
      <c r="T59" s="25"/>
      <c r="U59" s="17"/>
      <c r="V59" s="28"/>
      <c r="W59" s="29"/>
      <c r="X59" s="25"/>
      <c r="Y59" s="17"/>
      <c r="Z59" s="28"/>
      <c r="AA59" s="17"/>
      <c r="AB59" s="17"/>
      <c r="AC59" s="17"/>
      <c r="AD59" s="17"/>
      <c r="AE59" s="17"/>
      <c r="AF59" s="17"/>
      <c r="AG59" s="17"/>
      <c r="AH59" s="1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24"/>
      <c r="J60" s="25"/>
      <c r="K60" s="26"/>
      <c r="L60" s="27"/>
      <c r="M60" s="26"/>
      <c r="N60" s="27"/>
      <c r="O60" s="26"/>
      <c r="P60" s="27"/>
      <c r="Q60" s="24"/>
      <c r="R60" s="25"/>
      <c r="S60" s="24"/>
      <c r="T60" s="25"/>
      <c r="U60" s="17"/>
      <c r="V60" s="28"/>
      <c r="W60" s="29"/>
      <c r="X60" s="25"/>
      <c r="Y60" s="17"/>
      <c r="Z60" s="28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24"/>
      <c r="J61" s="25"/>
      <c r="K61" s="26"/>
      <c r="L61" s="27"/>
      <c r="M61" s="26"/>
      <c r="N61" s="27"/>
      <c r="O61" s="26"/>
      <c r="P61" s="27"/>
      <c r="Q61" s="24"/>
      <c r="R61" s="25"/>
      <c r="S61" s="24"/>
      <c r="T61" s="25"/>
      <c r="U61" s="17"/>
      <c r="V61" s="28"/>
      <c r="W61" s="29"/>
      <c r="X61" s="25"/>
      <c r="Y61" s="17"/>
      <c r="Z61" s="28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24"/>
      <c r="J62" s="25"/>
      <c r="K62" s="26"/>
      <c r="L62" s="27"/>
      <c r="M62" s="26"/>
      <c r="N62" s="27"/>
      <c r="O62" s="26"/>
      <c r="P62" s="27"/>
      <c r="Q62" s="24"/>
      <c r="R62" s="25"/>
      <c r="S62" s="24"/>
      <c r="T62" s="25"/>
      <c r="U62" s="17"/>
      <c r="V62" s="28"/>
      <c r="W62" s="29"/>
      <c r="X62" s="25"/>
      <c r="Y62" s="17"/>
      <c r="Z62" s="28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24"/>
      <c r="J63" s="25"/>
      <c r="K63" s="26"/>
      <c r="L63" s="27"/>
      <c r="M63" s="26"/>
      <c r="N63" s="27"/>
      <c r="O63" s="26"/>
      <c r="P63" s="27"/>
      <c r="Q63" s="24"/>
      <c r="R63" s="25"/>
      <c r="S63" s="24"/>
      <c r="T63" s="25"/>
      <c r="U63" s="17"/>
      <c r="V63" s="28"/>
      <c r="W63" s="29"/>
      <c r="X63" s="25"/>
      <c r="Y63" s="17"/>
      <c r="Z63" s="28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24"/>
      <c r="J64" s="25"/>
      <c r="K64" s="26"/>
      <c r="L64" s="27"/>
      <c r="M64" s="26"/>
      <c r="N64" s="27"/>
      <c r="O64" s="26"/>
      <c r="P64" s="27"/>
      <c r="Q64" s="24"/>
      <c r="R64" s="25"/>
      <c r="S64" s="24"/>
      <c r="T64" s="25"/>
      <c r="U64" s="17"/>
      <c r="V64" s="28"/>
      <c r="W64" s="29"/>
      <c r="X64" s="25"/>
      <c r="Y64" s="17"/>
      <c r="Z64" s="28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24"/>
      <c r="J65" s="25"/>
      <c r="K65" s="26"/>
      <c r="L65" s="27"/>
      <c r="M65" s="26"/>
      <c r="N65" s="27"/>
      <c r="O65" s="26"/>
      <c r="P65" s="27"/>
      <c r="Q65" s="24"/>
      <c r="R65" s="25"/>
      <c r="S65" s="24"/>
      <c r="T65" s="25"/>
      <c r="U65" s="17"/>
      <c r="V65" s="28"/>
      <c r="W65" s="29"/>
      <c r="X65" s="25"/>
      <c r="Y65" s="17"/>
      <c r="Z65" s="28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24"/>
      <c r="J66" s="25"/>
      <c r="K66" s="26"/>
      <c r="L66" s="27"/>
      <c r="M66" s="26"/>
      <c r="N66" s="27"/>
      <c r="O66" s="26"/>
      <c r="P66" s="27"/>
      <c r="Q66" s="24"/>
      <c r="R66" s="25"/>
      <c r="S66" s="24"/>
      <c r="T66" s="25"/>
      <c r="U66" s="17"/>
      <c r="V66" s="28"/>
      <c r="W66" s="29"/>
      <c r="X66" s="25"/>
      <c r="Y66" s="17"/>
      <c r="Z66" s="28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24"/>
      <c r="J67" s="25"/>
      <c r="K67" s="26"/>
      <c r="L67" s="27"/>
      <c r="M67" s="26"/>
      <c r="N67" s="27"/>
      <c r="O67" s="26"/>
      <c r="P67" s="27"/>
      <c r="Q67" s="24"/>
      <c r="R67" s="25"/>
      <c r="S67" s="24"/>
      <c r="T67" s="25"/>
      <c r="U67" s="17"/>
      <c r="V67" s="28"/>
      <c r="W67" s="29"/>
      <c r="X67" s="25"/>
      <c r="Y67" s="17"/>
      <c r="Z67" s="28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24"/>
      <c r="J68" s="25"/>
      <c r="K68" s="26"/>
      <c r="L68" s="27"/>
      <c r="M68" s="26"/>
      <c r="N68" s="27"/>
      <c r="O68" s="26"/>
      <c r="P68" s="27"/>
      <c r="Q68" s="24"/>
      <c r="R68" s="25"/>
      <c r="S68" s="24"/>
      <c r="T68" s="25"/>
      <c r="U68" s="17"/>
      <c r="V68" s="28"/>
      <c r="W68" s="29"/>
      <c r="X68" s="25"/>
      <c r="Y68" s="17"/>
      <c r="Z68" s="28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24"/>
      <c r="J69" s="25"/>
      <c r="K69" s="26"/>
      <c r="L69" s="27"/>
      <c r="M69" s="26"/>
      <c r="N69" s="27"/>
      <c r="O69" s="26"/>
      <c r="P69" s="27"/>
      <c r="Q69" s="24"/>
      <c r="R69" s="25"/>
      <c r="S69" s="24"/>
      <c r="T69" s="25"/>
      <c r="U69" s="17"/>
      <c r="V69" s="28"/>
      <c r="W69" s="29"/>
      <c r="X69" s="25"/>
      <c r="Y69" s="17"/>
      <c r="Z69" s="28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24"/>
      <c r="J70" s="25"/>
      <c r="K70" s="26"/>
      <c r="L70" s="27"/>
      <c r="M70" s="26"/>
      <c r="N70" s="27"/>
      <c r="O70" s="26"/>
      <c r="P70" s="27"/>
      <c r="Q70" s="24"/>
      <c r="R70" s="25"/>
      <c r="S70" s="24"/>
      <c r="T70" s="25"/>
      <c r="U70" s="17"/>
      <c r="V70" s="28"/>
      <c r="W70" s="29"/>
      <c r="X70" s="25"/>
      <c r="Y70" s="17"/>
      <c r="Z70" s="28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24"/>
      <c r="J71" s="25"/>
      <c r="K71" s="26"/>
      <c r="L71" s="27"/>
      <c r="M71" s="26"/>
      <c r="N71" s="27"/>
      <c r="O71" s="26"/>
      <c r="P71" s="27"/>
      <c r="Q71" s="24"/>
      <c r="R71" s="25"/>
      <c r="S71" s="24"/>
      <c r="T71" s="25"/>
      <c r="U71" s="17"/>
      <c r="V71" s="28"/>
      <c r="W71" s="29"/>
      <c r="X71" s="25"/>
      <c r="Y71" s="17"/>
      <c r="Z71" s="28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24"/>
      <c r="J72" s="25"/>
      <c r="K72" s="26"/>
      <c r="L72" s="27"/>
      <c r="M72" s="26"/>
      <c r="N72" s="27"/>
      <c r="O72" s="26"/>
      <c r="P72" s="27"/>
      <c r="Q72" s="24"/>
      <c r="R72" s="25"/>
      <c r="S72" s="24"/>
      <c r="T72" s="25"/>
      <c r="U72" s="17"/>
      <c r="V72" s="28"/>
      <c r="W72" s="29"/>
      <c r="X72" s="25"/>
      <c r="Y72" s="17"/>
      <c r="Z72" s="28"/>
      <c r="AA72" s="17"/>
      <c r="AB72" s="17"/>
      <c r="AC72" s="17"/>
      <c r="AD72" s="17"/>
      <c r="AE72" s="17"/>
      <c r="AF72" s="17"/>
      <c r="AG72" s="17"/>
      <c r="AH72" s="17"/>
    </row>
    <row r="73" spans="1:34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24"/>
      <c r="J73" s="25"/>
      <c r="K73" s="26"/>
      <c r="L73" s="27"/>
      <c r="M73" s="26"/>
      <c r="N73" s="27"/>
      <c r="O73" s="26"/>
      <c r="P73" s="27"/>
      <c r="Q73" s="24"/>
      <c r="R73" s="25"/>
      <c r="S73" s="24"/>
      <c r="T73" s="25"/>
      <c r="U73" s="17"/>
      <c r="V73" s="28"/>
      <c r="W73" s="29"/>
      <c r="X73" s="25"/>
      <c r="Y73" s="17"/>
      <c r="Z73" s="28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24"/>
      <c r="J74" s="25"/>
      <c r="K74" s="26"/>
      <c r="L74" s="27"/>
      <c r="M74" s="26"/>
      <c r="N74" s="27"/>
      <c r="O74" s="26"/>
      <c r="P74" s="27"/>
      <c r="Q74" s="24"/>
      <c r="R74" s="25"/>
      <c r="S74" s="24"/>
      <c r="T74" s="25"/>
      <c r="U74" s="17"/>
      <c r="V74" s="28"/>
      <c r="W74" s="29"/>
      <c r="X74" s="25"/>
      <c r="Y74" s="17"/>
      <c r="Z74" s="28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24"/>
      <c r="J75" s="25"/>
      <c r="K75" s="26"/>
      <c r="L75" s="27"/>
      <c r="M75" s="26"/>
      <c r="N75" s="27"/>
      <c r="O75" s="26"/>
      <c r="P75" s="27"/>
      <c r="Q75" s="24"/>
      <c r="R75" s="25"/>
      <c r="S75" s="24"/>
      <c r="T75" s="25"/>
      <c r="U75" s="17"/>
      <c r="V75" s="28"/>
      <c r="W75" s="29"/>
      <c r="X75" s="25"/>
      <c r="Y75" s="17"/>
      <c r="Z75" s="28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24"/>
      <c r="J76" s="25"/>
      <c r="K76" s="26"/>
      <c r="L76" s="27"/>
      <c r="M76" s="26"/>
      <c r="N76" s="27"/>
      <c r="O76" s="26"/>
      <c r="P76" s="27"/>
      <c r="Q76" s="24"/>
      <c r="R76" s="25"/>
      <c r="S76" s="24"/>
      <c r="T76" s="25"/>
      <c r="U76" s="17"/>
      <c r="V76" s="28"/>
      <c r="W76" s="29"/>
      <c r="X76" s="25"/>
      <c r="Y76" s="17"/>
      <c r="Z76" s="28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24"/>
      <c r="J77" s="25"/>
      <c r="K77" s="26"/>
      <c r="L77" s="27"/>
      <c r="M77" s="26"/>
      <c r="N77" s="27"/>
      <c r="O77" s="26"/>
      <c r="P77" s="27"/>
      <c r="Q77" s="24"/>
      <c r="R77" s="25"/>
      <c r="S77" s="24"/>
      <c r="T77" s="25"/>
      <c r="U77" s="17"/>
      <c r="V77" s="28"/>
      <c r="W77" s="29"/>
      <c r="X77" s="25"/>
      <c r="Y77" s="17"/>
      <c r="Z77" s="28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24"/>
      <c r="J78" s="25"/>
      <c r="K78" s="26"/>
      <c r="L78" s="27"/>
      <c r="M78" s="26"/>
      <c r="N78" s="27"/>
      <c r="O78" s="26"/>
      <c r="P78" s="27"/>
      <c r="Q78" s="24"/>
      <c r="R78" s="25"/>
      <c r="S78" s="24"/>
      <c r="T78" s="25"/>
      <c r="U78" s="17"/>
      <c r="V78" s="28"/>
      <c r="W78" s="29"/>
      <c r="X78" s="25"/>
      <c r="Y78" s="17"/>
      <c r="Z78" s="28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24"/>
      <c r="J79" s="25"/>
      <c r="K79" s="26"/>
      <c r="L79" s="27"/>
      <c r="M79" s="26"/>
      <c r="N79" s="27"/>
      <c r="O79" s="26"/>
      <c r="P79" s="27"/>
      <c r="Q79" s="24"/>
      <c r="R79" s="25"/>
      <c r="S79" s="24"/>
      <c r="T79" s="25"/>
      <c r="U79" s="17"/>
      <c r="V79" s="28"/>
      <c r="W79" s="29"/>
      <c r="X79" s="25"/>
      <c r="Y79" s="17"/>
      <c r="Z79" s="28"/>
      <c r="AA79" s="17"/>
      <c r="AB79" s="17"/>
      <c r="AC79" s="17"/>
      <c r="AD79" s="17"/>
      <c r="AE79" s="17"/>
      <c r="AF79" s="17"/>
      <c r="AG79" s="17"/>
      <c r="AH79" s="17"/>
    </row>
    <row r="80" spans="1:34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24"/>
      <c r="J80" s="25"/>
      <c r="K80" s="26"/>
      <c r="L80" s="27"/>
      <c r="M80" s="26"/>
      <c r="N80" s="27"/>
      <c r="O80" s="26"/>
      <c r="P80" s="27"/>
      <c r="Q80" s="24"/>
      <c r="R80" s="25"/>
      <c r="S80" s="24"/>
      <c r="T80" s="25"/>
      <c r="U80" s="17"/>
      <c r="V80" s="28"/>
      <c r="W80" s="29"/>
      <c r="X80" s="25"/>
      <c r="Y80" s="17"/>
      <c r="Z80" s="28"/>
      <c r="AA80" s="17"/>
      <c r="AB80" s="17"/>
      <c r="AC80" s="17"/>
      <c r="AD80" s="17"/>
      <c r="AE80" s="17"/>
      <c r="AF80" s="17"/>
      <c r="AG80" s="17"/>
      <c r="AH80" s="17"/>
    </row>
    <row r="81" spans="1:34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24"/>
      <c r="J81" s="25"/>
      <c r="K81" s="26"/>
      <c r="L81" s="27"/>
      <c r="M81" s="26"/>
      <c r="N81" s="27"/>
      <c r="O81" s="26"/>
      <c r="P81" s="27"/>
      <c r="Q81" s="24"/>
      <c r="R81" s="25"/>
      <c r="S81" s="24"/>
      <c r="T81" s="25"/>
      <c r="U81" s="17"/>
      <c r="V81" s="28"/>
      <c r="W81" s="29"/>
      <c r="X81" s="25"/>
      <c r="Y81" s="17"/>
      <c r="Z81" s="28"/>
      <c r="AA81" s="17"/>
      <c r="AB81" s="17"/>
      <c r="AC81" s="17"/>
      <c r="AD81" s="17"/>
      <c r="AE81" s="17"/>
      <c r="AF81" s="17"/>
      <c r="AG81" s="17"/>
      <c r="AH81" s="17"/>
    </row>
    <row r="82" spans="1:34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24"/>
      <c r="J82" s="25"/>
      <c r="K82" s="26"/>
      <c r="L82" s="27"/>
      <c r="M82" s="26"/>
      <c r="N82" s="27"/>
      <c r="O82" s="26"/>
      <c r="P82" s="27"/>
      <c r="Q82" s="24"/>
      <c r="R82" s="25"/>
      <c r="S82" s="24"/>
      <c r="T82" s="25"/>
      <c r="U82" s="17"/>
      <c r="V82" s="28"/>
      <c r="W82" s="29"/>
      <c r="X82" s="25"/>
      <c r="Y82" s="17"/>
      <c r="Z82" s="28"/>
      <c r="AA82" s="17"/>
      <c r="AB82" s="17"/>
      <c r="AC82" s="17"/>
      <c r="AD82" s="17"/>
      <c r="AE82" s="17"/>
      <c r="AF82" s="17"/>
      <c r="AG82" s="17"/>
      <c r="AH82" s="17"/>
    </row>
    <row r="83" spans="1:34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24"/>
      <c r="J83" s="25"/>
      <c r="K83" s="26"/>
      <c r="L83" s="27"/>
      <c r="M83" s="26"/>
      <c r="N83" s="27"/>
      <c r="O83" s="26"/>
      <c r="P83" s="27"/>
      <c r="Q83" s="24"/>
      <c r="R83" s="25"/>
      <c r="S83" s="24"/>
      <c r="T83" s="25"/>
      <c r="U83" s="17"/>
      <c r="V83" s="28"/>
      <c r="W83" s="29"/>
      <c r="X83" s="25"/>
      <c r="Y83" s="17"/>
      <c r="Z83" s="28"/>
      <c r="AA83" s="17"/>
      <c r="AB83" s="17"/>
      <c r="AC83" s="17"/>
      <c r="AD83" s="17"/>
      <c r="AE83" s="17"/>
      <c r="AF83" s="17"/>
      <c r="AG83" s="17"/>
      <c r="AH83" s="17"/>
    </row>
    <row r="84" spans="1:34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24"/>
      <c r="J84" s="25"/>
      <c r="K84" s="26"/>
      <c r="L84" s="27"/>
      <c r="M84" s="26"/>
      <c r="N84" s="27"/>
      <c r="O84" s="26"/>
      <c r="P84" s="27"/>
      <c r="Q84" s="24"/>
      <c r="R84" s="25"/>
      <c r="S84" s="24"/>
      <c r="T84" s="25"/>
      <c r="U84" s="17"/>
      <c r="V84" s="28"/>
      <c r="W84" s="29"/>
      <c r="X84" s="25"/>
      <c r="Y84" s="17"/>
      <c r="Z84" s="28"/>
      <c r="AA84" s="17"/>
      <c r="AB84" s="17"/>
      <c r="AC84" s="17"/>
      <c r="AD84" s="17"/>
      <c r="AE84" s="17"/>
      <c r="AF84" s="17"/>
      <c r="AG84" s="17"/>
      <c r="AH84" s="17"/>
    </row>
    <row r="85" spans="1:34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24"/>
      <c r="J85" s="25"/>
      <c r="K85" s="26"/>
      <c r="L85" s="27"/>
      <c r="M85" s="26"/>
      <c r="N85" s="27"/>
      <c r="O85" s="26"/>
      <c r="P85" s="27"/>
      <c r="Q85" s="24"/>
      <c r="R85" s="25"/>
      <c r="S85" s="24"/>
      <c r="T85" s="25"/>
      <c r="U85" s="17"/>
      <c r="V85" s="28"/>
      <c r="W85" s="29"/>
      <c r="X85" s="25"/>
      <c r="Y85" s="17"/>
      <c r="Z85" s="28"/>
      <c r="AA85" s="17"/>
      <c r="AB85" s="17"/>
      <c r="AC85" s="17"/>
      <c r="AD85" s="17"/>
      <c r="AE85" s="17"/>
      <c r="AF85" s="17"/>
      <c r="AG85" s="17"/>
      <c r="AH85" s="17"/>
    </row>
    <row r="86" spans="1:34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24"/>
      <c r="J86" s="25"/>
      <c r="K86" s="26"/>
      <c r="L86" s="27"/>
      <c r="M86" s="26"/>
      <c r="N86" s="27"/>
      <c r="O86" s="26"/>
      <c r="P86" s="27"/>
      <c r="Q86" s="24"/>
      <c r="R86" s="25"/>
      <c r="S86" s="24"/>
      <c r="T86" s="25"/>
      <c r="U86" s="17"/>
      <c r="V86" s="28"/>
      <c r="W86" s="29"/>
      <c r="X86" s="25"/>
      <c r="Y86" s="17"/>
      <c r="Z86" s="28"/>
      <c r="AA86" s="17"/>
      <c r="AB86" s="17"/>
      <c r="AC86" s="17"/>
      <c r="AD86" s="17"/>
      <c r="AE86" s="17"/>
      <c r="AF86" s="17"/>
      <c r="AG86" s="17"/>
      <c r="AH86" s="17"/>
    </row>
    <row r="87" spans="1:34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24"/>
      <c r="J87" s="25"/>
      <c r="K87" s="26"/>
      <c r="L87" s="27"/>
      <c r="M87" s="26"/>
      <c r="N87" s="27"/>
      <c r="O87" s="26"/>
      <c r="P87" s="27"/>
      <c r="Q87" s="24"/>
      <c r="R87" s="25"/>
      <c r="S87" s="24"/>
      <c r="T87" s="25"/>
      <c r="U87" s="17"/>
      <c r="V87" s="28"/>
      <c r="W87" s="29"/>
      <c r="X87" s="25"/>
      <c r="Y87" s="17"/>
      <c r="Z87" s="28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24"/>
      <c r="J88" s="25"/>
      <c r="K88" s="26"/>
      <c r="L88" s="27"/>
      <c r="M88" s="26"/>
      <c r="N88" s="27"/>
      <c r="O88" s="26"/>
      <c r="P88" s="27"/>
      <c r="Q88" s="24"/>
      <c r="R88" s="25"/>
      <c r="S88" s="24"/>
      <c r="T88" s="25"/>
      <c r="U88" s="17"/>
      <c r="V88" s="28"/>
      <c r="W88" s="29"/>
      <c r="X88" s="25"/>
      <c r="Y88" s="17"/>
      <c r="Z88" s="28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24"/>
      <c r="J89" s="25"/>
      <c r="K89" s="26"/>
      <c r="L89" s="27"/>
      <c r="M89" s="26"/>
      <c r="N89" s="27"/>
      <c r="O89" s="26"/>
      <c r="P89" s="27"/>
      <c r="Q89" s="24"/>
      <c r="R89" s="25"/>
      <c r="S89" s="24"/>
      <c r="T89" s="25"/>
      <c r="U89" s="17"/>
      <c r="V89" s="28"/>
      <c r="W89" s="29"/>
      <c r="X89" s="25"/>
      <c r="Y89" s="17"/>
      <c r="Z89" s="28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24"/>
      <c r="J90" s="25"/>
      <c r="K90" s="26"/>
      <c r="L90" s="27"/>
      <c r="M90" s="26"/>
      <c r="N90" s="27"/>
      <c r="O90" s="26"/>
      <c r="P90" s="27"/>
      <c r="Q90" s="24"/>
      <c r="R90" s="25"/>
      <c r="S90" s="24"/>
      <c r="T90" s="25"/>
      <c r="U90" s="17"/>
      <c r="V90" s="28"/>
      <c r="W90" s="29"/>
      <c r="X90" s="25"/>
      <c r="Y90" s="17"/>
      <c r="Z90" s="28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24"/>
      <c r="J91" s="25"/>
      <c r="K91" s="26"/>
      <c r="L91" s="27"/>
      <c r="M91" s="26"/>
      <c r="N91" s="27"/>
      <c r="O91" s="26"/>
      <c r="P91" s="27"/>
      <c r="Q91" s="24"/>
      <c r="R91" s="25"/>
      <c r="S91" s="24"/>
      <c r="T91" s="25"/>
      <c r="U91" s="17"/>
      <c r="V91" s="28"/>
      <c r="W91" s="29"/>
      <c r="X91" s="25"/>
      <c r="Y91" s="17"/>
      <c r="Z91" s="28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24"/>
      <c r="J92" s="25"/>
      <c r="K92" s="26"/>
      <c r="L92" s="27"/>
      <c r="M92" s="26"/>
      <c r="N92" s="27"/>
      <c r="O92" s="26"/>
      <c r="P92" s="27"/>
      <c r="Q92" s="24"/>
      <c r="R92" s="25"/>
      <c r="S92" s="24"/>
      <c r="T92" s="25"/>
      <c r="U92" s="17"/>
      <c r="V92" s="28"/>
      <c r="W92" s="29"/>
      <c r="X92" s="25"/>
      <c r="Y92" s="17"/>
      <c r="Z92" s="28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24"/>
      <c r="J93" s="25"/>
      <c r="K93" s="26"/>
      <c r="L93" s="27"/>
      <c r="M93" s="26"/>
      <c r="N93" s="27"/>
      <c r="O93" s="26"/>
      <c r="P93" s="27"/>
      <c r="Q93" s="24"/>
      <c r="R93" s="25"/>
      <c r="S93" s="24"/>
      <c r="T93" s="25"/>
      <c r="U93" s="17"/>
      <c r="V93" s="28"/>
      <c r="W93" s="29"/>
      <c r="X93" s="25"/>
      <c r="Y93" s="17"/>
      <c r="Z93" s="28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24"/>
      <c r="J94" s="25"/>
      <c r="K94" s="26"/>
      <c r="L94" s="27"/>
      <c r="M94" s="26"/>
      <c r="N94" s="27"/>
      <c r="O94" s="26"/>
      <c r="P94" s="27"/>
      <c r="Q94" s="24"/>
      <c r="R94" s="25"/>
      <c r="S94" s="24"/>
      <c r="T94" s="25"/>
      <c r="U94" s="17"/>
      <c r="V94" s="28"/>
      <c r="W94" s="29"/>
      <c r="X94" s="25"/>
      <c r="Y94" s="17"/>
      <c r="Z94" s="28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24"/>
      <c r="J95" s="25"/>
      <c r="K95" s="26"/>
      <c r="L95" s="27"/>
      <c r="M95" s="26"/>
      <c r="N95" s="27"/>
      <c r="O95" s="26"/>
      <c r="P95" s="27"/>
      <c r="Q95" s="24"/>
      <c r="R95" s="25"/>
      <c r="S95" s="24"/>
      <c r="T95" s="25"/>
      <c r="U95" s="17"/>
      <c r="V95" s="28"/>
      <c r="W95" s="29"/>
      <c r="X95" s="25"/>
      <c r="Y95" s="17"/>
      <c r="Z95" s="28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24"/>
      <c r="J96" s="25"/>
      <c r="K96" s="26"/>
      <c r="L96" s="27"/>
      <c r="M96" s="26"/>
      <c r="N96" s="27"/>
      <c r="O96" s="26"/>
      <c r="P96" s="27"/>
      <c r="Q96" s="24"/>
      <c r="R96" s="25"/>
      <c r="S96" s="24"/>
      <c r="T96" s="25"/>
      <c r="U96" s="17"/>
      <c r="V96" s="28"/>
      <c r="W96" s="29"/>
      <c r="X96" s="25"/>
      <c r="Y96" s="17"/>
      <c r="Z96" s="28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24"/>
      <c r="J97" s="25"/>
      <c r="K97" s="26"/>
      <c r="L97" s="27"/>
      <c r="M97" s="26"/>
      <c r="N97" s="27"/>
      <c r="O97" s="26"/>
      <c r="P97" s="27"/>
      <c r="Q97" s="24"/>
      <c r="R97" s="25"/>
      <c r="S97" s="24"/>
      <c r="T97" s="25"/>
      <c r="U97" s="17"/>
      <c r="V97" s="28"/>
      <c r="W97" s="29"/>
      <c r="X97" s="25"/>
      <c r="Y97" s="17"/>
      <c r="Z97" s="28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24"/>
      <c r="J98" s="25"/>
      <c r="K98" s="26"/>
      <c r="L98" s="27"/>
      <c r="M98" s="26"/>
      <c r="N98" s="27"/>
      <c r="O98" s="26"/>
      <c r="P98" s="27"/>
      <c r="Q98" s="24"/>
      <c r="R98" s="25"/>
      <c r="S98" s="24"/>
      <c r="T98" s="25"/>
      <c r="U98" s="17"/>
      <c r="V98" s="28"/>
      <c r="W98" s="29"/>
      <c r="X98" s="25"/>
      <c r="Y98" s="17"/>
      <c r="Z98" s="28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24"/>
      <c r="J99" s="25"/>
      <c r="K99" s="26"/>
      <c r="L99" s="27"/>
      <c r="M99" s="26"/>
      <c r="N99" s="27"/>
      <c r="O99" s="26"/>
      <c r="P99" s="27"/>
      <c r="Q99" s="24"/>
      <c r="R99" s="25"/>
      <c r="S99" s="24"/>
      <c r="T99" s="25"/>
      <c r="U99" s="17"/>
      <c r="V99" s="28"/>
      <c r="W99" s="29"/>
      <c r="X99" s="25"/>
      <c r="Y99" s="17"/>
      <c r="Z99" s="28"/>
      <c r="AA99" s="17"/>
      <c r="AB99" s="17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24"/>
      <c r="J100" s="25"/>
      <c r="K100" s="26"/>
      <c r="L100" s="27"/>
      <c r="M100" s="26"/>
      <c r="N100" s="27"/>
      <c r="O100" s="26"/>
      <c r="P100" s="27"/>
      <c r="Q100" s="24"/>
      <c r="R100" s="25"/>
      <c r="S100" s="24"/>
      <c r="T100" s="25"/>
      <c r="U100" s="17"/>
      <c r="V100" s="28"/>
      <c r="W100" s="29"/>
      <c r="X100" s="25"/>
      <c r="Y100" s="17"/>
      <c r="Z100" s="28"/>
      <c r="AA100" s="17"/>
      <c r="AB100" s="17"/>
      <c r="AC100" s="17"/>
      <c r="AD100" s="17"/>
      <c r="AE100" s="17"/>
      <c r="AF100" s="17"/>
      <c r="AG100" s="17"/>
      <c r="AH100" s="17"/>
    </row>
    <row r="101" spans="1:34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24"/>
      <c r="J101" s="25"/>
      <c r="K101" s="26"/>
      <c r="L101" s="27"/>
      <c r="M101" s="26"/>
      <c r="N101" s="27"/>
      <c r="O101" s="26"/>
      <c r="P101" s="27"/>
      <c r="Q101" s="24"/>
      <c r="R101" s="25"/>
      <c r="S101" s="24"/>
      <c r="T101" s="25"/>
      <c r="U101" s="17"/>
      <c r="V101" s="28"/>
      <c r="W101" s="29"/>
      <c r="X101" s="25"/>
      <c r="Y101" s="17"/>
      <c r="Z101" s="28"/>
      <c r="AA101" s="17"/>
      <c r="AB101" s="17"/>
      <c r="AC101" s="17"/>
      <c r="AD101" s="17"/>
      <c r="AE101" s="17"/>
      <c r="AF101" s="17"/>
      <c r="AG101" s="17"/>
      <c r="AH101" s="17"/>
    </row>
    <row r="102" spans="1:34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24"/>
      <c r="J102" s="25"/>
      <c r="K102" s="26"/>
      <c r="L102" s="27"/>
      <c r="M102" s="26"/>
      <c r="N102" s="27"/>
      <c r="O102" s="26"/>
      <c r="P102" s="27"/>
      <c r="Q102" s="24"/>
      <c r="R102" s="25"/>
      <c r="S102" s="24"/>
      <c r="T102" s="25"/>
      <c r="U102" s="17"/>
      <c r="V102" s="28"/>
      <c r="W102" s="29"/>
      <c r="X102" s="25"/>
      <c r="Y102" s="17"/>
      <c r="Z102" s="28"/>
      <c r="AA102" s="17"/>
      <c r="AB102" s="17"/>
      <c r="AC102" s="17"/>
      <c r="AD102" s="17"/>
      <c r="AE102" s="17"/>
      <c r="AF102" s="17"/>
      <c r="AG102" s="17"/>
      <c r="AH102" s="17"/>
    </row>
    <row r="103" spans="1:34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24"/>
      <c r="J103" s="25"/>
      <c r="K103" s="26"/>
      <c r="L103" s="27"/>
      <c r="M103" s="26"/>
      <c r="N103" s="27"/>
      <c r="O103" s="26"/>
      <c r="P103" s="27"/>
      <c r="Q103" s="24"/>
      <c r="R103" s="25"/>
      <c r="S103" s="24"/>
      <c r="T103" s="25"/>
      <c r="U103" s="17"/>
      <c r="V103" s="28"/>
      <c r="W103" s="29"/>
      <c r="X103" s="25"/>
      <c r="Y103" s="17"/>
      <c r="Z103" s="28"/>
      <c r="AA103" s="17"/>
      <c r="AB103" s="17"/>
      <c r="AC103" s="17"/>
      <c r="AD103" s="17"/>
      <c r="AE103" s="17"/>
      <c r="AF103" s="17"/>
      <c r="AG103" s="17"/>
      <c r="AH103" s="17"/>
    </row>
    <row r="104" spans="1:34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24"/>
      <c r="J104" s="25"/>
      <c r="K104" s="26"/>
      <c r="L104" s="27"/>
      <c r="M104" s="26"/>
      <c r="N104" s="27"/>
      <c r="O104" s="26"/>
      <c r="P104" s="27"/>
      <c r="Q104" s="24"/>
      <c r="R104" s="25"/>
      <c r="S104" s="24"/>
      <c r="T104" s="25"/>
      <c r="U104" s="17"/>
      <c r="V104" s="28"/>
      <c r="W104" s="29"/>
      <c r="X104" s="25"/>
      <c r="Y104" s="17"/>
      <c r="Z104" s="28"/>
      <c r="AA104" s="17"/>
      <c r="AB104" s="17"/>
      <c r="AC104" s="17"/>
      <c r="AD104" s="17"/>
      <c r="AE104" s="17"/>
      <c r="AF104" s="17"/>
      <c r="AG104" s="17"/>
      <c r="AH104" s="17"/>
    </row>
    <row r="105" spans="1:34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24"/>
      <c r="J105" s="25"/>
      <c r="K105" s="26"/>
      <c r="L105" s="27"/>
      <c r="M105" s="26"/>
      <c r="N105" s="27"/>
      <c r="O105" s="26"/>
      <c r="P105" s="27"/>
      <c r="Q105" s="24"/>
      <c r="R105" s="25"/>
      <c r="S105" s="24"/>
      <c r="T105" s="25"/>
      <c r="U105" s="17"/>
      <c r="V105" s="28"/>
      <c r="W105" s="29"/>
      <c r="X105" s="25"/>
      <c r="Y105" s="17"/>
      <c r="Z105" s="28"/>
      <c r="AA105" s="17"/>
      <c r="AB105" s="17"/>
      <c r="AC105" s="17"/>
      <c r="AD105" s="17"/>
      <c r="AE105" s="17"/>
      <c r="AF105" s="17"/>
      <c r="AG105" s="17"/>
      <c r="AH105" s="17"/>
    </row>
    <row r="106" spans="1:34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24"/>
      <c r="J106" s="25"/>
      <c r="K106" s="26"/>
      <c r="L106" s="27"/>
      <c r="M106" s="26"/>
      <c r="N106" s="27"/>
      <c r="O106" s="26"/>
      <c r="P106" s="27"/>
      <c r="Q106" s="24"/>
      <c r="R106" s="25"/>
      <c r="S106" s="24"/>
      <c r="T106" s="25"/>
      <c r="U106" s="17"/>
      <c r="V106" s="28"/>
      <c r="W106" s="29"/>
      <c r="X106" s="25"/>
      <c r="Y106" s="17"/>
      <c r="Z106" s="28"/>
      <c r="AA106" s="17"/>
      <c r="AB106" s="17"/>
      <c r="AC106" s="17"/>
      <c r="AD106" s="17"/>
      <c r="AE106" s="17"/>
      <c r="AF106" s="17"/>
      <c r="AG106" s="17"/>
      <c r="AH106" s="17"/>
    </row>
    <row r="107" spans="1:34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24"/>
      <c r="J107" s="25"/>
      <c r="K107" s="26"/>
      <c r="L107" s="27"/>
      <c r="M107" s="26"/>
      <c r="N107" s="27"/>
      <c r="O107" s="26"/>
      <c r="P107" s="27"/>
      <c r="Q107" s="24"/>
      <c r="R107" s="25"/>
      <c r="S107" s="24"/>
      <c r="T107" s="25"/>
      <c r="U107" s="17"/>
      <c r="V107" s="28"/>
      <c r="W107" s="29"/>
      <c r="X107" s="25"/>
      <c r="Y107" s="17"/>
      <c r="Z107" s="28"/>
      <c r="AA107" s="17"/>
      <c r="AB107" s="17"/>
      <c r="AC107" s="17"/>
      <c r="AD107" s="17"/>
      <c r="AE107" s="17"/>
      <c r="AF107" s="17"/>
      <c r="AG107" s="17"/>
      <c r="AH107" s="17"/>
    </row>
    <row r="108" spans="1:34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24"/>
      <c r="J108" s="25"/>
      <c r="K108" s="26"/>
      <c r="L108" s="27"/>
      <c r="M108" s="26"/>
      <c r="N108" s="27"/>
      <c r="O108" s="26"/>
      <c r="P108" s="27"/>
      <c r="Q108" s="24"/>
      <c r="R108" s="25"/>
      <c r="S108" s="24"/>
      <c r="T108" s="25"/>
      <c r="U108" s="17"/>
      <c r="V108" s="28"/>
      <c r="W108" s="29"/>
      <c r="X108" s="25"/>
      <c r="Y108" s="17"/>
      <c r="Z108" s="28"/>
      <c r="AA108" s="17"/>
      <c r="AB108" s="17"/>
      <c r="AC108" s="17"/>
      <c r="AD108" s="17"/>
      <c r="AE108" s="17"/>
      <c r="AF108" s="17"/>
      <c r="AG108" s="17"/>
      <c r="AH108" s="17"/>
    </row>
    <row r="109" spans="1:34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24"/>
      <c r="J109" s="25"/>
      <c r="K109" s="26"/>
      <c r="L109" s="27"/>
      <c r="M109" s="26"/>
      <c r="N109" s="27"/>
      <c r="O109" s="26"/>
      <c r="P109" s="27"/>
      <c r="Q109" s="24"/>
      <c r="R109" s="25"/>
      <c r="S109" s="24"/>
      <c r="T109" s="25"/>
      <c r="U109" s="17"/>
      <c r="V109" s="28"/>
      <c r="W109" s="29"/>
      <c r="X109" s="25"/>
      <c r="Y109" s="17"/>
      <c r="Z109" s="28"/>
      <c r="AA109" s="17"/>
      <c r="AB109" s="17"/>
      <c r="AC109" s="17"/>
      <c r="AD109" s="17"/>
      <c r="AE109" s="17"/>
      <c r="AF109" s="17"/>
      <c r="AG109" s="17"/>
      <c r="AH109" s="17"/>
    </row>
    <row r="110" spans="1:34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24"/>
      <c r="J110" s="25"/>
      <c r="K110" s="26"/>
      <c r="L110" s="27"/>
      <c r="M110" s="26"/>
      <c r="N110" s="27"/>
      <c r="O110" s="26"/>
      <c r="P110" s="27"/>
      <c r="Q110" s="24"/>
      <c r="R110" s="25"/>
      <c r="S110" s="24"/>
      <c r="T110" s="25"/>
      <c r="U110" s="17"/>
      <c r="V110" s="28"/>
      <c r="W110" s="29"/>
      <c r="X110" s="25"/>
      <c r="Y110" s="17"/>
      <c r="Z110" s="28"/>
      <c r="AA110" s="17"/>
      <c r="AB110" s="17"/>
      <c r="AC110" s="17"/>
      <c r="AD110" s="17"/>
      <c r="AE110" s="17"/>
      <c r="AF110" s="17"/>
      <c r="AG110" s="17"/>
      <c r="AH110" s="17"/>
    </row>
    <row r="111" spans="1:34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24"/>
      <c r="J111" s="25"/>
      <c r="K111" s="26"/>
      <c r="L111" s="27"/>
      <c r="M111" s="26"/>
      <c r="N111" s="27"/>
      <c r="O111" s="26"/>
      <c r="P111" s="27"/>
      <c r="Q111" s="24"/>
      <c r="R111" s="25"/>
      <c r="S111" s="24"/>
      <c r="T111" s="25"/>
      <c r="U111" s="17"/>
      <c r="V111" s="28"/>
      <c r="W111" s="29"/>
      <c r="X111" s="25"/>
      <c r="Y111" s="17"/>
      <c r="Z111" s="28"/>
      <c r="AA111" s="17"/>
      <c r="AB111" s="17"/>
      <c r="AC111" s="17"/>
      <c r="AD111" s="17"/>
      <c r="AE111" s="17"/>
      <c r="AF111" s="17"/>
      <c r="AG111" s="17"/>
      <c r="AH111" s="17"/>
    </row>
    <row r="112" spans="1:34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24"/>
      <c r="J112" s="25"/>
      <c r="K112" s="26"/>
      <c r="L112" s="27"/>
      <c r="M112" s="26"/>
      <c r="N112" s="27"/>
      <c r="O112" s="26"/>
      <c r="P112" s="27"/>
      <c r="Q112" s="24"/>
      <c r="R112" s="25"/>
      <c r="S112" s="24"/>
      <c r="T112" s="25"/>
      <c r="U112" s="17"/>
      <c r="V112" s="28"/>
      <c r="W112" s="29"/>
      <c r="X112" s="25"/>
      <c r="Y112" s="17"/>
      <c r="Z112" s="28"/>
      <c r="AA112" s="17"/>
      <c r="AB112" s="17"/>
      <c r="AC112" s="17"/>
      <c r="AD112" s="17"/>
      <c r="AE112" s="17"/>
      <c r="AF112" s="17"/>
      <c r="AG112" s="17"/>
      <c r="AH112" s="17"/>
    </row>
    <row r="113" spans="1:34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24"/>
      <c r="J113" s="25"/>
      <c r="K113" s="26"/>
      <c r="L113" s="27"/>
      <c r="M113" s="26"/>
      <c r="N113" s="27"/>
      <c r="O113" s="26"/>
      <c r="P113" s="27"/>
      <c r="Q113" s="24"/>
      <c r="R113" s="25"/>
      <c r="S113" s="24"/>
      <c r="T113" s="25"/>
      <c r="U113" s="17"/>
      <c r="V113" s="28"/>
      <c r="W113" s="29"/>
      <c r="X113" s="25"/>
      <c r="Y113" s="17"/>
      <c r="Z113" s="28"/>
      <c r="AA113" s="17"/>
      <c r="AB113" s="17"/>
      <c r="AC113" s="17"/>
      <c r="AD113" s="17"/>
      <c r="AE113" s="17"/>
      <c r="AF113" s="17"/>
      <c r="AG113" s="17"/>
      <c r="AH113" s="17"/>
    </row>
    <row r="114" spans="1:34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24"/>
      <c r="J114" s="25"/>
      <c r="K114" s="26"/>
      <c r="L114" s="27"/>
      <c r="M114" s="26"/>
      <c r="N114" s="27"/>
      <c r="O114" s="26"/>
      <c r="P114" s="27"/>
      <c r="Q114" s="24"/>
      <c r="R114" s="25"/>
      <c r="S114" s="24"/>
      <c r="T114" s="25"/>
      <c r="U114" s="17"/>
      <c r="V114" s="28"/>
      <c r="W114" s="29"/>
      <c r="X114" s="25"/>
      <c r="Y114" s="17"/>
      <c r="Z114" s="28"/>
      <c r="AA114" s="17"/>
      <c r="AB114" s="17"/>
      <c r="AC114" s="17"/>
      <c r="AD114" s="17"/>
      <c r="AE114" s="17"/>
      <c r="AF114" s="17"/>
      <c r="AG114" s="17"/>
      <c r="AH114" s="17"/>
    </row>
    <row r="115" spans="1:34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24"/>
      <c r="J115" s="25"/>
      <c r="K115" s="26"/>
      <c r="L115" s="27"/>
      <c r="M115" s="26"/>
      <c r="N115" s="27"/>
      <c r="O115" s="26"/>
      <c r="P115" s="27"/>
      <c r="Q115" s="24"/>
      <c r="R115" s="25"/>
      <c r="S115" s="24"/>
      <c r="T115" s="25"/>
      <c r="U115" s="17"/>
      <c r="V115" s="28"/>
      <c r="W115" s="29"/>
      <c r="X115" s="25"/>
      <c r="Y115" s="17"/>
      <c r="Z115" s="28"/>
      <c r="AA115" s="17"/>
      <c r="AB115" s="17"/>
      <c r="AC115" s="17"/>
      <c r="AD115" s="17"/>
      <c r="AE115" s="17"/>
      <c r="AF115" s="17"/>
      <c r="AG115" s="17"/>
      <c r="AH115" s="17"/>
    </row>
    <row r="116" spans="1:34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24"/>
      <c r="J116" s="25"/>
      <c r="K116" s="26"/>
      <c r="L116" s="27"/>
      <c r="M116" s="26"/>
      <c r="N116" s="27"/>
      <c r="O116" s="26"/>
      <c r="P116" s="27"/>
      <c r="Q116" s="24"/>
      <c r="R116" s="25"/>
      <c r="S116" s="24"/>
      <c r="T116" s="25"/>
      <c r="U116" s="17"/>
      <c r="V116" s="28"/>
      <c r="W116" s="29"/>
      <c r="X116" s="25"/>
      <c r="Y116" s="17"/>
      <c r="Z116" s="28"/>
      <c r="AA116" s="17"/>
      <c r="AB116" s="17"/>
      <c r="AC116" s="17"/>
      <c r="AD116" s="17"/>
      <c r="AE116" s="17"/>
      <c r="AF116" s="17"/>
      <c r="AG116" s="17"/>
      <c r="AH116" s="17"/>
    </row>
    <row r="117" spans="1:34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24"/>
      <c r="J117" s="25"/>
      <c r="K117" s="26"/>
      <c r="L117" s="27"/>
      <c r="M117" s="26"/>
      <c r="N117" s="27"/>
      <c r="O117" s="26"/>
      <c r="P117" s="27"/>
      <c r="Q117" s="24"/>
      <c r="R117" s="25"/>
      <c r="S117" s="24"/>
      <c r="T117" s="25"/>
      <c r="U117" s="17"/>
      <c r="V117" s="28"/>
      <c r="W117" s="29"/>
      <c r="X117" s="25"/>
      <c r="Y117" s="17"/>
      <c r="Z117" s="28"/>
      <c r="AA117" s="17"/>
      <c r="AB117" s="17"/>
      <c r="AC117" s="17"/>
      <c r="AD117" s="17"/>
      <c r="AE117" s="17"/>
      <c r="AF117" s="17"/>
      <c r="AG117" s="17"/>
      <c r="AH117" s="17"/>
    </row>
    <row r="118" spans="1:34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24"/>
      <c r="J118" s="25"/>
      <c r="K118" s="26"/>
      <c r="L118" s="27"/>
      <c r="M118" s="26"/>
      <c r="N118" s="27"/>
      <c r="O118" s="26"/>
      <c r="P118" s="27"/>
      <c r="Q118" s="24"/>
      <c r="R118" s="25"/>
      <c r="S118" s="24"/>
      <c r="T118" s="25"/>
      <c r="U118" s="17"/>
      <c r="V118" s="28"/>
      <c r="W118" s="29"/>
      <c r="X118" s="25"/>
      <c r="Y118" s="17"/>
      <c r="Z118" s="28"/>
      <c r="AA118" s="17"/>
      <c r="AB118" s="17"/>
      <c r="AC118" s="17"/>
      <c r="AD118" s="17"/>
      <c r="AE118" s="17"/>
      <c r="AF118" s="17"/>
      <c r="AG118" s="17"/>
      <c r="AH118" s="17"/>
    </row>
    <row r="119" spans="1:34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24"/>
      <c r="J119" s="25"/>
      <c r="K119" s="26"/>
      <c r="L119" s="27"/>
      <c r="M119" s="26"/>
      <c r="N119" s="27"/>
      <c r="O119" s="26"/>
      <c r="P119" s="27"/>
      <c r="Q119" s="24"/>
      <c r="R119" s="25"/>
      <c r="S119" s="24"/>
      <c r="T119" s="25"/>
      <c r="U119" s="17"/>
      <c r="V119" s="28"/>
      <c r="W119" s="29"/>
      <c r="X119" s="25"/>
      <c r="Y119" s="17"/>
      <c r="Z119" s="28"/>
      <c r="AA119" s="17"/>
      <c r="AB119" s="17"/>
      <c r="AC119" s="17"/>
      <c r="AD119" s="17"/>
      <c r="AE119" s="17"/>
      <c r="AF119" s="17"/>
      <c r="AG119" s="17"/>
      <c r="AH119" s="17"/>
    </row>
    <row r="120" spans="1:34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24"/>
      <c r="J120" s="25"/>
      <c r="K120" s="26"/>
      <c r="L120" s="27"/>
      <c r="M120" s="26"/>
      <c r="N120" s="27"/>
      <c r="O120" s="26"/>
      <c r="P120" s="27"/>
      <c r="Q120" s="24"/>
      <c r="R120" s="25"/>
      <c r="S120" s="24"/>
      <c r="T120" s="25"/>
      <c r="U120" s="17"/>
      <c r="V120" s="28"/>
      <c r="W120" s="29"/>
      <c r="X120" s="25"/>
      <c r="Y120" s="17"/>
      <c r="Z120" s="28"/>
      <c r="AA120" s="17"/>
      <c r="AB120" s="17"/>
      <c r="AC120" s="17"/>
      <c r="AD120" s="17"/>
      <c r="AE120" s="17"/>
      <c r="AF120" s="17"/>
      <c r="AG120" s="17"/>
      <c r="AH120" s="17"/>
    </row>
    <row r="121" spans="1:34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24"/>
      <c r="J121" s="25"/>
      <c r="K121" s="26"/>
      <c r="L121" s="27"/>
      <c r="M121" s="26"/>
      <c r="N121" s="27"/>
      <c r="O121" s="26"/>
      <c r="P121" s="27"/>
      <c r="Q121" s="24"/>
      <c r="R121" s="25"/>
      <c r="S121" s="24"/>
      <c r="T121" s="25"/>
      <c r="U121" s="17"/>
      <c r="V121" s="28"/>
      <c r="W121" s="29"/>
      <c r="X121" s="25"/>
      <c r="Y121" s="17"/>
      <c r="Z121" s="28"/>
      <c r="AA121" s="17"/>
      <c r="AB121" s="17"/>
      <c r="AC121" s="17"/>
      <c r="AD121" s="17"/>
      <c r="AE121" s="17"/>
      <c r="AF121" s="17"/>
      <c r="AG121" s="17"/>
      <c r="AH121" s="17"/>
    </row>
    <row r="122" spans="1:34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24"/>
      <c r="J122" s="25"/>
      <c r="K122" s="26"/>
      <c r="L122" s="27"/>
      <c r="M122" s="26"/>
      <c r="N122" s="27"/>
      <c r="O122" s="26"/>
      <c r="P122" s="27"/>
      <c r="Q122" s="24"/>
      <c r="R122" s="25"/>
      <c r="S122" s="24"/>
      <c r="T122" s="25"/>
      <c r="U122" s="17"/>
      <c r="V122" s="28"/>
      <c r="W122" s="29"/>
      <c r="X122" s="25"/>
      <c r="Y122" s="17"/>
      <c r="Z122" s="28"/>
      <c r="AA122" s="17"/>
      <c r="AB122" s="17"/>
      <c r="AC122" s="17"/>
      <c r="AD122" s="17"/>
      <c r="AE122" s="17"/>
      <c r="AF122" s="17"/>
      <c r="AG122" s="17"/>
      <c r="AH122" s="17"/>
    </row>
    <row r="123" spans="1:34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24"/>
      <c r="J123" s="25"/>
      <c r="K123" s="26"/>
      <c r="L123" s="27"/>
      <c r="M123" s="26"/>
      <c r="N123" s="27"/>
      <c r="O123" s="26"/>
      <c r="P123" s="27"/>
      <c r="Q123" s="24"/>
      <c r="R123" s="25"/>
      <c r="S123" s="24"/>
      <c r="T123" s="25"/>
      <c r="U123" s="17"/>
      <c r="V123" s="28"/>
      <c r="W123" s="29"/>
      <c r="X123" s="25"/>
      <c r="Y123" s="17"/>
      <c r="Z123" s="28"/>
      <c r="AA123" s="17"/>
      <c r="AB123" s="17"/>
      <c r="AC123" s="17"/>
      <c r="AD123" s="17"/>
      <c r="AE123" s="17"/>
      <c r="AF123" s="17"/>
      <c r="AG123" s="17"/>
      <c r="AH123" s="17"/>
    </row>
    <row r="124" spans="1:34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24"/>
      <c r="J124" s="25"/>
      <c r="K124" s="26"/>
      <c r="L124" s="27"/>
      <c r="M124" s="26"/>
      <c r="N124" s="27"/>
      <c r="O124" s="26"/>
      <c r="P124" s="27"/>
      <c r="Q124" s="24"/>
      <c r="R124" s="25"/>
      <c r="S124" s="24"/>
      <c r="T124" s="25"/>
      <c r="U124" s="17"/>
      <c r="V124" s="28"/>
      <c r="W124" s="29"/>
      <c r="X124" s="25"/>
      <c r="Y124" s="17"/>
      <c r="Z124" s="28"/>
      <c r="AA124" s="17"/>
      <c r="AB124" s="17"/>
      <c r="AC124" s="17"/>
      <c r="AD124" s="17"/>
      <c r="AE124" s="17"/>
      <c r="AF124" s="17"/>
      <c r="AG124" s="17"/>
      <c r="AH124" s="17"/>
    </row>
    <row r="125" spans="1:34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24"/>
      <c r="J125" s="25"/>
      <c r="K125" s="26"/>
      <c r="L125" s="27"/>
      <c r="M125" s="26"/>
      <c r="N125" s="27"/>
      <c r="O125" s="26"/>
      <c r="P125" s="27"/>
      <c r="Q125" s="24"/>
      <c r="R125" s="25"/>
      <c r="S125" s="24"/>
      <c r="T125" s="25"/>
      <c r="U125" s="17"/>
      <c r="V125" s="28"/>
      <c r="W125" s="29"/>
      <c r="X125" s="25"/>
      <c r="Y125" s="17"/>
      <c r="Z125" s="28"/>
      <c r="AA125" s="17"/>
      <c r="AB125" s="17"/>
      <c r="AC125" s="17"/>
      <c r="AD125" s="17"/>
      <c r="AE125" s="17"/>
      <c r="AF125" s="17"/>
      <c r="AG125" s="17"/>
      <c r="AH125" s="17"/>
    </row>
    <row r="126" spans="1:34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24"/>
      <c r="J126" s="25"/>
      <c r="K126" s="26"/>
      <c r="L126" s="27"/>
      <c r="M126" s="26"/>
      <c r="N126" s="27"/>
      <c r="O126" s="26"/>
      <c r="P126" s="27"/>
      <c r="Q126" s="24"/>
      <c r="R126" s="25"/>
      <c r="S126" s="24"/>
      <c r="T126" s="25"/>
      <c r="U126" s="17"/>
      <c r="V126" s="28"/>
      <c r="W126" s="29"/>
      <c r="X126" s="25"/>
      <c r="Y126" s="17"/>
      <c r="Z126" s="28"/>
      <c r="AA126" s="17"/>
      <c r="AB126" s="17"/>
      <c r="AC126" s="17"/>
      <c r="AD126" s="17"/>
      <c r="AE126" s="17"/>
      <c r="AF126" s="17"/>
      <c r="AG126" s="17"/>
      <c r="AH126" s="17"/>
    </row>
    <row r="127" spans="1:34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24"/>
      <c r="J127" s="25"/>
      <c r="K127" s="26"/>
      <c r="L127" s="27"/>
      <c r="M127" s="26"/>
      <c r="N127" s="27"/>
      <c r="O127" s="26"/>
      <c r="P127" s="27"/>
      <c r="Q127" s="24"/>
      <c r="R127" s="25"/>
      <c r="S127" s="24"/>
      <c r="T127" s="25"/>
      <c r="U127" s="17"/>
      <c r="V127" s="28"/>
      <c r="W127" s="29"/>
      <c r="X127" s="25"/>
      <c r="Y127" s="17"/>
      <c r="Z127" s="28"/>
      <c r="AA127" s="17"/>
      <c r="AB127" s="17"/>
      <c r="AC127" s="17"/>
      <c r="AD127" s="17"/>
      <c r="AE127" s="17"/>
      <c r="AF127" s="17"/>
      <c r="AG127" s="17"/>
      <c r="AH127" s="17"/>
    </row>
    <row r="128" spans="1:34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24"/>
      <c r="J128" s="25"/>
      <c r="K128" s="26"/>
      <c r="L128" s="27"/>
      <c r="M128" s="26"/>
      <c r="N128" s="27"/>
      <c r="O128" s="26"/>
      <c r="P128" s="27"/>
      <c r="Q128" s="24"/>
      <c r="R128" s="25"/>
      <c r="S128" s="24"/>
      <c r="T128" s="25"/>
      <c r="U128" s="17"/>
      <c r="V128" s="28"/>
      <c r="W128" s="29"/>
      <c r="X128" s="25"/>
      <c r="Y128" s="17"/>
      <c r="Z128" s="28"/>
      <c r="AA128" s="17"/>
      <c r="AB128" s="17"/>
      <c r="AC128" s="17"/>
      <c r="AD128" s="17"/>
      <c r="AE128" s="17"/>
      <c r="AF128" s="17"/>
      <c r="AG128" s="17"/>
      <c r="AH128" s="17"/>
    </row>
    <row r="129" spans="1:34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24"/>
      <c r="J129" s="25"/>
      <c r="K129" s="26"/>
      <c r="L129" s="27"/>
      <c r="M129" s="26"/>
      <c r="N129" s="27"/>
      <c r="O129" s="26"/>
      <c r="P129" s="27"/>
      <c r="Q129" s="24"/>
      <c r="R129" s="25"/>
      <c r="S129" s="24"/>
      <c r="T129" s="25"/>
      <c r="U129" s="17"/>
      <c r="V129" s="28"/>
      <c r="W129" s="29"/>
      <c r="X129" s="25"/>
      <c r="Y129" s="17"/>
      <c r="Z129" s="28"/>
      <c r="AA129" s="17"/>
      <c r="AB129" s="17"/>
      <c r="AC129" s="17"/>
      <c r="AD129" s="17"/>
      <c r="AE129" s="17"/>
      <c r="AF129" s="17"/>
      <c r="AG129" s="17"/>
      <c r="AH129" s="17"/>
    </row>
    <row r="130" spans="1:34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24"/>
      <c r="J130" s="25"/>
      <c r="K130" s="26"/>
      <c r="L130" s="27"/>
      <c r="M130" s="26"/>
      <c r="N130" s="27"/>
      <c r="O130" s="26"/>
      <c r="P130" s="27"/>
      <c r="Q130" s="24"/>
      <c r="R130" s="25"/>
      <c r="S130" s="24"/>
      <c r="T130" s="25"/>
      <c r="U130" s="17"/>
      <c r="V130" s="28"/>
      <c r="W130" s="29"/>
      <c r="X130" s="25"/>
      <c r="Y130" s="17"/>
      <c r="Z130" s="28"/>
      <c r="AA130" s="17"/>
      <c r="AB130" s="17"/>
      <c r="AC130" s="17"/>
      <c r="AD130" s="17"/>
      <c r="AE130" s="17"/>
      <c r="AF130" s="17"/>
      <c r="AG130" s="17"/>
      <c r="AH130" s="17"/>
    </row>
    <row r="131" spans="1:34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24"/>
      <c r="J131" s="25"/>
      <c r="K131" s="26"/>
      <c r="L131" s="27"/>
      <c r="M131" s="26"/>
      <c r="N131" s="27"/>
      <c r="O131" s="26"/>
      <c r="P131" s="27"/>
      <c r="Q131" s="24"/>
      <c r="R131" s="25"/>
      <c r="S131" s="24"/>
      <c r="T131" s="25"/>
      <c r="U131" s="17"/>
      <c r="V131" s="28"/>
      <c r="W131" s="29"/>
      <c r="X131" s="25"/>
      <c r="Y131" s="17"/>
      <c r="Z131" s="28"/>
      <c r="AA131" s="17"/>
      <c r="AB131" s="17"/>
      <c r="AC131" s="17"/>
      <c r="AD131" s="17"/>
      <c r="AE131" s="17"/>
      <c r="AF131" s="17"/>
      <c r="AG131" s="17"/>
      <c r="AH131" s="17"/>
    </row>
    <row r="132" spans="1:34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24"/>
      <c r="J132" s="25"/>
      <c r="K132" s="26"/>
      <c r="L132" s="27"/>
      <c r="M132" s="26"/>
      <c r="N132" s="27"/>
      <c r="O132" s="26"/>
      <c r="P132" s="27"/>
      <c r="Q132" s="24"/>
      <c r="R132" s="25"/>
      <c r="S132" s="24"/>
      <c r="T132" s="25"/>
      <c r="U132" s="17"/>
      <c r="V132" s="28"/>
      <c r="W132" s="29"/>
      <c r="X132" s="25"/>
      <c r="Y132" s="17"/>
      <c r="Z132" s="28"/>
      <c r="AA132" s="17"/>
      <c r="AB132" s="17"/>
      <c r="AC132" s="17"/>
      <c r="AD132" s="17"/>
      <c r="AE132" s="17"/>
      <c r="AF132" s="17"/>
      <c r="AG132" s="17"/>
      <c r="AH132" s="17"/>
    </row>
    <row r="133" spans="1:34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24"/>
      <c r="J133" s="25"/>
      <c r="K133" s="26"/>
      <c r="L133" s="27"/>
      <c r="M133" s="26"/>
      <c r="N133" s="27"/>
      <c r="O133" s="26"/>
      <c r="P133" s="27"/>
      <c r="Q133" s="24"/>
      <c r="R133" s="25"/>
      <c r="S133" s="24"/>
      <c r="T133" s="25"/>
      <c r="U133" s="17"/>
      <c r="V133" s="28"/>
      <c r="W133" s="29"/>
      <c r="X133" s="25"/>
      <c r="Y133" s="17"/>
      <c r="Z133" s="28"/>
      <c r="AA133" s="17"/>
      <c r="AB133" s="17"/>
      <c r="AC133" s="17"/>
      <c r="AD133" s="17"/>
      <c r="AE133" s="17"/>
      <c r="AF133" s="17"/>
      <c r="AG133" s="17"/>
      <c r="AH133" s="17"/>
    </row>
    <row r="134" spans="1:34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24"/>
      <c r="J134" s="25"/>
      <c r="K134" s="26"/>
      <c r="L134" s="27"/>
      <c r="M134" s="26"/>
      <c r="N134" s="27"/>
      <c r="O134" s="26"/>
      <c r="P134" s="27"/>
      <c r="Q134" s="24"/>
      <c r="R134" s="25"/>
      <c r="S134" s="24"/>
      <c r="T134" s="25"/>
      <c r="U134" s="17"/>
      <c r="V134" s="28"/>
      <c r="W134" s="29"/>
      <c r="X134" s="25"/>
      <c r="Y134" s="17"/>
      <c r="Z134" s="28"/>
      <c r="AA134" s="17"/>
      <c r="AB134" s="17"/>
      <c r="AC134" s="17"/>
      <c r="AD134" s="17"/>
      <c r="AE134" s="17"/>
      <c r="AF134" s="17"/>
      <c r="AG134" s="17"/>
      <c r="AH134" s="17"/>
    </row>
    <row r="135" spans="1:34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24"/>
      <c r="J135" s="25"/>
      <c r="K135" s="26"/>
      <c r="L135" s="27"/>
      <c r="M135" s="26"/>
      <c r="N135" s="27"/>
      <c r="O135" s="26"/>
      <c r="P135" s="27"/>
      <c r="Q135" s="24"/>
      <c r="R135" s="25"/>
      <c r="S135" s="24"/>
      <c r="T135" s="25"/>
      <c r="U135" s="17"/>
      <c r="V135" s="28"/>
      <c r="W135" s="29"/>
      <c r="X135" s="25"/>
      <c r="Y135" s="17"/>
      <c r="Z135" s="28"/>
      <c r="AA135" s="17"/>
      <c r="AB135" s="17"/>
      <c r="AC135" s="17"/>
      <c r="AD135" s="17"/>
      <c r="AE135" s="17"/>
      <c r="AF135" s="17"/>
      <c r="AG135" s="17"/>
      <c r="AH135" s="17"/>
    </row>
    <row r="136" spans="1:34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24"/>
      <c r="J136" s="25"/>
      <c r="K136" s="26"/>
      <c r="L136" s="27"/>
      <c r="M136" s="26"/>
      <c r="N136" s="27"/>
      <c r="O136" s="26"/>
      <c r="P136" s="27"/>
      <c r="Q136" s="24"/>
      <c r="R136" s="25"/>
      <c r="S136" s="24"/>
      <c r="T136" s="25"/>
      <c r="U136" s="17"/>
      <c r="V136" s="28"/>
      <c r="W136" s="29"/>
      <c r="X136" s="25"/>
      <c r="Y136" s="17"/>
      <c r="Z136" s="28"/>
      <c r="AA136" s="17"/>
      <c r="AB136" s="17"/>
      <c r="AC136" s="17"/>
      <c r="AD136" s="17"/>
      <c r="AE136" s="17"/>
      <c r="AF136" s="17"/>
      <c r="AG136" s="17"/>
      <c r="AH136" s="17"/>
    </row>
    <row r="137" spans="1:34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24"/>
      <c r="J137" s="25"/>
      <c r="K137" s="26"/>
      <c r="L137" s="27"/>
      <c r="M137" s="26"/>
      <c r="N137" s="27"/>
      <c r="O137" s="26"/>
      <c r="P137" s="27"/>
      <c r="Q137" s="24"/>
      <c r="R137" s="25"/>
      <c r="S137" s="24"/>
      <c r="T137" s="25"/>
      <c r="U137" s="17"/>
      <c r="V137" s="28"/>
      <c r="W137" s="29"/>
      <c r="X137" s="25"/>
      <c r="Y137" s="17"/>
      <c r="Z137" s="28"/>
      <c r="AA137" s="17"/>
      <c r="AB137" s="17"/>
      <c r="AC137" s="17"/>
      <c r="AD137" s="17"/>
      <c r="AE137" s="17"/>
      <c r="AF137" s="17"/>
      <c r="AG137" s="17"/>
      <c r="AH137" s="17"/>
    </row>
    <row r="138" spans="1:34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24"/>
      <c r="J138" s="25"/>
      <c r="K138" s="26"/>
      <c r="L138" s="27"/>
      <c r="M138" s="26"/>
      <c r="N138" s="27"/>
      <c r="O138" s="26"/>
      <c r="P138" s="27"/>
      <c r="Q138" s="24"/>
      <c r="R138" s="25"/>
      <c r="S138" s="24"/>
      <c r="T138" s="25"/>
      <c r="U138" s="17"/>
      <c r="V138" s="28"/>
      <c r="W138" s="29"/>
      <c r="X138" s="25"/>
      <c r="Y138" s="17"/>
      <c r="Z138" s="28"/>
      <c r="AA138" s="17"/>
      <c r="AB138" s="17"/>
      <c r="AC138" s="17"/>
      <c r="AD138" s="17"/>
      <c r="AE138" s="17"/>
      <c r="AF138" s="17"/>
      <c r="AG138" s="17"/>
      <c r="AH138" s="17"/>
    </row>
    <row r="139" spans="1:34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24"/>
      <c r="J139" s="25"/>
      <c r="K139" s="26"/>
      <c r="L139" s="27"/>
      <c r="M139" s="26"/>
      <c r="N139" s="27"/>
      <c r="O139" s="26"/>
      <c r="P139" s="27"/>
      <c r="Q139" s="24"/>
      <c r="R139" s="25"/>
      <c r="S139" s="24"/>
      <c r="T139" s="25"/>
      <c r="U139" s="17"/>
      <c r="V139" s="28"/>
      <c r="W139" s="29"/>
      <c r="X139" s="25"/>
      <c r="Y139" s="17"/>
      <c r="Z139" s="28"/>
      <c r="AA139" s="17"/>
      <c r="AB139" s="17"/>
      <c r="AC139" s="17"/>
      <c r="AD139" s="17"/>
      <c r="AE139" s="17"/>
      <c r="AF139" s="17"/>
      <c r="AG139" s="17"/>
      <c r="AH139" s="17"/>
    </row>
    <row r="140" spans="1:34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24"/>
      <c r="J140" s="25"/>
      <c r="K140" s="26"/>
      <c r="L140" s="27"/>
      <c r="M140" s="26"/>
      <c r="N140" s="27"/>
      <c r="O140" s="26"/>
      <c r="P140" s="27"/>
      <c r="Q140" s="24"/>
      <c r="R140" s="25"/>
      <c r="S140" s="24"/>
      <c r="T140" s="25"/>
      <c r="U140" s="17"/>
      <c r="V140" s="28"/>
      <c r="W140" s="29"/>
      <c r="X140" s="25"/>
      <c r="Y140" s="17"/>
      <c r="Z140" s="28"/>
      <c r="AA140" s="17"/>
      <c r="AB140" s="17"/>
      <c r="AC140" s="17"/>
      <c r="AD140" s="17"/>
      <c r="AE140" s="17"/>
      <c r="AF140" s="17"/>
      <c r="AG140" s="17"/>
      <c r="AH140" s="17"/>
    </row>
    <row r="141" spans="1:34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24"/>
      <c r="J141" s="25"/>
      <c r="K141" s="26"/>
      <c r="L141" s="27"/>
      <c r="M141" s="26"/>
      <c r="N141" s="27"/>
      <c r="O141" s="26"/>
      <c r="P141" s="27"/>
      <c r="Q141" s="24"/>
      <c r="R141" s="25"/>
      <c r="S141" s="24"/>
      <c r="T141" s="25"/>
      <c r="U141" s="17"/>
      <c r="V141" s="28"/>
      <c r="W141" s="29"/>
      <c r="X141" s="25"/>
      <c r="Y141" s="17"/>
      <c r="Z141" s="28"/>
      <c r="AA141" s="17"/>
      <c r="AB141" s="17"/>
      <c r="AC141" s="17"/>
      <c r="AD141" s="17"/>
      <c r="AE141" s="17"/>
      <c r="AF141" s="17"/>
      <c r="AG141" s="17"/>
      <c r="AH141" s="17"/>
    </row>
    <row r="142" spans="1:34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24"/>
      <c r="J142" s="25"/>
      <c r="K142" s="26"/>
      <c r="L142" s="27"/>
      <c r="M142" s="26"/>
      <c r="N142" s="27"/>
      <c r="O142" s="26"/>
      <c r="P142" s="27"/>
      <c r="Q142" s="24"/>
      <c r="R142" s="25"/>
      <c r="S142" s="24"/>
      <c r="T142" s="25"/>
      <c r="U142" s="17"/>
      <c r="V142" s="28"/>
      <c r="W142" s="29"/>
      <c r="X142" s="25"/>
      <c r="Y142" s="17"/>
      <c r="Z142" s="28"/>
      <c r="AA142" s="17"/>
      <c r="AB142" s="17"/>
      <c r="AC142" s="17"/>
      <c r="AD142" s="17"/>
      <c r="AE142" s="17"/>
      <c r="AF142" s="17"/>
      <c r="AG142" s="17"/>
      <c r="AH142" s="17"/>
    </row>
    <row r="143" spans="1:34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24"/>
      <c r="J143" s="25"/>
      <c r="K143" s="26"/>
      <c r="L143" s="27"/>
      <c r="M143" s="26"/>
      <c r="N143" s="27"/>
      <c r="O143" s="26"/>
      <c r="P143" s="27"/>
      <c r="Q143" s="24"/>
      <c r="R143" s="25"/>
      <c r="S143" s="24"/>
      <c r="T143" s="25"/>
      <c r="U143" s="17"/>
      <c r="V143" s="28"/>
      <c r="W143" s="29"/>
      <c r="X143" s="25"/>
      <c r="Y143" s="17"/>
      <c r="Z143" s="28"/>
      <c r="AA143" s="17"/>
      <c r="AB143" s="17"/>
      <c r="AC143" s="17"/>
      <c r="AD143" s="17"/>
      <c r="AE143" s="17"/>
      <c r="AF143" s="17"/>
      <c r="AG143" s="17"/>
      <c r="AH143" s="17"/>
    </row>
    <row r="144" spans="1:34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24"/>
      <c r="J144" s="25"/>
      <c r="K144" s="26"/>
      <c r="L144" s="27"/>
      <c r="M144" s="26"/>
      <c r="N144" s="27"/>
      <c r="O144" s="26"/>
      <c r="P144" s="27"/>
      <c r="Q144" s="24"/>
      <c r="R144" s="25"/>
      <c r="S144" s="24"/>
      <c r="T144" s="25"/>
      <c r="U144" s="17"/>
      <c r="V144" s="28"/>
      <c r="W144" s="29"/>
      <c r="X144" s="25"/>
      <c r="Y144" s="17"/>
      <c r="Z144" s="28"/>
      <c r="AA144" s="17"/>
      <c r="AB144" s="17"/>
      <c r="AC144" s="17"/>
      <c r="AD144" s="17"/>
      <c r="AE144" s="17"/>
      <c r="AF144" s="17"/>
      <c r="AG144" s="17"/>
      <c r="AH144" s="17"/>
    </row>
    <row r="145" spans="1:34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24"/>
      <c r="J145" s="25"/>
      <c r="K145" s="26"/>
      <c r="L145" s="27"/>
      <c r="M145" s="26"/>
      <c r="N145" s="27"/>
      <c r="O145" s="26"/>
      <c r="P145" s="27"/>
      <c r="Q145" s="24"/>
      <c r="R145" s="25"/>
      <c r="S145" s="24"/>
      <c r="T145" s="25"/>
      <c r="U145" s="17"/>
      <c r="V145" s="28"/>
      <c r="W145" s="29"/>
      <c r="X145" s="25"/>
      <c r="Y145" s="17"/>
      <c r="Z145" s="28"/>
      <c r="AA145" s="17"/>
      <c r="AB145" s="17"/>
      <c r="AC145" s="17"/>
      <c r="AD145" s="17"/>
      <c r="AE145" s="17"/>
      <c r="AF145" s="17"/>
      <c r="AG145" s="17"/>
      <c r="AH145" s="17"/>
    </row>
    <row r="146" spans="1:34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24"/>
      <c r="J146" s="25"/>
      <c r="K146" s="26"/>
      <c r="L146" s="27"/>
      <c r="M146" s="26"/>
      <c r="N146" s="27"/>
      <c r="O146" s="26"/>
      <c r="P146" s="27"/>
      <c r="Q146" s="24"/>
      <c r="R146" s="25"/>
      <c r="S146" s="24"/>
      <c r="T146" s="25"/>
      <c r="U146" s="17"/>
      <c r="V146" s="28"/>
      <c r="W146" s="29"/>
      <c r="X146" s="25"/>
      <c r="Y146" s="17"/>
      <c r="Z146" s="28"/>
      <c r="AA146" s="17"/>
      <c r="AB146" s="17"/>
      <c r="AC146" s="17"/>
      <c r="AD146" s="17"/>
      <c r="AE146" s="17"/>
      <c r="AF146" s="17"/>
      <c r="AG146" s="17"/>
      <c r="AH146" s="17"/>
    </row>
    <row r="147" spans="1:34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24"/>
      <c r="J147" s="25"/>
      <c r="K147" s="26"/>
      <c r="L147" s="27"/>
      <c r="M147" s="26"/>
      <c r="N147" s="27"/>
      <c r="O147" s="26"/>
      <c r="P147" s="27"/>
      <c r="Q147" s="24"/>
      <c r="R147" s="25"/>
      <c r="S147" s="24"/>
      <c r="T147" s="25"/>
      <c r="U147" s="17"/>
      <c r="V147" s="28"/>
      <c r="W147" s="29"/>
      <c r="X147" s="25"/>
      <c r="Y147" s="17"/>
      <c r="Z147" s="28"/>
      <c r="AA147" s="17"/>
      <c r="AB147" s="17"/>
      <c r="AC147" s="17"/>
      <c r="AD147" s="17"/>
      <c r="AE147" s="17"/>
      <c r="AF147" s="17"/>
      <c r="AG147" s="17"/>
      <c r="AH147" s="17"/>
    </row>
    <row r="148" spans="1:34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24"/>
      <c r="J148" s="25"/>
      <c r="K148" s="26"/>
      <c r="L148" s="27"/>
      <c r="M148" s="26"/>
      <c r="N148" s="27"/>
      <c r="O148" s="26"/>
      <c r="P148" s="27"/>
      <c r="Q148" s="24"/>
      <c r="R148" s="25"/>
      <c r="S148" s="24"/>
      <c r="T148" s="25"/>
      <c r="U148" s="17"/>
      <c r="V148" s="28"/>
      <c r="W148" s="29"/>
      <c r="X148" s="25"/>
      <c r="Y148" s="17"/>
      <c r="Z148" s="28"/>
      <c r="AA148" s="17"/>
      <c r="AB148" s="17"/>
      <c r="AC148" s="17"/>
      <c r="AD148" s="17"/>
      <c r="AE148" s="17"/>
      <c r="AF148" s="17"/>
      <c r="AG148" s="17"/>
      <c r="AH148" s="17"/>
    </row>
    <row r="149" spans="1:34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24"/>
      <c r="J149" s="25"/>
      <c r="K149" s="26"/>
      <c r="L149" s="27"/>
      <c r="M149" s="26"/>
      <c r="N149" s="27"/>
      <c r="O149" s="26"/>
      <c r="P149" s="27"/>
      <c r="Q149" s="24"/>
      <c r="R149" s="25"/>
      <c r="S149" s="24"/>
      <c r="T149" s="25"/>
      <c r="U149" s="17"/>
      <c r="V149" s="28"/>
      <c r="W149" s="29"/>
      <c r="X149" s="25"/>
      <c r="Y149" s="17"/>
      <c r="Z149" s="28"/>
      <c r="AA149" s="17"/>
      <c r="AB149" s="17"/>
      <c r="AC149" s="17"/>
      <c r="AD149" s="17"/>
      <c r="AE149" s="17"/>
      <c r="AF149" s="17"/>
      <c r="AG149" s="17"/>
      <c r="AH149" s="17"/>
    </row>
    <row r="150" spans="1:34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24"/>
      <c r="J150" s="25"/>
      <c r="K150" s="26"/>
      <c r="L150" s="27"/>
      <c r="M150" s="26"/>
      <c r="N150" s="27"/>
      <c r="O150" s="26"/>
      <c r="P150" s="27"/>
      <c r="Q150" s="24"/>
      <c r="R150" s="25"/>
      <c r="S150" s="24"/>
      <c r="T150" s="25"/>
      <c r="U150" s="17"/>
      <c r="V150" s="28"/>
      <c r="W150" s="29"/>
      <c r="X150" s="25"/>
      <c r="Y150" s="17"/>
      <c r="Z150" s="28"/>
      <c r="AA150" s="17"/>
      <c r="AB150" s="17"/>
      <c r="AC150" s="17"/>
      <c r="AD150" s="17"/>
      <c r="AE150" s="17"/>
      <c r="AF150" s="17"/>
      <c r="AG150" s="17"/>
      <c r="AH150" s="17"/>
    </row>
    <row r="151" spans="1:34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24"/>
      <c r="J151" s="25"/>
      <c r="K151" s="26"/>
      <c r="L151" s="27"/>
      <c r="M151" s="26"/>
      <c r="N151" s="27"/>
      <c r="O151" s="26"/>
      <c r="P151" s="27"/>
      <c r="Q151" s="24"/>
      <c r="R151" s="25"/>
      <c r="S151" s="24"/>
      <c r="T151" s="25"/>
      <c r="U151" s="17"/>
      <c r="V151" s="28"/>
      <c r="W151" s="29"/>
      <c r="X151" s="25"/>
      <c r="Y151" s="17"/>
      <c r="Z151" s="28"/>
      <c r="AA151" s="17"/>
      <c r="AB151" s="17"/>
      <c r="AC151" s="17"/>
      <c r="AD151" s="17"/>
      <c r="AE151" s="17"/>
      <c r="AF151" s="17"/>
      <c r="AG151" s="17"/>
      <c r="AH151" s="17"/>
    </row>
    <row r="152" spans="1:34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24"/>
      <c r="J152" s="25"/>
      <c r="K152" s="26"/>
      <c r="L152" s="27"/>
      <c r="M152" s="26"/>
      <c r="N152" s="27"/>
      <c r="O152" s="26"/>
      <c r="P152" s="27"/>
      <c r="Q152" s="24"/>
      <c r="R152" s="25"/>
      <c r="S152" s="24"/>
      <c r="T152" s="25"/>
      <c r="U152" s="17"/>
      <c r="V152" s="28"/>
      <c r="W152" s="29"/>
      <c r="X152" s="25"/>
      <c r="Y152" s="17"/>
      <c r="Z152" s="28"/>
      <c r="AA152" s="17"/>
      <c r="AB152" s="17"/>
      <c r="AC152" s="17"/>
      <c r="AD152" s="17"/>
      <c r="AE152" s="17"/>
      <c r="AF152" s="17"/>
      <c r="AG152" s="17"/>
      <c r="AH152" s="17"/>
    </row>
    <row r="153" spans="1:34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24"/>
      <c r="J153" s="25"/>
      <c r="K153" s="26"/>
      <c r="L153" s="27"/>
      <c r="M153" s="26"/>
      <c r="N153" s="27"/>
      <c r="O153" s="26"/>
      <c r="P153" s="27"/>
      <c r="Q153" s="24"/>
      <c r="R153" s="25"/>
      <c r="S153" s="24"/>
      <c r="T153" s="25"/>
      <c r="U153" s="17"/>
      <c r="V153" s="28"/>
      <c r="W153" s="29"/>
      <c r="X153" s="25"/>
      <c r="Y153" s="17"/>
      <c r="Z153" s="28"/>
      <c r="AA153" s="17"/>
      <c r="AB153" s="17"/>
      <c r="AC153" s="17"/>
      <c r="AD153" s="17"/>
      <c r="AE153" s="17"/>
      <c r="AF153" s="17"/>
      <c r="AG153" s="17"/>
      <c r="AH153" s="17"/>
    </row>
    <row r="154" spans="1:34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24"/>
      <c r="J154" s="25"/>
      <c r="K154" s="26"/>
      <c r="L154" s="27"/>
      <c r="M154" s="26"/>
      <c r="N154" s="27"/>
      <c r="O154" s="26"/>
      <c r="P154" s="27"/>
      <c r="Q154" s="24"/>
      <c r="R154" s="25"/>
      <c r="S154" s="24"/>
      <c r="T154" s="25"/>
      <c r="U154" s="17"/>
      <c r="V154" s="28"/>
      <c r="W154" s="29"/>
      <c r="X154" s="25"/>
      <c r="Y154" s="17"/>
      <c r="Z154" s="28"/>
      <c r="AA154" s="17"/>
      <c r="AB154" s="17"/>
      <c r="AC154" s="17"/>
      <c r="AD154" s="17"/>
      <c r="AE154" s="17"/>
      <c r="AF154" s="17"/>
      <c r="AG154" s="17"/>
      <c r="AH154" s="17"/>
    </row>
    <row r="155" spans="1:34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24"/>
      <c r="J155" s="25"/>
      <c r="K155" s="26"/>
      <c r="L155" s="27"/>
      <c r="M155" s="26"/>
      <c r="N155" s="27"/>
      <c r="O155" s="26"/>
      <c r="P155" s="27"/>
      <c r="Q155" s="24"/>
      <c r="R155" s="25"/>
      <c r="S155" s="24"/>
      <c r="T155" s="25"/>
      <c r="U155" s="17"/>
      <c r="V155" s="28"/>
      <c r="W155" s="29"/>
      <c r="X155" s="25"/>
      <c r="Y155" s="17"/>
      <c r="Z155" s="28"/>
      <c r="AA155" s="17"/>
      <c r="AB155" s="17"/>
      <c r="AC155" s="17"/>
      <c r="AD155" s="17"/>
      <c r="AE155" s="17"/>
      <c r="AF155" s="17"/>
      <c r="AG155" s="17"/>
      <c r="AH155" s="17"/>
    </row>
    <row r="156" spans="1:34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24"/>
      <c r="J156" s="25"/>
      <c r="K156" s="26"/>
      <c r="L156" s="27"/>
      <c r="M156" s="26"/>
      <c r="N156" s="27"/>
      <c r="O156" s="26"/>
      <c r="P156" s="27"/>
      <c r="Q156" s="24"/>
      <c r="R156" s="25"/>
      <c r="S156" s="24"/>
      <c r="T156" s="25"/>
      <c r="U156" s="17"/>
      <c r="V156" s="28"/>
      <c r="W156" s="29"/>
      <c r="X156" s="25"/>
      <c r="Y156" s="17"/>
      <c r="Z156" s="28"/>
      <c r="AA156" s="17"/>
      <c r="AB156" s="17"/>
      <c r="AC156" s="17"/>
      <c r="AD156" s="17"/>
      <c r="AE156" s="17"/>
      <c r="AF156" s="17"/>
      <c r="AG156" s="17"/>
      <c r="AH156" s="17"/>
    </row>
    <row r="157" spans="1:34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24"/>
      <c r="J157" s="25"/>
      <c r="K157" s="26"/>
      <c r="L157" s="27"/>
      <c r="M157" s="26"/>
      <c r="N157" s="27"/>
      <c r="O157" s="26"/>
      <c r="P157" s="27"/>
      <c r="Q157" s="24"/>
      <c r="R157" s="25"/>
      <c r="S157" s="24"/>
      <c r="T157" s="25"/>
      <c r="U157" s="17"/>
      <c r="V157" s="28"/>
      <c r="W157" s="29"/>
      <c r="X157" s="25"/>
      <c r="Y157" s="17"/>
      <c r="Z157" s="28"/>
      <c r="AA157" s="17"/>
      <c r="AB157" s="17"/>
      <c r="AC157" s="17"/>
      <c r="AD157" s="17"/>
      <c r="AE157" s="17"/>
      <c r="AF157" s="17"/>
      <c r="AG157" s="17"/>
      <c r="AH157" s="17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24"/>
      <c r="J158" s="25"/>
      <c r="K158" s="26"/>
      <c r="L158" s="27"/>
      <c r="M158" s="26"/>
      <c r="N158" s="27"/>
      <c r="O158" s="26"/>
      <c r="P158" s="27"/>
      <c r="Q158" s="24"/>
      <c r="R158" s="25"/>
      <c r="S158" s="24"/>
      <c r="T158" s="25"/>
      <c r="U158" s="17"/>
      <c r="V158" s="28"/>
      <c r="W158" s="29"/>
      <c r="X158" s="25"/>
      <c r="Y158" s="17"/>
      <c r="Z158" s="28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24"/>
      <c r="J159" s="25"/>
      <c r="K159" s="26"/>
      <c r="L159" s="27"/>
      <c r="M159" s="26"/>
      <c r="N159" s="27"/>
      <c r="O159" s="26"/>
      <c r="P159" s="27"/>
      <c r="Q159" s="24"/>
      <c r="R159" s="25"/>
      <c r="S159" s="24"/>
      <c r="T159" s="25"/>
      <c r="U159" s="17"/>
      <c r="V159" s="28"/>
      <c r="W159" s="29"/>
      <c r="X159" s="25"/>
      <c r="Y159" s="17"/>
      <c r="Z159" s="28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24"/>
      <c r="J160" s="25"/>
      <c r="K160" s="26"/>
      <c r="L160" s="27"/>
      <c r="M160" s="26"/>
      <c r="N160" s="27"/>
      <c r="O160" s="26"/>
      <c r="P160" s="27"/>
      <c r="Q160" s="24"/>
      <c r="R160" s="25"/>
      <c r="S160" s="24"/>
      <c r="T160" s="25"/>
      <c r="U160" s="17"/>
      <c r="V160" s="28"/>
      <c r="W160" s="29"/>
      <c r="X160" s="25"/>
      <c r="Y160" s="17"/>
      <c r="Z160" s="28"/>
      <c r="AA160" s="17"/>
      <c r="AB160" s="17"/>
      <c r="AC160" s="17"/>
      <c r="AD160" s="17"/>
      <c r="AE160" s="17"/>
      <c r="AF160" s="17"/>
      <c r="AG160" s="17"/>
      <c r="AH160" s="17"/>
    </row>
    <row r="161" spans="1:34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24"/>
      <c r="J161" s="25"/>
      <c r="K161" s="26"/>
      <c r="L161" s="27"/>
      <c r="M161" s="26"/>
      <c r="N161" s="27"/>
      <c r="O161" s="26"/>
      <c r="P161" s="27"/>
      <c r="Q161" s="24"/>
      <c r="R161" s="25"/>
      <c r="S161" s="24"/>
      <c r="T161" s="25"/>
      <c r="U161" s="17"/>
      <c r="V161" s="28"/>
      <c r="W161" s="29"/>
      <c r="X161" s="25"/>
      <c r="Y161" s="17"/>
      <c r="Z161" s="28"/>
      <c r="AA161" s="17"/>
      <c r="AB161" s="17"/>
      <c r="AC161" s="17"/>
      <c r="AD161" s="17"/>
      <c r="AE161" s="17"/>
      <c r="AF161" s="17"/>
      <c r="AG161" s="17"/>
      <c r="AH161" s="17"/>
    </row>
    <row r="162" spans="1:34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24"/>
      <c r="J162" s="25"/>
      <c r="K162" s="26"/>
      <c r="L162" s="27"/>
      <c r="M162" s="26"/>
      <c r="N162" s="27"/>
      <c r="O162" s="26"/>
      <c r="P162" s="27"/>
      <c r="Q162" s="24"/>
      <c r="R162" s="25"/>
      <c r="S162" s="24"/>
      <c r="T162" s="25"/>
      <c r="U162" s="17"/>
      <c r="V162" s="28"/>
      <c r="W162" s="29"/>
      <c r="X162" s="25"/>
      <c r="Y162" s="17"/>
      <c r="Z162" s="28"/>
      <c r="AA162" s="17"/>
      <c r="AB162" s="17"/>
      <c r="AC162" s="17"/>
      <c r="AD162" s="17"/>
      <c r="AE162" s="17"/>
      <c r="AF162" s="17"/>
      <c r="AG162" s="17"/>
      <c r="AH162" s="17"/>
    </row>
    <row r="163" spans="1:34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24"/>
      <c r="J163" s="25"/>
      <c r="K163" s="26"/>
      <c r="L163" s="27"/>
      <c r="M163" s="26"/>
      <c r="N163" s="27"/>
      <c r="O163" s="26"/>
      <c r="P163" s="27"/>
      <c r="Q163" s="24"/>
      <c r="R163" s="25"/>
      <c r="S163" s="24"/>
      <c r="T163" s="25"/>
      <c r="U163" s="17"/>
      <c r="V163" s="28"/>
      <c r="W163" s="29"/>
      <c r="X163" s="25"/>
      <c r="Y163" s="17"/>
      <c r="Z163" s="28"/>
      <c r="AA163" s="17"/>
      <c r="AB163" s="17"/>
      <c r="AC163" s="17"/>
      <c r="AD163" s="17"/>
      <c r="AE163" s="17"/>
      <c r="AF163" s="17"/>
      <c r="AG163" s="17"/>
      <c r="AH163" s="17"/>
    </row>
    <row r="164" spans="1:34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24"/>
      <c r="J164" s="25"/>
      <c r="K164" s="26"/>
      <c r="L164" s="27"/>
      <c r="M164" s="26"/>
      <c r="N164" s="27"/>
      <c r="O164" s="26"/>
      <c r="P164" s="27"/>
      <c r="Q164" s="24"/>
      <c r="R164" s="25"/>
      <c r="S164" s="24"/>
      <c r="T164" s="25"/>
      <c r="U164" s="17"/>
      <c r="V164" s="28"/>
      <c r="W164" s="29"/>
      <c r="X164" s="25"/>
      <c r="Y164" s="17"/>
      <c r="Z164" s="28"/>
      <c r="AA164" s="17"/>
      <c r="AB164" s="17"/>
      <c r="AC164" s="17"/>
      <c r="AD164" s="17"/>
      <c r="AE164" s="17"/>
      <c r="AF164" s="17"/>
      <c r="AG164" s="17"/>
      <c r="AH164" s="17"/>
    </row>
    <row r="165" spans="1:34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24"/>
      <c r="J165" s="25"/>
      <c r="K165" s="26"/>
      <c r="L165" s="27"/>
      <c r="M165" s="26"/>
      <c r="N165" s="27"/>
      <c r="O165" s="26"/>
      <c r="P165" s="27"/>
      <c r="Q165" s="24"/>
      <c r="R165" s="25"/>
      <c r="S165" s="24"/>
      <c r="T165" s="25"/>
      <c r="U165" s="17"/>
      <c r="V165" s="28"/>
      <c r="W165" s="29"/>
      <c r="X165" s="25"/>
      <c r="Y165" s="17"/>
      <c r="Z165" s="28"/>
      <c r="AA165" s="17"/>
      <c r="AB165" s="17"/>
      <c r="AC165" s="17"/>
      <c r="AD165" s="17"/>
      <c r="AE165" s="17"/>
      <c r="AF165" s="17"/>
      <c r="AG165" s="17"/>
      <c r="AH165" s="17"/>
    </row>
    <row r="166" spans="1:34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24"/>
      <c r="J166" s="25"/>
      <c r="K166" s="26"/>
      <c r="L166" s="27"/>
      <c r="M166" s="26"/>
      <c r="N166" s="27"/>
      <c r="O166" s="26"/>
      <c r="P166" s="27"/>
      <c r="Q166" s="24"/>
      <c r="R166" s="25"/>
      <c r="S166" s="24"/>
      <c r="T166" s="25"/>
      <c r="U166" s="17"/>
      <c r="V166" s="28"/>
      <c r="W166" s="29"/>
      <c r="X166" s="25"/>
      <c r="Y166" s="17"/>
      <c r="Z166" s="28"/>
      <c r="AA166" s="17"/>
      <c r="AB166" s="17"/>
      <c r="AC166" s="17"/>
      <c r="AD166" s="17"/>
      <c r="AE166" s="17"/>
      <c r="AF166" s="17"/>
      <c r="AG166" s="17"/>
      <c r="AH166" s="17"/>
    </row>
    <row r="167" spans="1:34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24"/>
      <c r="J167" s="25"/>
      <c r="K167" s="26"/>
      <c r="L167" s="27"/>
      <c r="M167" s="26"/>
      <c r="N167" s="27"/>
      <c r="O167" s="26"/>
      <c r="P167" s="27"/>
      <c r="Q167" s="24"/>
      <c r="R167" s="25"/>
      <c r="S167" s="24"/>
      <c r="T167" s="25"/>
      <c r="U167" s="17"/>
      <c r="V167" s="28"/>
      <c r="W167" s="29"/>
      <c r="X167" s="25"/>
      <c r="Y167" s="17"/>
      <c r="Z167" s="28"/>
      <c r="AA167" s="17"/>
      <c r="AB167" s="17"/>
      <c r="AC167" s="17"/>
      <c r="AD167" s="17"/>
      <c r="AE167" s="17"/>
      <c r="AF167" s="17"/>
      <c r="AG167" s="17"/>
      <c r="AH167" s="17"/>
    </row>
    <row r="168" spans="1:34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24"/>
      <c r="J168" s="25"/>
      <c r="K168" s="26"/>
      <c r="L168" s="27"/>
      <c r="M168" s="26"/>
      <c r="N168" s="27"/>
      <c r="O168" s="26"/>
      <c r="P168" s="27"/>
      <c r="Q168" s="24"/>
      <c r="R168" s="25"/>
      <c r="S168" s="24"/>
      <c r="T168" s="25"/>
      <c r="U168" s="17"/>
      <c r="V168" s="28"/>
      <c r="W168" s="29"/>
      <c r="X168" s="25"/>
      <c r="Y168" s="17"/>
      <c r="Z168" s="28"/>
      <c r="AA168" s="17"/>
      <c r="AB168" s="17"/>
      <c r="AC168" s="17"/>
      <c r="AD168" s="17"/>
      <c r="AE168" s="17"/>
      <c r="AF168" s="17"/>
      <c r="AG168" s="17"/>
      <c r="AH168" s="17"/>
    </row>
    <row r="169" spans="1:34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24"/>
      <c r="J169" s="25"/>
      <c r="K169" s="26"/>
      <c r="L169" s="27"/>
      <c r="M169" s="26"/>
      <c r="N169" s="27"/>
      <c r="O169" s="26"/>
      <c r="P169" s="27"/>
      <c r="Q169" s="24"/>
      <c r="R169" s="25"/>
      <c r="S169" s="24"/>
      <c r="T169" s="25"/>
      <c r="U169" s="17"/>
      <c r="V169" s="28"/>
      <c r="W169" s="29"/>
      <c r="X169" s="25"/>
      <c r="Y169" s="17"/>
      <c r="Z169" s="28"/>
      <c r="AA169" s="17"/>
      <c r="AB169" s="17"/>
      <c r="AC169" s="17"/>
      <c r="AD169" s="17"/>
      <c r="AE169" s="17"/>
      <c r="AF169" s="17"/>
      <c r="AG169" s="17"/>
      <c r="AH169" s="17"/>
    </row>
    <row r="170" spans="1:34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24"/>
      <c r="J170" s="25"/>
      <c r="K170" s="26"/>
      <c r="L170" s="27"/>
      <c r="M170" s="26"/>
      <c r="N170" s="27"/>
      <c r="O170" s="26"/>
      <c r="P170" s="27"/>
      <c r="Q170" s="24"/>
      <c r="R170" s="25"/>
      <c r="S170" s="24"/>
      <c r="T170" s="25"/>
      <c r="U170" s="17"/>
      <c r="V170" s="28"/>
      <c r="W170" s="29"/>
      <c r="X170" s="25"/>
      <c r="Y170" s="17"/>
      <c r="Z170" s="28"/>
      <c r="AA170" s="17"/>
      <c r="AB170" s="17"/>
      <c r="AC170" s="17"/>
      <c r="AD170" s="17"/>
      <c r="AE170" s="17"/>
      <c r="AF170" s="17"/>
      <c r="AG170" s="17"/>
      <c r="AH170" s="17"/>
    </row>
    <row r="171" spans="1:34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24"/>
      <c r="J171" s="25"/>
      <c r="K171" s="26"/>
      <c r="L171" s="27"/>
      <c r="M171" s="26"/>
      <c r="N171" s="27"/>
      <c r="O171" s="26"/>
      <c r="P171" s="27"/>
      <c r="Q171" s="24"/>
      <c r="R171" s="25"/>
      <c r="S171" s="24"/>
      <c r="T171" s="25"/>
      <c r="U171" s="17"/>
      <c r="V171" s="28"/>
      <c r="W171" s="29"/>
      <c r="X171" s="25"/>
      <c r="Y171" s="17"/>
      <c r="Z171" s="28"/>
      <c r="AA171" s="17"/>
      <c r="AB171" s="17"/>
      <c r="AC171" s="17"/>
      <c r="AD171" s="17"/>
      <c r="AE171" s="17"/>
      <c r="AF171" s="17"/>
      <c r="AG171" s="17"/>
      <c r="AH171" s="17"/>
    </row>
    <row r="172" spans="1:34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24"/>
      <c r="J172" s="25"/>
      <c r="K172" s="26"/>
      <c r="L172" s="27"/>
      <c r="M172" s="26"/>
      <c r="N172" s="27"/>
      <c r="O172" s="26"/>
      <c r="P172" s="27"/>
      <c r="Q172" s="24"/>
      <c r="R172" s="25"/>
      <c r="S172" s="24"/>
      <c r="T172" s="25"/>
      <c r="U172" s="17"/>
      <c r="V172" s="28"/>
      <c r="W172" s="29"/>
      <c r="X172" s="25"/>
      <c r="Y172" s="17"/>
      <c r="Z172" s="28"/>
      <c r="AA172" s="17"/>
      <c r="AB172" s="17"/>
      <c r="AC172" s="17"/>
      <c r="AD172" s="17"/>
      <c r="AE172" s="17"/>
      <c r="AF172" s="17"/>
      <c r="AG172" s="17"/>
      <c r="AH172" s="17"/>
    </row>
    <row r="173" spans="1:34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24"/>
      <c r="J173" s="25"/>
      <c r="K173" s="26"/>
      <c r="L173" s="27"/>
      <c r="M173" s="26"/>
      <c r="N173" s="27"/>
      <c r="O173" s="26"/>
      <c r="P173" s="27"/>
      <c r="Q173" s="24"/>
      <c r="R173" s="25"/>
      <c r="S173" s="24"/>
      <c r="T173" s="25"/>
      <c r="U173" s="17"/>
      <c r="V173" s="28"/>
      <c r="W173" s="29"/>
      <c r="X173" s="25"/>
      <c r="Y173" s="17"/>
      <c r="Z173" s="28"/>
      <c r="AA173" s="17"/>
      <c r="AB173" s="17"/>
      <c r="AC173" s="17"/>
      <c r="AD173" s="17"/>
      <c r="AE173" s="17"/>
      <c r="AF173" s="17"/>
      <c r="AG173" s="17"/>
      <c r="AH173" s="17"/>
    </row>
    <row r="174" spans="1:34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24"/>
      <c r="J174" s="25"/>
      <c r="K174" s="26"/>
      <c r="L174" s="27"/>
      <c r="M174" s="26"/>
      <c r="N174" s="27"/>
      <c r="O174" s="26"/>
      <c r="P174" s="27"/>
      <c r="Q174" s="24"/>
      <c r="R174" s="25"/>
      <c r="S174" s="24"/>
      <c r="T174" s="25"/>
      <c r="U174" s="17"/>
      <c r="V174" s="28"/>
      <c r="W174" s="29"/>
      <c r="X174" s="25"/>
      <c r="Y174" s="17"/>
      <c r="Z174" s="28"/>
      <c r="AA174" s="17"/>
      <c r="AB174" s="17"/>
      <c r="AC174" s="17"/>
      <c r="AD174" s="17"/>
      <c r="AE174" s="17"/>
      <c r="AF174" s="17"/>
      <c r="AG174" s="17"/>
      <c r="AH174" s="17"/>
    </row>
    <row r="175" spans="1:34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24"/>
      <c r="J175" s="25"/>
      <c r="K175" s="26"/>
      <c r="L175" s="27"/>
      <c r="M175" s="26"/>
      <c r="N175" s="27"/>
      <c r="O175" s="26"/>
      <c r="P175" s="27"/>
      <c r="Q175" s="24"/>
      <c r="R175" s="25"/>
      <c r="S175" s="24"/>
      <c r="T175" s="25"/>
      <c r="U175" s="17"/>
      <c r="V175" s="28"/>
      <c r="W175" s="29"/>
      <c r="X175" s="25"/>
      <c r="Y175" s="17"/>
      <c r="Z175" s="28"/>
      <c r="AA175" s="17"/>
      <c r="AB175" s="17"/>
      <c r="AC175" s="17"/>
      <c r="AD175" s="17"/>
      <c r="AE175" s="17"/>
      <c r="AF175" s="17"/>
      <c r="AG175" s="17"/>
      <c r="AH175" s="17"/>
    </row>
    <row r="176" spans="1:34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24"/>
      <c r="J176" s="25"/>
      <c r="K176" s="26"/>
      <c r="L176" s="27"/>
      <c r="M176" s="26"/>
      <c r="N176" s="27"/>
      <c r="O176" s="26"/>
      <c r="P176" s="27"/>
      <c r="Q176" s="24"/>
      <c r="R176" s="25"/>
      <c r="S176" s="24"/>
      <c r="T176" s="25"/>
      <c r="U176" s="17"/>
      <c r="V176" s="28"/>
      <c r="W176" s="29"/>
      <c r="X176" s="25"/>
      <c r="Y176" s="17"/>
      <c r="Z176" s="28"/>
      <c r="AA176" s="17"/>
      <c r="AB176" s="17"/>
      <c r="AC176" s="17"/>
      <c r="AD176" s="17"/>
      <c r="AE176" s="17"/>
      <c r="AF176" s="17"/>
      <c r="AG176" s="17"/>
      <c r="AH176" s="17"/>
    </row>
    <row r="177" spans="1:34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24"/>
      <c r="J177" s="25"/>
      <c r="K177" s="26"/>
      <c r="L177" s="27"/>
      <c r="M177" s="26"/>
      <c r="N177" s="27"/>
      <c r="O177" s="26"/>
      <c r="P177" s="27"/>
      <c r="Q177" s="24"/>
      <c r="R177" s="25"/>
      <c r="S177" s="24"/>
      <c r="T177" s="25"/>
      <c r="U177" s="17"/>
      <c r="V177" s="28"/>
      <c r="W177" s="29"/>
      <c r="X177" s="25"/>
      <c r="Y177" s="17"/>
      <c r="Z177" s="28"/>
      <c r="AA177" s="17"/>
      <c r="AB177" s="17"/>
      <c r="AC177" s="17"/>
      <c r="AD177" s="17"/>
      <c r="AE177" s="17"/>
      <c r="AF177" s="17"/>
      <c r="AG177" s="17"/>
      <c r="AH177" s="17"/>
    </row>
    <row r="178" spans="1:34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24"/>
      <c r="J178" s="25"/>
      <c r="K178" s="26"/>
      <c r="L178" s="27"/>
      <c r="M178" s="26"/>
      <c r="N178" s="27"/>
      <c r="O178" s="26"/>
      <c r="P178" s="27"/>
      <c r="Q178" s="24"/>
      <c r="R178" s="25"/>
      <c r="S178" s="24"/>
      <c r="T178" s="25"/>
      <c r="U178" s="17"/>
      <c r="V178" s="28"/>
      <c r="W178" s="29"/>
      <c r="X178" s="25"/>
      <c r="Y178" s="17"/>
      <c r="Z178" s="28"/>
      <c r="AA178" s="17"/>
      <c r="AB178" s="17"/>
      <c r="AC178" s="17"/>
      <c r="AD178" s="17"/>
      <c r="AE178" s="17"/>
      <c r="AF178" s="17"/>
      <c r="AG178" s="17"/>
      <c r="AH178" s="17"/>
    </row>
    <row r="179" spans="1:34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24"/>
      <c r="J179" s="25"/>
      <c r="K179" s="26"/>
      <c r="L179" s="27"/>
      <c r="M179" s="26"/>
      <c r="N179" s="27"/>
      <c r="O179" s="26"/>
      <c r="P179" s="27"/>
      <c r="Q179" s="24"/>
      <c r="R179" s="25"/>
      <c r="S179" s="24"/>
      <c r="T179" s="25"/>
      <c r="U179" s="17"/>
      <c r="V179" s="28"/>
      <c r="W179" s="29"/>
      <c r="X179" s="25"/>
      <c r="Y179" s="17"/>
      <c r="Z179" s="28"/>
      <c r="AA179" s="17"/>
      <c r="AB179" s="17"/>
      <c r="AC179" s="17"/>
      <c r="AD179" s="17"/>
      <c r="AE179" s="17"/>
      <c r="AF179" s="17"/>
      <c r="AG179" s="17"/>
      <c r="AH179" s="17"/>
    </row>
    <row r="180" spans="1:34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24"/>
      <c r="J180" s="25"/>
      <c r="K180" s="26"/>
      <c r="L180" s="27"/>
      <c r="M180" s="26"/>
      <c r="N180" s="27"/>
      <c r="O180" s="26"/>
      <c r="P180" s="27"/>
      <c r="Q180" s="24"/>
      <c r="R180" s="25"/>
      <c r="S180" s="24"/>
      <c r="T180" s="25"/>
      <c r="U180" s="17"/>
      <c r="V180" s="28"/>
      <c r="W180" s="29"/>
      <c r="X180" s="25"/>
      <c r="Y180" s="17"/>
      <c r="Z180" s="28"/>
      <c r="AA180" s="17"/>
      <c r="AB180" s="17"/>
      <c r="AC180" s="17"/>
      <c r="AD180" s="17"/>
      <c r="AE180" s="17"/>
      <c r="AF180" s="17"/>
      <c r="AG180" s="17"/>
      <c r="AH180" s="17"/>
    </row>
    <row r="181" spans="1:34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24"/>
      <c r="J181" s="25"/>
      <c r="K181" s="26"/>
      <c r="L181" s="27"/>
      <c r="M181" s="26"/>
      <c r="N181" s="27"/>
      <c r="O181" s="26"/>
      <c r="P181" s="27"/>
      <c r="Q181" s="24"/>
      <c r="R181" s="25"/>
      <c r="S181" s="24"/>
      <c r="T181" s="25"/>
      <c r="U181" s="17"/>
      <c r="V181" s="28"/>
      <c r="W181" s="29"/>
      <c r="X181" s="25"/>
      <c r="Y181" s="17"/>
      <c r="Z181" s="28"/>
      <c r="AA181" s="17"/>
      <c r="AB181" s="17"/>
      <c r="AC181" s="17"/>
      <c r="AD181" s="17"/>
      <c r="AE181" s="17"/>
      <c r="AF181" s="17"/>
      <c r="AG181" s="17"/>
      <c r="AH181" s="17"/>
    </row>
    <row r="182" spans="1:34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24"/>
      <c r="J182" s="25"/>
      <c r="K182" s="26"/>
      <c r="L182" s="27"/>
      <c r="M182" s="26"/>
      <c r="N182" s="27"/>
      <c r="O182" s="26"/>
      <c r="P182" s="27"/>
      <c r="Q182" s="24"/>
      <c r="R182" s="25"/>
      <c r="S182" s="24"/>
      <c r="T182" s="25"/>
      <c r="U182" s="17"/>
      <c r="V182" s="28"/>
      <c r="W182" s="29"/>
      <c r="X182" s="25"/>
      <c r="Y182" s="17"/>
      <c r="Z182" s="28"/>
      <c r="AA182" s="17"/>
      <c r="AB182" s="17"/>
      <c r="AC182" s="17"/>
      <c r="AD182" s="17"/>
      <c r="AE182" s="17"/>
      <c r="AF182" s="17"/>
      <c r="AG182" s="17"/>
      <c r="AH182" s="17"/>
    </row>
    <row r="183" spans="1:34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24"/>
      <c r="J183" s="25"/>
      <c r="K183" s="26"/>
      <c r="L183" s="27"/>
      <c r="M183" s="26"/>
      <c r="N183" s="27"/>
      <c r="O183" s="26"/>
      <c r="P183" s="27"/>
      <c r="Q183" s="24"/>
      <c r="R183" s="25"/>
      <c r="S183" s="24"/>
      <c r="T183" s="25"/>
      <c r="U183" s="17"/>
      <c r="V183" s="28"/>
      <c r="W183" s="29"/>
      <c r="X183" s="25"/>
      <c r="Y183" s="17"/>
      <c r="Z183" s="28"/>
      <c r="AA183" s="17"/>
      <c r="AB183" s="17"/>
      <c r="AC183" s="17"/>
      <c r="AD183" s="17"/>
      <c r="AE183" s="17"/>
      <c r="AF183" s="17"/>
      <c r="AG183" s="17"/>
      <c r="AH183" s="17"/>
    </row>
    <row r="184" spans="1:34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24"/>
      <c r="J184" s="25"/>
      <c r="K184" s="26"/>
      <c r="L184" s="27"/>
      <c r="M184" s="26"/>
      <c r="N184" s="27"/>
      <c r="O184" s="26"/>
      <c r="P184" s="27"/>
      <c r="Q184" s="24"/>
      <c r="R184" s="25"/>
      <c r="S184" s="24"/>
      <c r="T184" s="25"/>
      <c r="U184" s="17"/>
      <c r="V184" s="28"/>
      <c r="W184" s="29"/>
      <c r="X184" s="25"/>
      <c r="Y184" s="17"/>
      <c r="Z184" s="28"/>
      <c r="AA184" s="17"/>
      <c r="AB184" s="17"/>
      <c r="AC184" s="17"/>
      <c r="AD184" s="17"/>
      <c r="AE184" s="17"/>
      <c r="AF184" s="17"/>
      <c r="AG184" s="17"/>
      <c r="AH184" s="17"/>
    </row>
    <row r="185" spans="1:34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24"/>
      <c r="J185" s="25"/>
      <c r="K185" s="26"/>
      <c r="L185" s="27"/>
      <c r="M185" s="26"/>
      <c r="N185" s="27"/>
      <c r="O185" s="26"/>
      <c r="P185" s="27"/>
      <c r="Q185" s="24"/>
      <c r="R185" s="25"/>
      <c r="S185" s="24"/>
      <c r="T185" s="25"/>
      <c r="U185" s="17"/>
      <c r="V185" s="28"/>
      <c r="W185" s="29"/>
      <c r="X185" s="25"/>
      <c r="Y185" s="17"/>
      <c r="Z185" s="28"/>
      <c r="AA185" s="17"/>
      <c r="AB185" s="17"/>
      <c r="AC185" s="17"/>
      <c r="AD185" s="17"/>
      <c r="AE185" s="17"/>
      <c r="AF185" s="17"/>
      <c r="AG185" s="17"/>
      <c r="AH185" s="17"/>
    </row>
    <row r="186" spans="1:34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24"/>
      <c r="J186" s="25"/>
      <c r="K186" s="26"/>
      <c r="L186" s="27"/>
      <c r="M186" s="26"/>
      <c r="N186" s="27"/>
      <c r="O186" s="26"/>
      <c r="P186" s="27"/>
      <c r="Q186" s="24"/>
      <c r="R186" s="25"/>
      <c r="S186" s="24"/>
      <c r="T186" s="25"/>
      <c r="U186" s="17"/>
      <c r="V186" s="28"/>
      <c r="W186" s="29"/>
      <c r="X186" s="25"/>
      <c r="Y186" s="17"/>
      <c r="Z186" s="28"/>
      <c r="AA186" s="17"/>
      <c r="AB186" s="17"/>
      <c r="AC186" s="17"/>
      <c r="AD186" s="17"/>
      <c r="AE186" s="17"/>
      <c r="AF186" s="17"/>
      <c r="AG186" s="17"/>
      <c r="AH186" s="17"/>
    </row>
    <row r="187" spans="1:34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24"/>
      <c r="J187" s="25"/>
      <c r="K187" s="26"/>
      <c r="L187" s="27"/>
      <c r="M187" s="26"/>
      <c r="N187" s="27"/>
      <c r="O187" s="26"/>
      <c r="P187" s="27"/>
      <c r="Q187" s="24"/>
      <c r="R187" s="25"/>
      <c r="S187" s="24"/>
      <c r="T187" s="25"/>
      <c r="U187" s="17"/>
      <c r="V187" s="28"/>
      <c r="W187" s="29"/>
      <c r="X187" s="25"/>
      <c r="Y187" s="17"/>
      <c r="Z187" s="28"/>
      <c r="AA187" s="17"/>
      <c r="AB187" s="17"/>
      <c r="AC187" s="17"/>
      <c r="AD187" s="17"/>
      <c r="AE187" s="17"/>
      <c r="AF187" s="17"/>
      <c r="AG187" s="17"/>
      <c r="AH187" s="17"/>
    </row>
    <row r="188" spans="1:34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24"/>
      <c r="J188" s="25"/>
      <c r="K188" s="26"/>
      <c r="L188" s="27"/>
      <c r="M188" s="26"/>
      <c r="N188" s="27"/>
      <c r="O188" s="26"/>
      <c r="P188" s="27"/>
      <c r="Q188" s="24"/>
      <c r="R188" s="25"/>
      <c r="S188" s="24"/>
      <c r="T188" s="25"/>
      <c r="U188" s="17"/>
      <c r="V188" s="28"/>
      <c r="W188" s="29"/>
      <c r="X188" s="25"/>
      <c r="Y188" s="17"/>
      <c r="Z188" s="28"/>
      <c r="AA188" s="17"/>
      <c r="AB188" s="17"/>
      <c r="AC188" s="17"/>
      <c r="AD188" s="17"/>
      <c r="AE188" s="17"/>
      <c r="AF188" s="17"/>
      <c r="AG188" s="17"/>
      <c r="AH188" s="17"/>
    </row>
    <row r="189" spans="1:34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24"/>
      <c r="J189" s="25"/>
      <c r="K189" s="26"/>
      <c r="L189" s="27"/>
      <c r="M189" s="26"/>
      <c r="N189" s="27"/>
      <c r="O189" s="26"/>
      <c r="P189" s="27"/>
      <c r="Q189" s="24"/>
      <c r="R189" s="25"/>
      <c r="S189" s="24"/>
      <c r="T189" s="25"/>
      <c r="U189" s="17"/>
      <c r="V189" s="28"/>
      <c r="W189" s="29"/>
      <c r="X189" s="25"/>
      <c r="Y189" s="17"/>
      <c r="Z189" s="28"/>
      <c r="AA189" s="17"/>
      <c r="AB189" s="17"/>
      <c r="AC189" s="17"/>
      <c r="AD189" s="17"/>
      <c r="AE189" s="17"/>
      <c r="AF189" s="17"/>
      <c r="AG189" s="17"/>
      <c r="AH189" s="17"/>
    </row>
    <row r="190" spans="1:34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24"/>
      <c r="J190" s="25"/>
      <c r="K190" s="26"/>
      <c r="L190" s="27"/>
      <c r="M190" s="26"/>
      <c r="N190" s="27"/>
      <c r="O190" s="26"/>
      <c r="P190" s="27"/>
      <c r="Q190" s="24"/>
      <c r="R190" s="25"/>
      <c r="S190" s="24"/>
      <c r="T190" s="25"/>
      <c r="U190" s="17"/>
      <c r="V190" s="28"/>
      <c r="W190" s="29"/>
      <c r="X190" s="25"/>
      <c r="Y190" s="17"/>
      <c r="Z190" s="28"/>
      <c r="AA190" s="17"/>
      <c r="AB190" s="17"/>
      <c r="AC190" s="17"/>
      <c r="AD190" s="17"/>
      <c r="AE190" s="17"/>
      <c r="AF190" s="17"/>
      <c r="AG190" s="17"/>
      <c r="AH190" s="17"/>
    </row>
    <row r="191" spans="1:34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24"/>
      <c r="J191" s="25"/>
      <c r="K191" s="26"/>
      <c r="L191" s="27"/>
      <c r="M191" s="26"/>
      <c r="N191" s="27"/>
      <c r="O191" s="26"/>
      <c r="P191" s="27"/>
      <c r="Q191" s="24"/>
      <c r="R191" s="25"/>
      <c r="S191" s="24"/>
      <c r="T191" s="25"/>
      <c r="U191" s="17"/>
      <c r="V191" s="28"/>
      <c r="W191" s="29"/>
      <c r="X191" s="25"/>
      <c r="Y191" s="17"/>
      <c r="Z191" s="28"/>
      <c r="AA191" s="17"/>
      <c r="AB191" s="17"/>
      <c r="AC191" s="17"/>
      <c r="AD191" s="17"/>
      <c r="AE191" s="17"/>
      <c r="AF191" s="17"/>
      <c r="AG191" s="17"/>
      <c r="AH191" s="17"/>
    </row>
    <row r="192" spans="1:34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24"/>
      <c r="J192" s="25"/>
      <c r="K192" s="26"/>
      <c r="L192" s="27"/>
      <c r="M192" s="26"/>
      <c r="N192" s="27"/>
      <c r="O192" s="26"/>
      <c r="P192" s="27"/>
      <c r="Q192" s="24"/>
      <c r="R192" s="25"/>
      <c r="S192" s="24"/>
      <c r="T192" s="25"/>
      <c r="U192" s="17"/>
      <c r="V192" s="28"/>
      <c r="W192" s="29"/>
      <c r="X192" s="25"/>
      <c r="Y192" s="17"/>
      <c r="Z192" s="28"/>
      <c r="AA192" s="17"/>
      <c r="AB192" s="17"/>
      <c r="AC192" s="17"/>
      <c r="AD192" s="17"/>
      <c r="AE192" s="17"/>
      <c r="AF192" s="17"/>
      <c r="AG192" s="17"/>
      <c r="AH192" s="17"/>
    </row>
    <row r="193" spans="1:34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24"/>
      <c r="J193" s="25"/>
      <c r="K193" s="26"/>
      <c r="L193" s="27"/>
      <c r="M193" s="26"/>
      <c r="N193" s="27"/>
      <c r="O193" s="26"/>
      <c r="P193" s="27"/>
      <c r="Q193" s="24"/>
      <c r="R193" s="25"/>
      <c r="S193" s="24"/>
      <c r="T193" s="25"/>
      <c r="U193" s="17"/>
      <c r="V193" s="28"/>
      <c r="W193" s="29"/>
      <c r="X193" s="25"/>
      <c r="Y193" s="17"/>
      <c r="Z193" s="28"/>
      <c r="AA193" s="17"/>
      <c r="AB193" s="17"/>
      <c r="AC193" s="17"/>
      <c r="AD193" s="17"/>
      <c r="AE193" s="17"/>
      <c r="AF193" s="17"/>
      <c r="AG193" s="17"/>
      <c r="AH193" s="17"/>
    </row>
    <row r="194" spans="1:34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24"/>
      <c r="J194" s="25"/>
      <c r="K194" s="26"/>
      <c r="L194" s="27"/>
      <c r="M194" s="26"/>
      <c r="N194" s="27"/>
      <c r="O194" s="26"/>
      <c r="P194" s="27"/>
      <c r="Q194" s="24"/>
      <c r="R194" s="25"/>
      <c r="S194" s="24"/>
      <c r="T194" s="25"/>
      <c r="U194" s="17"/>
      <c r="V194" s="28"/>
      <c r="W194" s="29"/>
      <c r="X194" s="25"/>
      <c r="Y194" s="17"/>
      <c r="Z194" s="28"/>
      <c r="AA194" s="17"/>
      <c r="AB194" s="17"/>
      <c r="AC194" s="17"/>
      <c r="AD194" s="17"/>
      <c r="AE194" s="17"/>
      <c r="AF194" s="17"/>
      <c r="AG194" s="17"/>
      <c r="AH194" s="17"/>
    </row>
    <row r="195" spans="1:34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24"/>
      <c r="J195" s="25"/>
      <c r="K195" s="26"/>
      <c r="L195" s="27"/>
      <c r="M195" s="26"/>
      <c r="N195" s="27"/>
      <c r="O195" s="26"/>
      <c r="P195" s="27"/>
      <c r="Q195" s="24"/>
      <c r="R195" s="25"/>
      <c r="S195" s="24"/>
      <c r="T195" s="25"/>
      <c r="U195" s="17"/>
      <c r="V195" s="28"/>
      <c r="W195" s="29"/>
      <c r="X195" s="25"/>
      <c r="Y195" s="17"/>
      <c r="Z195" s="28"/>
      <c r="AA195" s="17"/>
      <c r="AB195" s="17"/>
      <c r="AC195" s="17"/>
      <c r="AD195" s="17"/>
      <c r="AE195" s="17"/>
      <c r="AF195" s="17"/>
      <c r="AG195" s="17"/>
      <c r="AH195" s="17"/>
    </row>
    <row r="196" spans="1:34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24"/>
      <c r="J196" s="25"/>
      <c r="K196" s="26"/>
      <c r="L196" s="27"/>
      <c r="M196" s="26"/>
      <c r="N196" s="27"/>
      <c r="O196" s="26"/>
      <c r="P196" s="27"/>
      <c r="Q196" s="24"/>
      <c r="R196" s="25"/>
      <c r="S196" s="24"/>
      <c r="T196" s="25"/>
      <c r="U196" s="17"/>
      <c r="V196" s="28"/>
      <c r="W196" s="29"/>
      <c r="X196" s="25"/>
      <c r="Y196" s="17"/>
      <c r="Z196" s="28"/>
      <c r="AA196" s="17"/>
      <c r="AB196" s="17"/>
      <c r="AC196" s="17"/>
      <c r="AD196" s="17"/>
      <c r="AE196" s="17"/>
      <c r="AF196" s="17"/>
      <c r="AG196" s="17"/>
      <c r="AH196" s="17"/>
    </row>
    <row r="197" spans="1:34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24"/>
      <c r="J197" s="25"/>
      <c r="K197" s="26"/>
      <c r="L197" s="27"/>
      <c r="M197" s="26"/>
      <c r="N197" s="27"/>
      <c r="O197" s="26"/>
      <c r="P197" s="27"/>
      <c r="Q197" s="24"/>
      <c r="R197" s="25"/>
      <c r="S197" s="24"/>
      <c r="T197" s="25"/>
      <c r="U197" s="17"/>
      <c r="V197" s="28"/>
      <c r="W197" s="29"/>
      <c r="X197" s="25"/>
      <c r="Y197" s="17"/>
      <c r="Z197" s="28"/>
      <c r="AA197" s="17"/>
      <c r="AB197" s="17"/>
      <c r="AC197" s="17"/>
      <c r="AD197" s="17"/>
      <c r="AE197" s="17"/>
      <c r="AF197" s="17"/>
      <c r="AG197" s="17"/>
      <c r="AH197" s="17"/>
    </row>
    <row r="198" spans="1:34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24"/>
      <c r="J198" s="25"/>
      <c r="K198" s="26"/>
      <c r="L198" s="27"/>
      <c r="M198" s="26"/>
      <c r="N198" s="27"/>
      <c r="O198" s="26"/>
      <c r="P198" s="27"/>
      <c r="Q198" s="24"/>
      <c r="R198" s="25"/>
      <c r="S198" s="24"/>
      <c r="T198" s="25"/>
      <c r="U198" s="17"/>
      <c r="V198" s="28"/>
      <c r="W198" s="29"/>
      <c r="X198" s="25"/>
      <c r="Y198" s="17"/>
      <c r="Z198" s="28"/>
      <c r="AA198" s="17"/>
      <c r="AB198" s="17"/>
      <c r="AC198" s="17"/>
      <c r="AD198" s="17"/>
      <c r="AE198" s="17"/>
      <c r="AF198" s="17"/>
      <c r="AG198" s="17"/>
      <c r="AH198" s="17"/>
    </row>
    <row r="199" spans="1:34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24"/>
      <c r="J199" s="25"/>
      <c r="K199" s="26"/>
      <c r="L199" s="27"/>
      <c r="M199" s="26"/>
      <c r="N199" s="27"/>
      <c r="O199" s="26"/>
      <c r="P199" s="27"/>
      <c r="Q199" s="24"/>
      <c r="R199" s="25"/>
      <c r="S199" s="24"/>
      <c r="T199" s="25"/>
      <c r="U199" s="17"/>
      <c r="V199" s="28"/>
      <c r="W199" s="29"/>
      <c r="X199" s="25"/>
      <c r="Y199" s="17"/>
      <c r="Z199" s="28"/>
      <c r="AA199" s="17"/>
      <c r="AB199" s="17"/>
      <c r="AC199" s="17"/>
      <c r="AD199" s="17"/>
      <c r="AE199" s="17"/>
      <c r="AF199" s="17"/>
      <c r="AG199" s="17"/>
      <c r="AH199" s="17"/>
    </row>
    <row r="200" spans="1:34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24"/>
      <c r="J200" s="25"/>
      <c r="K200" s="26"/>
      <c r="L200" s="27"/>
      <c r="M200" s="26"/>
      <c r="N200" s="27"/>
      <c r="O200" s="26"/>
      <c r="P200" s="27"/>
      <c r="Q200" s="24"/>
      <c r="R200" s="25"/>
      <c r="S200" s="24"/>
      <c r="T200" s="25"/>
      <c r="U200" s="17"/>
      <c r="V200" s="28"/>
      <c r="W200" s="29"/>
      <c r="X200" s="25"/>
      <c r="Y200" s="17"/>
      <c r="Z200" s="28"/>
      <c r="AA200" s="17"/>
      <c r="AB200" s="17"/>
      <c r="AC200" s="17"/>
      <c r="AD200" s="17"/>
      <c r="AE200" s="17"/>
      <c r="AF200" s="17"/>
      <c r="AG200" s="17"/>
      <c r="AH200" s="17"/>
    </row>
    <row r="201" spans="1:34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24"/>
      <c r="J201" s="25"/>
      <c r="K201" s="26"/>
      <c r="L201" s="27"/>
      <c r="M201" s="26"/>
      <c r="N201" s="27"/>
      <c r="O201" s="26"/>
      <c r="P201" s="27"/>
      <c r="Q201" s="24"/>
      <c r="R201" s="25"/>
      <c r="S201" s="24"/>
      <c r="T201" s="25"/>
      <c r="U201" s="17"/>
      <c r="V201" s="28"/>
      <c r="W201" s="29"/>
      <c r="X201" s="25"/>
      <c r="Y201" s="17"/>
      <c r="Z201" s="28"/>
      <c r="AA201" s="17"/>
      <c r="AB201" s="17"/>
      <c r="AC201" s="17"/>
      <c r="AD201" s="17"/>
      <c r="AE201" s="17"/>
      <c r="AF201" s="17"/>
      <c r="AG201" s="17"/>
      <c r="AH201" s="17"/>
    </row>
    <row r="202" spans="1:34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24"/>
      <c r="J202" s="25"/>
      <c r="K202" s="26"/>
      <c r="L202" s="27"/>
      <c r="M202" s="26"/>
      <c r="N202" s="27"/>
      <c r="O202" s="26"/>
      <c r="P202" s="27"/>
      <c r="Q202" s="24"/>
      <c r="R202" s="25"/>
      <c r="S202" s="24"/>
      <c r="T202" s="25"/>
      <c r="U202" s="17"/>
      <c r="V202" s="28"/>
      <c r="W202" s="29"/>
      <c r="X202" s="25"/>
      <c r="Y202" s="17"/>
      <c r="Z202" s="28"/>
      <c r="AA202" s="17"/>
      <c r="AB202" s="17"/>
      <c r="AC202" s="17"/>
      <c r="AD202" s="17"/>
      <c r="AE202" s="17"/>
      <c r="AF202" s="17"/>
      <c r="AG202" s="17"/>
      <c r="AH202" s="17"/>
    </row>
    <row r="203" spans="1:34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24"/>
      <c r="J203" s="25"/>
      <c r="K203" s="26"/>
      <c r="L203" s="27"/>
      <c r="M203" s="26"/>
      <c r="N203" s="27"/>
      <c r="O203" s="26"/>
      <c r="P203" s="27"/>
      <c r="Q203" s="24"/>
      <c r="R203" s="25"/>
      <c r="S203" s="24"/>
      <c r="T203" s="25"/>
      <c r="U203" s="17"/>
      <c r="V203" s="28"/>
      <c r="W203" s="29"/>
      <c r="X203" s="25"/>
      <c r="Y203" s="17"/>
      <c r="Z203" s="28"/>
      <c r="AA203" s="17"/>
      <c r="AB203" s="17"/>
      <c r="AC203" s="17"/>
      <c r="AD203" s="17"/>
      <c r="AE203" s="17"/>
      <c r="AF203" s="17"/>
      <c r="AG203" s="17"/>
      <c r="AH203" s="17"/>
    </row>
    <row r="204" spans="1:34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24"/>
      <c r="J204" s="25"/>
      <c r="K204" s="26"/>
      <c r="L204" s="27"/>
      <c r="M204" s="26"/>
      <c r="N204" s="27"/>
      <c r="O204" s="26"/>
      <c r="P204" s="27"/>
      <c r="Q204" s="24"/>
      <c r="R204" s="25"/>
      <c r="S204" s="24"/>
      <c r="T204" s="25"/>
      <c r="U204" s="17"/>
      <c r="V204" s="28"/>
      <c r="W204" s="29"/>
      <c r="X204" s="25"/>
      <c r="Y204" s="17"/>
      <c r="Z204" s="28"/>
      <c r="AA204" s="17"/>
      <c r="AB204" s="17"/>
      <c r="AC204" s="17"/>
      <c r="AD204" s="17"/>
      <c r="AE204" s="17"/>
      <c r="AF204" s="17"/>
      <c r="AG204" s="17"/>
      <c r="AH204" s="17"/>
    </row>
    <row r="205" spans="1:34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24"/>
      <c r="J205" s="25"/>
      <c r="K205" s="26"/>
      <c r="L205" s="27"/>
      <c r="M205" s="26"/>
      <c r="N205" s="27"/>
      <c r="O205" s="26"/>
      <c r="P205" s="27"/>
      <c r="Q205" s="24"/>
      <c r="R205" s="25"/>
      <c r="S205" s="24"/>
      <c r="T205" s="25"/>
      <c r="U205" s="17"/>
      <c r="V205" s="28"/>
      <c r="W205" s="29"/>
      <c r="X205" s="25"/>
      <c r="Y205" s="17"/>
      <c r="Z205" s="28"/>
      <c r="AA205" s="17"/>
      <c r="AB205" s="17"/>
      <c r="AC205" s="17"/>
      <c r="AD205" s="17"/>
      <c r="AE205" s="17"/>
      <c r="AF205" s="17"/>
      <c r="AG205" s="17"/>
      <c r="AH205" s="17"/>
    </row>
    <row r="206" spans="1:34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24"/>
      <c r="J206" s="25"/>
      <c r="K206" s="26"/>
      <c r="L206" s="27"/>
      <c r="M206" s="26"/>
      <c r="N206" s="27"/>
      <c r="O206" s="26"/>
      <c r="P206" s="27"/>
      <c r="Q206" s="24"/>
      <c r="R206" s="25"/>
      <c r="S206" s="24"/>
      <c r="T206" s="25"/>
      <c r="U206" s="17"/>
      <c r="V206" s="28"/>
      <c r="W206" s="29"/>
      <c r="X206" s="25"/>
      <c r="Y206" s="17"/>
      <c r="Z206" s="28"/>
      <c r="AA206" s="17"/>
      <c r="AB206" s="17"/>
      <c r="AC206" s="17"/>
      <c r="AD206" s="17"/>
      <c r="AE206" s="17"/>
      <c r="AF206" s="17"/>
      <c r="AG206" s="17"/>
      <c r="AH206" s="17"/>
    </row>
    <row r="207" spans="1:34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24"/>
      <c r="J207" s="25"/>
      <c r="K207" s="26"/>
      <c r="L207" s="27"/>
      <c r="M207" s="26"/>
      <c r="N207" s="27"/>
      <c r="O207" s="26"/>
      <c r="P207" s="27"/>
      <c r="Q207" s="24"/>
      <c r="R207" s="25"/>
      <c r="S207" s="24"/>
      <c r="T207" s="25"/>
      <c r="U207" s="17"/>
      <c r="V207" s="28"/>
      <c r="W207" s="29"/>
      <c r="X207" s="25"/>
      <c r="Y207" s="17"/>
      <c r="Z207" s="28"/>
      <c r="AA207" s="17"/>
      <c r="AB207" s="17"/>
      <c r="AC207" s="17"/>
      <c r="AD207" s="17"/>
      <c r="AE207" s="17"/>
      <c r="AF207" s="17"/>
      <c r="AG207" s="17"/>
      <c r="AH207" s="17"/>
    </row>
    <row r="208" spans="1:34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24"/>
      <c r="J208" s="25"/>
      <c r="K208" s="26"/>
      <c r="L208" s="27"/>
      <c r="M208" s="26"/>
      <c r="N208" s="27"/>
      <c r="O208" s="26"/>
      <c r="P208" s="27"/>
      <c r="Q208" s="24"/>
      <c r="R208" s="25"/>
      <c r="S208" s="24"/>
      <c r="T208" s="25"/>
      <c r="U208" s="17"/>
      <c r="V208" s="28"/>
      <c r="W208" s="29"/>
      <c r="X208" s="25"/>
      <c r="Y208" s="17"/>
      <c r="Z208" s="28"/>
      <c r="AA208" s="17"/>
      <c r="AB208" s="17"/>
      <c r="AC208" s="17"/>
      <c r="AD208" s="17"/>
      <c r="AE208" s="17"/>
      <c r="AF208" s="17"/>
      <c r="AG208" s="17"/>
      <c r="AH208" s="17"/>
    </row>
    <row r="209" spans="1:34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24"/>
      <c r="J209" s="25"/>
      <c r="K209" s="26"/>
      <c r="L209" s="27"/>
      <c r="M209" s="26"/>
      <c r="N209" s="27"/>
      <c r="O209" s="26"/>
      <c r="P209" s="27"/>
      <c r="Q209" s="24"/>
      <c r="R209" s="25"/>
      <c r="S209" s="24"/>
      <c r="T209" s="25"/>
      <c r="U209" s="17"/>
      <c r="V209" s="28"/>
      <c r="W209" s="29"/>
      <c r="X209" s="25"/>
      <c r="Y209" s="17"/>
      <c r="Z209" s="28"/>
      <c r="AA209" s="17"/>
      <c r="AB209" s="17"/>
      <c r="AC209" s="17"/>
      <c r="AD209" s="17"/>
      <c r="AE209" s="17"/>
      <c r="AF209" s="17"/>
      <c r="AG209" s="17"/>
      <c r="AH209" s="17"/>
    </row>
    <row r="210" spans="1:34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24"/>
      <c r="J210" s="25"/>
      <c r="K210" s="26"/>
      <c r="L210" s="27"/>
      <c r="M210" s="26"/>
      <c r="N210" s="27"/>
      <c r="O210" s="26"/>
      <c r="P210" s="27"/>
      <c r="Q210" s="24"/>
      <c r="R210" s="25"/>
      <c r="S210" s="24"/>
      <c r="T210" s="25"/>
      <c r="U210" s="17"/>
      <c r="V210" s="28"/>
      <c r="W210" s="29"/>
      <c r="X210" s="25"/>
      <c r="Y210" s="17"/>
      <c r="Z210" s="28"/>
      <c r="AA210" s="17"/>
      <c r="AB210" s="17"/>
      <c r="AC210" s="17"/>
      <c r="AD210" s="17"/>
      <c r="AE210" s="17"/>
      <c r="AF210" s="17"/>
      <c r="AG210" s="17"/>
      <c r="AH210" s="17"/>
    </row>
    <row r="211" spans="1:34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24"/>
      <c r="J211" s="25"/>
      <c r="K211" s="26"/>
      <c r="L211" s="27"/>
      <c r="M211" s="26"/>
      <c r="N211" s="27"/>
      <c r="O211" s="26"/>
      <c r="P211" s="27"/>
      <c r="Q211" s="24"/>
      <c r="R211" s="25"/>
      <c r="S211" s="24"/>
      <c r="T211" s="25"/>
      <c r="U211" s="17"/>
      <c r="V211" s="28"/>
      <c r="W211" s="29"/>
      <c r="X211" s="25"/>
      <c r="Y211" s="17"/>
      <c r="Z211" s="28"/>
      <c r="AA211" s="17"/>
      <c r="AB211" s="17"/>
      <c r="AC211" s="17"/>
      <c r="AD211" s="17"/>
      <c r="AE211" s="17"/>
      <c r="AF211" s="17"/>
      <c r="AG211" s="17"/>
      <c r="AH211" s="17"/>
    </row>
    <row r="212" spans="1:34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24"/>
      <c r="J212" s="25"/>
      <c r="K212" s="26"/>
      <c r="L212" s="27"/>
      <c r="M212" s="26"/>
      <c r="N212" s="27"/>
      <c r="O212" s="26"/>
      <c r="P212" s="27"/>
      <c r="Q212" s="24"/>
      <c r="R212" s="25"/>
      <c r="S212" s="24"/>
      <c r="T212" s="25"/>
      <c r="U212" s="17"/>
      <c r="V212" s="28"/>
      <c r="W212" s="29"/>
      <c r="X212" s="25"/>
      <c r="Y212" s="17"/>
      <c r="Z212" s="28"/>
      <c r="AA212" s="17"/>
      <c r="AB212" s="17"/>
      <c r="AC212" s="17"/>
      <c r="AD212" s="17"/>
      <c r="AE212" s="17"/>
      <c r="AF212" s="17"/>
      <c r="AG212" s="17"/>
      <c r="AH212" s="17"/>
    </row>
    <row r="213" spans="1:34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24"/>
      <c r="J213" s="25"/>
      <c r="K213" s="26"/>
      <c r="L213" s="27"/>
      <c r="M213" s="26"/>
      <c r="N213" s="27"/>
      <c r="O213" s="26"/>
      <c r="P213" s="27"/>
      <c r="Q213" s="24"/>
      <c r="R213" s="25"/>
      <c r="S213" s="24"/>
      <c r="T213" s="25"/>
      <c r="U213" s="17"/>
      <c r="V213" s="28"/>
      <c r="W213" s="29"/>
      <c r="X213" s="25"/>
      <c r="Y213" s="17"/>
      <c r="Z213" s="28"/>
      <c r="AA213" s="17"/>
      <c r="AB213" s="17"/>
      <c r="AC213" s="17"/>
      <c r="AD213" s="17"/>
      <c r="AE213" s="17"/>
      <c r="AF213" s="17"/>
      <c r="AG213" s="17"/>
      <c r="AH213" s="17"/>
    </row>
    <row r="214" spans="1:34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24"/>
      <c r="J214" s="25"/>
      <c r="K214" s="26"/>
      <c r="L214" s="27"/>
      <c r="M214" s="26"/>
      <c r="N214" s="27"/>
      <c r="O214" s="26"/>
      <c r="P214" s="27"/>
      <c r="Q214" s="24"/>
      <c r="R214" s="25"/>
      <c r="S214" s="24"/>
      <c r="T214" s="25"/>
      <c r="U214" s="17"/>
      <c r="V214" s="28"/>
      <c r="W214" s="29"/>
      <c r="X214" s="25"/>
      <c r="Y214" s="17"/>
      <c r="Z214" s="28"/>
      <c r="AA214" s="17"/>
      <c r="AB214" s="17"/>
      <c r="AC214" s="17"/>
      <c r="AD214" s="17"/>
      <c r="AE214" s="17"/>
      <c r="AF214" s="17"/>
      <c r="AG214" s="17"/>
      <c r="AH214" s="17"/>
    </row>
    <row r="215" spans="1:34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24"/>
      <c r="J215" s="25"/>
      <c r="K215" s="26"/>
      <c r="L215" s="27"/>
      <c r="M215" s="26"/>
      <c r="N215" s="27"/>
      <c r="O215" s="26"/>
      <c r="P215" s="27"/>
      <c r="Q215" s="24"/>
      <c r="R215" s="25"/>
      <c r="S215" s="24"/>
      <c r="T215" s="25"/>
      <c r="U215" s="17"/>
      <c r="V215" s="28"/>
      <c r="W215" s="29"/>
      <c r="X215" s="25"/>
      <c r="Y215" s="17"/>
      <c r="Z215" s="28"/>
      <c r="AA215" s="17"/>
      <c r="AB215" s="17"/>
      <c r="AC215" s="17"/>
      <c r="AD215" s="17"/>
      <c r="AE215" s="17"/>
      <c r="AF215" s="17"/>
      <c r="AG215" s="17"/>
      <c r="AH215" s="17"/>
    </row>
    <row r="216" spans="1:34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24"/>
      <c r="J216" s="25"/>
      <c r="K216" s="26"/>
      <c r="L216" s="27"/>
      <c r="M216" s="26"/>
      <c r="N216" s="27"/>
      <c r="O216" s="26"/>
      <c r="P216" s="27"/>
      <c r="Q216" s="24"/>
      <c r="R216" s="25"/>
      <c r="S216" s="24"/>
      <c r="T216" s="25"/>
      <c r="U216" s="17"/>
      <c r="V216" s="28"/>
      <c r="W216" s="29"/>
      <c r="X216" s="25"/>
      <c r="Y216" s="17"/>
      <c r="Z216" s="28"/>
      <c r="AA216" s="17"/>
      <c r="AB216" s="17"/>
      <c r="AC216" s="17"/>
      <c r="AD216" s="17"/>
      <c r="AE216" s="17"/>
      <c r="AF216" s="17"/>
      <c r="AG216" s="17"/>
      <c r="AH216" s="17"/>
    </row>
    <row r="217" spans="1:34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24"/>
      <c r="J217" s="25"/>
      <c r="K217" s="26"/>
      <c r="L217" s="27"/>
      <c r="M217" s="26"/>
      <c r="N217" s="27"/>
      <c r="O217" s="26"/>
      <c r="P217" s="27"/>
      <c r="Q217" s="24"/>
      <c r="R217" s="25"/>
      <c r="S217" s="24"/>
      <c r="T217" s="25"/>
      <c r="U217" s="17"/>
      <c r="V217" s="28"/>
      <c r="W217" s="29"/>
      <c r="X217" s="25"/>
      <c r="Y217" s="17"/>
      <c r="Z217" s="28"/>
      <c r="AA217" s="17"/>
      <c r="AB217" s="17"/>
      <c r="AC217" s="17"/>
      <c r="AD217" s="17"/>
      <c r="AE217" s="17"/>
      <c r="AF217" s="17"/>
      <c r="AG217" s="17"/>
      <c r="AH217" s="17"/>
    </row>
    <row r="218" spans="1:34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24"/>
      <c r="J218" s="25"/>
      <c r="K218" s="26"/>
      <c r="L218" s="27"/>
      <c r="M218" s="26"/>
      <c r="N218" s="27"/>
      <c r="O218" s="26"/>
      <c r="P218" s="27"/>
      <c r="Q218" s="24"/>
      <c r="R218" s="25"/>
      <c r="S218" s="24"/>
      <c r="T218" s="25"/>
      <c r="U218" s="17"/>
      <c r="V218" s="28"/>
      <c r="W218" s="29"/>
      <c r="X218" s="25"/>
      <c r="Y218" s="17"/>
      <c r="Z218" s="28"/>
      <c r="AA218" s="17"/>
      <c r="AB218" s="17"/>
      <c r="AC218" s="17"/>
      <c r="AD218" s="17"/>
      <c r="AE218" s="17"/>
      <c r="AF218" s="17"/>
      <c r="AG218" s="17"/>
      <c r="AH218" s="17"/>
    </row>
    <row r="219" spans="1:34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24"/>
      <c r="J219" s="25"/>
      <c r="K219" s="26"/>
      <c r="L219" s="27"/>
      <c r="M219" s="26"/>
      <c r="N219" s="27"/>
      <c r="O219" s="26"/>
      <c r="P219" s="27"/>
      <c r="Q219" s="24"/>
      <c r="R219" s="25"/>
      <c r="S219" s="24"/>
      <c r="T219" s="25"/>
      <c r="U219" s="17"/>
      <c r="V219" s="28"/>
      <c r="W219" s="29"/>
      <c r="X219" s="25"/>
      <c r="Y219" s="17"/>
      <c r="Z219" s="28"/>
      <c r="AA219" s="17"/>
      <c r="AB219" s="17"/>
      <c r="AC219" s="17"/>
      <c r="AD219" s="17"/>
      <c r="AE219" s="17"/>
      <c r="AF219" s="17"/>
      <c r="AG219" s="17"/>
      <c r="AH219" s="17"/>
    </row>
    <row r="220" spans="1:34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24"/>
      <c r="J220" s="25"/>
      <c r="K220" s="26"/>
      <c r="L220" s="27"/>
      <c r="M220" s="26"/>
      <c r="N220" s="27"/>
      <c r="O220" s="26"/>
      <c r="P220" s="27"/>
      <c r="Q220" s="24"/>
      <c r="R220" s="25"/>
      <c r="S220" s="24"/>
      <c r="T220" s="25"/>
      <c r="U220" s="17"/>
      <c r="V220" s="28"/>
      <c r="W220" s="29"/>
      <c r="X220" s="25"/>
      <c r="Y220" s="17"/>
      <c r="Z220" s="28"/>
      <c r="AA220" s="17"/>
      <c r="AB220" s="17"/>
      <c r="AC220" s="17"/>
      <c r="AD220" s="17"/>
      <c r="AE220" s="17"/>
      <c r="AF220" s="17"/>
      <c r="AG220" s="17"/>
      <c r="AH220" s="17"/>
    </row>
    <row r="221" spans="1:34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24"/>
      <c r="J221" s="25"/>
      <c r="K221" s="26"/>
      <c r="L221" s="27"/>
      <c r="M221" s="26"/>
      <c r="N221" s="27"/>
      <c r="O221" s="26"/>
      <c r="P221" s="27"/>
      <c r="Q221" s="24"/>
      <c r="R221" s="25"/>
      <c r="S221" s="24"/>
      <c r="T221" s="25"/>
      <c r="U221" s="17"/>
      <c r="V221" s="28"/>
      <c r="W221" s="29"/>
      <c r="X221" s="25"/>
      <c r="Y221" s="17"/>
      <c r="Z221" s="28"/>
      <c r="AA221" s="17"/>
      <c r="AB221" s="17"/>
      <c r="AC221" s="17"/>
      <c r="AD221" s="17"/>
      <c r="AE221" s="17"/>
      <c r="AF221" s="17"/>
      <c r="AG221" s="17"/>
      <c r="AH221" s="17"/>
    </row>
    <row r="222" spans="1:34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24"/>
      <c r="J222" s="25"/>
      <c r="K222" s="26"/>
      <c r="L222" s="27"/>
      <c r="M222" s="26"/>
      <c r="N222" s="27"/>
      <c r="O222" s="26"/>
      <c r="P222" s="27"/>
      <c r="Q222" s="24"/>
      <c r="R222" s="25"/>
      <c r="S222" s="24"/>
      <c r="T222" s="25"/>
      <c r="U222" s="17"/>
      <c r="V222" s="28"/>
      <c r="W222" s="29"/>
      <c r="X222" s="25"/>
      <c r="Y222" s="17"/>
      <c r="Z222" s="28"/>
      <c r="AA222" s="17"/>
      <c r="AB222" s="17"/>
      <c r="AC222" s="17"/>
      <c r="AD222" s="17"/>
      <c r="AE222" s="17"/>
      <c r="AF222" s="17"/>
      <c r="AG222" s="17"/>
      <c r="AH222" s="17"/>
    </row>
    <row r="223" spans="1:34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24"/>
      <c r="J223" s="25"/>
      <c r="K223" s="26"/>
      <c r="L223" s="27"/>
      <c r="M223" s="26"/>
      <c r="N223" s="27"/>
      <c r="O223" s="26"/>
      <c r="P223" s="27"/>
      <c r="Q223" s="24"/>
      <c r="R223" s="25"/>
      <c r="S223" s="24"/>
      <c r="T223" s="25"/>
      <c r="U223" s="17"/>
      <c r="V223" s="28"/>
      <c r="W223" s="29"/>
      <c r="X223" s="25"/>
      <c r="Y223" s="17"/>
      <c r="Z223" s="28"/>
      <c r="AA223" s="17"/>
      <c r="AB223" s="17"/>
      <c r="AC223" s="17"/>
      <c r="AD223" s="17"/>
      <c r="AE223" s="17"/>
      <c r="AF223" s="17"/>
      <c r="AG223" s="17"/>
      <c r="AH223" s="17"/>
    </row>
    <row r="224" spans="1:34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24"/>
      <c r="J224" s="25"/>
      <c r="K224" s="26"/>
      <c r="L224" s="27"/>
      <c r="M224" s="26"/>
      <c r="N224" s="27"/>
      <c r="O224" s="26"/>
      <c r="P224" s="27"/>
      <c r="Q224" s="24"/>
      <c r="R224" s="25"/>
      <c r="S224" s="24"/>
      <c r="T224" s="25"/>
      <c r="U224" s="17"/>
      <c r="V224" s="28"/>
      <c r="W224" s="29"/>
      <c r="X224" s="25"/>
      <c r="Y224" s="17"/>
      <c r="Z224" s="28"/>
      <c r="AA224" s="17"/>
      <c r="AB224" s="17"/>
      <c r="AC224" s="17"/>
      <c r="AD224" s="17"/>
      <c r="AE224" s="17"/>
      <c r="AF224" s="17"/>
      <c r="AG224" s="17"/>
      <c r="AH224" s="17"/>
    </row>
    <row r="225" spans="1:34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24"/>
      <c r="J225" s="25"/>
      <c r="K225" s="26"/>
      <c r="L225" s="27"/>
      <c r="M225" s="26"/>
      <c r="N225" s="27"/>
      <c r="O225" s="26"/>
      <c r="P225" s="27"/>
      <c r="Q225" s="24"/>
      <c r="R225" s="25"/>
      <c r="S225" s="24"/>
      <c r="T225" s="25"/>
      <c r="U225" s="17"/>
      <c r="V225" s="28"/>
      <c r="W225" s="29"/>
      <c r="X225" s="25"/>
      <c r="Y225" s="17"/>
      <c r="Z225" s="28"/>
      <c r="AA225" s="17"/>
      <c r="AB225" s="17"/>
      <c r="AC225" s="17"/>
      <c r="AD225" s="17"/>
      <c r="AE225" s="17"/>
      <c r="AF225" s="17"/>
      <c r="AG225" s="17"/>
      <c r="AH225" s="17"/>
    </row>
    <row r="226" spans="1:34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24"/>
      <c r="J226" s="25"/>
      <c r="K226" s="26"/>
      <c r="L226" s="27"/>
      <c r="M226" s="26"/>
      <c r="N226" s="27"/>
      <c r="O226" s="26"/>
      <c r="P226" s="27"/>
      <c r="Q226" s="24"/>
      <c r="R226" s="25"/>
      <c r="S226" s="24"/>
      <c r="T226" s="25"/>
      <c r="U226" s="17"/>
      <c r="V226" s="28"/>
      <c r="W226" s="29"/>
      <c r="X226" s="25"/>
      <c r="Y226" s="17"/>
      <c r="Z226" s="28"/>
      <c r="AA226" s="17"/>
      <c r="AB226" s="17"/>
      <c r="AC226" s="17"/>
      <c r="AD226" s="17"/>
      <c r="AE226" s="17"/>
      <c r="AF226" s="17"/>
      <c r="AG226" s="17"/>
      <c r="AH226" s="17"/>
    </row>
    <row r="227" spans="1:34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24"/>
      <c r="J227" s="25"/>
      <c r="K227" s="26"/>
      <c r="L227" s="27"/>
      <c r="M227" s="26"/>
      <c r="N227" s="27"/>
      <c r="O227" s="26"/>
      <c r="P227" s="27"/>
      <c r="Q227" s="24"/>
      <c r="R227" s="25"/>
      <c r="S227" s="24"/>
      <c r="T227" s="25"/>
      <c r="U227" s="17"/>
      <c r="V227" s="28"/>
      <c r="W227" s="29"/>
      <c r="X227" s="25"/>
      <c r="Y227" s="17"/>
      <c r="Z227" s="28"/>
      <c r="AA227" s="17"/>
      <c r="AB227" s="17"/>
      <c r="AC227" s="17"/>
      <c r="AD227" s="17"/>
      <c r="AE227" s="17"/>
      <c r="AF227" s="17"/>
      <c r="AG227" s="17"/>
      <c r="AH227" s="17"/>
    </row>
    <row r="228" spans="1:34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24"/>
      <c r="J228" s="25"/>
      <c r="K228" s="26"/>
      <c r="L228" s="27"/>
      <c r="M228" s="26"/>
      <c r="N228" s="27"/>
      <c r="O228" s="26"/>
      <c r="P228" s="27"/>
      <c r="Q228" s="24"/>
      <c r="R228" s="25"/>
      <c r="S228" s="24"/>
      <c r="T228" s="25"/>
      <c r="U228" s="17"/>
      <c r="V228" s="28"/>
      <c r="W228" s="29"/>
      <c r="X228" s="25"/>
      <c r="Y228" s="17"/>
      <c r="Z228" s="28"/>
      <c r="AA228" s="17"/>
      <c r="AB228" s="17"/>
      <c r="AC228" s="17"/>
      <c r="AD228" s="17"/>
      <c r="AE228" s="17"/>
      <c r="AF228" s="17"/>
      <c r="AG228" s="17"/>
      <c r="AH228" s="17"/>
    </row>
    <row r="229" spans="1:34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24"/>
      <c r="J229" s="25"/>
      <c r="K229" s="26"/>
      <c r="L229" s="27"/>
      <c r="M229" s="26"/>
      <c r="N229" s="27"/>
      <c r="O229" s="26"/>
      <c r="P229" s="27"/>
      <c r="Q229" s="24"/>
      <c r="R229" s="25"/>
      <c r="S229" s="24"/>
      <c r="T229" s="25"/>
      <c r="U229" s="17"/>
      <c r="V229" s="28"/>
      <c r="W229" s="29"/>
      <c r="X229" s="25"/>
      <c r="Y229" s="17"/>
      <c r="Z229" s="28"/>
      <c r="AA229" s="17"/>
      <c r="AB229" s="17"/>
      <c r="AC229" s="17"/>
      <c r="AD229" s="17"/>
      <c r="AE229" s="17"/>
      <c r="AF229" s="17"/>
      <c r="AG229" s="17"/>
      <c r="AH229" s="17"/>
    </row>
    <row r="230" spans="1:34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24"/>
      <c r="J230" s="25"/>
      <c r="K230" s="26"/>
      <c r="L230" s="27"/>
      <c r="M230" s="26"/>
      <c r="N230" s="27"/>
      <c r="O230" s="26"/>
      <c r="P230" s="27"/>
      <c r="Q230" s="24"/>
      <c r="R230" s="25"/>
      <c r="S230" s="24"/>
      <c r="T230" s="25"/>
      <c r="U230" s="17"/>
      <c r="V230" s="28"/>
      <c r="W230" s="29"/>
      <c r="X230" s="25"/>
      <c r="Y230" s="17"/>
      <c r="Z230" s="28"/>
      <c r="AA230" s="17"/>
      <c r="AB230" s="17"/>
      <c r="AC230" s="17"/>
      <c r="AD230" s="17"/>
      <c r="AE230" s="17"/>
      <c r="AF230" s="17"/>
      <c r="AG230" s="17"/>
      <c r="AH230" s="17"/>
    </row>
    <row r="231" spans="1:34" ht="15.75" customHeight="1" x14ac:dyDescent="0.25"/>
    <row r="232" spans="1:34" ht="15.75" customHeight="1" x14ac:dyDescent="0.25"/>
    <row r="233" spans="1:34" ht="15.75" customHeight="1" x14ac:dyDescent="0.25"/>
    <row r="234" spans="1:34" ht="15.75" customHeight="1" x14ac:dyDescent="0.25"/>
    <row r="235" spans="1:34" ht="15.75" customHeight="1" x14ac:dyDescent="0.25"/>
    <row r="236" spans="1:34" ht="15.75" customHeight="1" x14ac:dyDescent="0.25"/>
    <row r="237" spans="1:34" ht="15.75" customHeight="1" x14ac:dyDescent="0.25"/>
    <row r="238" spans="1:34" ht="15.75" customHeight="1" x14ac:dyDescent="0.25"/>
    <row r="239" spans="1:34" ht="15.75" customHeight="1" x14ac:dyDescent="0.25"/>
    <row r="240" spans="1:3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00"/>
    <outlinePr summaryBelow="0" summaryRight="0"/>
  </sheetPr>
  <dimension ref="A1:AH1000"/>
  <sheetViews>
    <sheetView workbookViewId="0">
      <pane xSplit="8" ySplit="1" topLeftCell="J2" activePane="bottomRight" state="frozen"/>
      <selection pane="topRight" activeCell="I1" sqref="I1"/>
      <selection pane="bottomLeft" activeCell="A2" sqref="A2"/>
      <selection pane="bottomRight" activeCell="S1" sqref="A1:XFD1048576"/>
    </sheetView>
  </sheetViews>
  <sheetFormatPr defaultColWidth="12.6328125" defaultRowHeight="15" customHeight="1" x14ac:dyDescent="0.25"/>
  <cols>
    <col min="1" max="2" width="12.6328125" customWidth="1"/>
    <col min="3" max="4" width="12.7265625" customWidth="1"/>
    <col min="5" max="5" width="24.6328125" customWidth="1"/>
    <col min="6" max="6" width="12.6328125" customWidth="1"/>
    <col min="9" max="9" width="14.08984375" customWidth="1"/>
    <col min="10" max="10" width="15.7265625" customWidth="1"/>
    <col min="11" max="11" width="11.7265625" customWidth="1"/>
    <col min="12" max="12" width="12.6328125" customWidth="1"/>
    <col min="13" max="13" width="11.7265625" customWidth="1"/>
    <col min="14" max="14" width="12.6328125" customWidth="1"/>
    <col min="15" max="15" width="13" customWidth="1"/>
    <col min="16" max="16" width="13.7265625" customWidth="1"/>
    <col min="17" max="17" width="12" customWidth="1"/>
    <col min="18" max="18" width="12.90625" customWidth="1"/>
    <col min="19" max="19" width="11.90625" customWidth="1"/>
    <col min="20" max="20" width="12.6328125" customWidth="1"/>
    <col min="21" max="21" width="12.36328125" customWidth="1"/>
    <col min="22" max="22" width="13.26953125" customWidth="1"/>
    <col min="23" max="23" width="11.7265625" customWidth="1"/>
    <col min="24" max="24" width="12.6328125" customWidth="1"/>
    <col min="25" max="25" width="11.7265625" customWidth="1"/>
    <col min="26" max="26" width="12.6328125" customWidth="1"/>
  </cols>
  <sheetData>
    <row r="1" spans="1:34" ht="53.25" customHeight="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1" t="s">
        <v>8</v>
      </c>
      <c r="J1" s="61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0" t="s">
        <v>20</v>
      </c>
      <c r="V1" s="60" t="s">
        <v>21</v>
      </c>
      <c r="W1" s="63" t="s">
        <v>22</v>
      </c>
      <c r="X1" s="61" t="s">
        <v>23</v>
      </c>
      <c r="Y1" s="61" t="s">
        <v>24</v>
      </c>
      <c r="Z1" s="61" t="s">
        <v>25</v>
      </c>
      <c r="AA1" s="5"/>
      <c r="AB1" s="5"/>
      <c r="AC1" s="5"/>
      <c r="AD1" s="5"/>
      <c r="AE1" s="5"/>
      <c r="AF1" s="5"/>
      <c r="AG1" s="5"/>
      <c r="AH1" s="5"/>
    </row>
    <row r="2" spans="1:34" ht="15.75" customHeight="1" x14ac:dyDescent="0.25">
      <c r="A2" s="6">
        <f>Summary!A2</f>
        <v>45789</v>
      </c>
      <c r="B2" s="6">
        <f>Summary!B2</f>
        <v>45849</v>
      </c>
      <c r="C2" s="7"/>
      <c r="D2" s="7">
        <v>45790</v>
      </c>
      <c r="E2" s="8" t="s">
        <v>26</v>
      </c>
      <c r="F2" s="8" t="s">
        <v>27</v>
      </c>
      <c r="G2" s="8" t="s">
        <v>28</v>
      </c>
      <c r="H2" s="8" t="s">
        <v>29</v>
      </c>
      <c r="I2" s="9">
        <v>5000</v>
      </c>
      <c r="J2" s="10"/>
      <c r="K2" s="11">
        <v>625000</v>
      </c>
      <c r="L2" s="12" t="s">
        <v>41</v>
      </c>
      <c r="M2" s="11">
        <v>1250000</v>
      </c>
      <c r="N2" s="12"/>
      <c r="O2" s="11"/>
      <c r="P2" s="12"/>
      <c r="Q2" s="9">
        <f t="shared" ref="Q2:R2" si="0">(I2/M2)*1000</f>
        <v>4</v>
      </c>
      <c r="R2" s="10" t="e">
        <f t="shared" si="0"/>
        <v>#DIV/0!</v>
      </c>
      <c r="S2" s="9"/>
      <c r="T2" s="10" t="e">
        <f t="shared" ref="T2:T23" si="1">(J2/P2)</f>
        <v>#DIV/0!</v>
      </c>
      <c r="U2" s="64"/>
      <c r="V2" s="65"/>
      <c r="W2" s="14"/>
      <c r="X2" s="10" t="e">
        <f t="shared" ref="X2:X5" si="2">J2/V2</f>
        <v>#DIV/0!</v>
      </c>
      <c r="Y2" s="15">
        <f t="shared" ref="Y2:Z2" si="3">O2/M2</f>
        <v>0</v>
      </c>
      <c r="Z2" s="16" t="e">
        <f t="shared" si="3"/>
        <v>#DIV/0!</v>
      </c>
      <c r="AA2" s="17"/>
      <c r="AB2" s="17"/>
      <c r="AC2" s="17"/>
      <c r="AD2" s="17"/>
      <c r="AE2" s="17"/>
      <c r="AF2" s="17"/>
      <c r="AG2" s="17"/>
      <c r="AH2" s="17"/>
    </row>
    <row r="3" spans="1:34" ht="15.75" customHeight="1" x14ac:dyDescent="0.25">
      <c r="A3" s="6">
        <f>Summary!A3</f>
        <v>45789</v>
      </c>
      <c r="B3" s="6">
        <f>Summary!B3</f>
        <v>45849</v>
      </c>
      <c r="C3" s="7"/>
      <c r="D3" s="7">
        <v>45790</v>
      </c>
      <c r="E3" s="8" t="s">
        <v>26</v>
      </c>
      <c r="F3" s="8" t="s">
        <v>27</v>
      </c>
      <c r="G3" s="8" t="s">
        <v>28</v>
      </c>
      <c r="H3" s="8" t="s">
        <v>30</v>
      </c>
      <c r="I3" s="9">
        <v>4000</v>
      </c>
      <c r="J3" s="10"/>
      <c r="K3" s="11">
        <v>266667</v>
      </c>
      <c r="L3" s="12" t="s">
        <v>41</v>
      </c>
      <c r="M3" s="11">
        <v>800000</v>
      </c>
      <c r="N3" s="12"/>
      <c r="O3" s="11"/>
      <c r="P3" s="12"/>
      <c r="Q3" s="9">
        <f t="shared" ref="Q3:R3" si="4">(I3/M3)*1000</f>
        <v>5</v>
      </c>
      <c r="R3" s="10" t="e">
        <f t="shared" si="4"/>
        <v>#DIV/0!</v>
      </c>
      <c r="S3" s="9"/>
      <c r="T3" s="10" t="e">
        <f t="shared" si="1"/>
        <v>#DIV/0!</v>
      </c>
      <c r="U3" s="64"/>
      <c r="V3" s="65"/>
      <c r="W3" s="14"/>
      <c r="X3" s="10" t="e">
        <f t="shared" si="2"/>
        <v>#DIV/0!</v>
      </c>
      <c r="Y3" s="15">
        <f t="shared" ref="Y3:Z3" si="5">O3/M3</f>
        <v>0</v>
      </c>
      <c r="Z3" s="16" t="e">
        <f t="shared" si="5"/>
        <v>#DIV/0!</v>
      </c>
      <c r="AA3" s="17"/>
      <c r="AB3" s="17"/>
      <c r="AC3" s="17"/>
      <c r="AD3" s="17"/>
      <c r="AE3" s="17"/>
      <c r="AF3" s="17"/>
      <c r="AG3" s="17"/>
      <c r="AH3" s="17"/>
    </row>
    <row r="4" spans="1:34" ht="15.75" customHeight="1" x14ac:dyDescent="0.25">
      <c r="A4" s="6">
        <f>Summary!A4</f>
        <v>45789</v>
      </c>
      <c r="B4" s="6">
        <f>Summary!B4</f>
        <v>45849</v>
      </c>
      <c r="C4" s="7"/>
      <c r="D4" s="7">
        <v>45790</v>
      </c>
      <c r="E4" s="8" t="s">
        <v>26</v>
      </c>
      <c r="F4" s="8" t="s">
        <v>27</v>
      </c>
      <c r="G4" s="8" t="s">
        <v>28</v>
      </c>
      <c r="H4" s="8" t="s">
        <v>31</v>
      </c>
      <c r="I4" s="9">
        <v>3000</v>
      </c>
      <c r="J4" s="10"/>
      <c r="K4" s="11">
        <v>120000</v>
      </c>
      <c r="L4" s="12" t="s">
        <v>41</v>
      </c>
      <c r="M4" s="11">
        <v>600000</v>
      </c>
      <c r="N4" s="12"/>
      <c r="O4" s="11"/>
      <c r="P4" s="12"/>
      <c r="Q4" s="9">
        <f t="shared" ref="Q4:R4" si="6">(I4/M4)*1000</f>
        <v>5</v>
      </c>
      <c r="R4" s="10" t="e">
        <f t="shared" si="6"/>
        <v>#DIV/0!</v>
      </c>
      <c r="S4" s="9"/>
      <c r="T4" s="10" t="e">
        <f t="shared" si="1"/>
        <v>#DIV/0!</v>
      </c>
      <c r="U4" s="64"/>
      <c r="V4" s="65"/>
      <c r="W4" s="14"/>
      <c r="X4" s="10" t="e">
        <f t="shared" si="2"/>
        <v>#DIV/0!</v>
      </c>
      <c r="Y4" s="15">
        <f t="shared" ref="Y4:Z4" si="7">O4/M4</f>
        <v>0</v>
      </c>
      <c r="Z4" s="16" t="e">
        <f t="shared" si="7"/>
        <v>#DIV/0!</v>
      </c>
      <c r="AA4" s="17"/>
      <c r="AB4" s="17"/>
      <c r="AC4" s="17"/>
      <c r="AD4" s="17"/>
      <c r="AE4" s="17"/>
      <c r="AF4" s="17"/>
      <c r="AG4" s="17"/>
      <c r="AH4" s="17"/>
    </row>
    <row r="5" spans="1:34" ht="15.75" customHeight="1" x14ac:dyDescent="0.3">
      <c r="A5" s="18" t="s">
        <v>32</v>
      </c>
      <c r="B5" s="18"/>
      <c r="C5" s="18"/>
      <c r="D5" s="18"/>
      <c r="E5" s="18"/>
      <c r="F5" s="18"/>
      <c r="G5" s="18"/>
      <c r="H5" s="18"/>
      <c r="I5" s="19">
        <f t="shared" ref="I5:P5" si="8">SUM(I2:I4)</f>
        <v>12000</v>
      </c>
      <c r="J5" s="19">
        <f t="shared" si="8"/>
        <v>0</v>
      </c>
      <c r="K5" s="20">
        <f t="shared" si="8"/>
        <v>1011667</v>
      </c>
      <c r="L5" s="20">
        <f t="shared" si="8"/>
        <v>0</v>
      </c>
      <c r="M5" s="20">
        <f t="shared" si="8"/>
        <v>2650000</v>
      </c>
      <c r="N5" s="20">
        <f t="shared" si="8"/>
        <v>0</v>
      </c>
      <c r="O5" s="20">
        <f t="shared" si="8"/>
        <v>0</v>
      </c>
      <c r="P5" s="20">
        <f t="shared" si="8"/>
        <v>0</v>
      </c>
      <c r="Q5" s="19"/>
      <c r="R5" s="19" t="e">
        <f>(J5/N5)*1000</f>
        <v>#DIV/0!</v>
      </c>
      <c r="S5" s="19"/>
      <c r="T5" s="19" t="e">
        <f t="shared" si="1"/>
        <v>#DIV/0!</v>
      </c>
      <c r="U5" s="66">
        <f t="shared" ref="U5:V5" si="9">SUM(U2:U4)</f>
        <v>0</v>
      </c>
      <c r="V5" s="66">
        <f t="shared" si="9"/>
        <v>0</v>
      </c>
      <c r="W5" s="21"/>
      <c r="X5" s="19" t="e">
        <f t="shared" si="2"/>
        <v>#DIV/0!</v>
      </c>
      <c r="Y5" s="18"/>
      <c r="Z5" s="18"/>
      <c r="AA5" s="17"/>
      <c r="AB5" s="17"/>
      <c r="AC5" s="17"/>
      <c r="AD5" s="17"/>
      <c r="AE5" s="17"/>
      <c r="AF5" s="17"/>
      <c r="AG5" s="17"/>
      <c r="AH5" s="17"/>
    </row>
    <row r="6" spans="1:34" ht="15.75" customHeight="1" x14ac:dyDescent="0.25">
      <c r="A6" s="6">
        <f>Summary!A6</f>
        <v>45783</v>
      </c>
      <c r="B6" s="6">
        <f>Summary!B6</f>
        <v>45844</v>
      </c>
      <c r="C6" s="7">
        <v>45781</v>
      </c>
      <c r="D6" s="7">
        <v>45787</v>
      </c>
      <c r="E6" s="8" t="s">
        <v>26</v>
      </c>
      <c r="F6" s="8" t="s">
        <v>33</v>
      </c>
      <c r="G6" s="8" t="s">
        <v>34</v>
      </c>
      <c r="H6" s="8" t="s">
        <v>29</v>
      </c>
      <c r="I6" s="9">
        <v>6500</v>
      </c>
      <c r="J6" s="10">
        <v>470.22</v>
      </c>
      <c r="K6" s="11"/>
      <c r="L6" s="12">
        <v>114241</v>
      </c>
      <c r="M6" s="11">
        <v>2600000</v>
      </c>
      <c r="N6" s="12">
        <v>158654</v>
      </c>
      <c r="O6" s="11"/>
      <c r="P6" s="12">
        <v>3744</v>
      </c>
      <c r="Q6" s="9">
        <f t="shared" ref="Q6:R6" si="10">(I6/M6)*1000</f>
        <v>2.5</v>
      </c>
      <c r="R6" s="10">
        <f t="shared" si="10"/>
        <v>2.9638080350952389</v>
      </c>
      <c r="S6" s="9"/>
      <c r="T6" s="10">
        <f t="shared" si="1"/>
        <v>0.12559294871794874</v>
      </c>
      <c r="U6" s="64">
        <v>650</v>
      </c>
      <c r="V6" s="65"/>
      <c r="W6" s="14">
        <f t="shared" ref="W6:X6" si="11">I6/U6</f>
        <v>10</v>
      </c>
      <c r="X6" s="10" t="e">
        <f t="shared" si="11"/>
        <v>#DIV/0!</v>
      </c>
      <c r="Y6" s="15">
        <f t="shared" ref="Y6:Z6" si="12">O6/M6</f>
        <v>0</v>
      </c>
      <c r="Z6" s="16">
        <f t="shared" si="12"/>
        <v>2.3598522571129626E-2</v>
      </c>
      <c r="AA6" s="17"/>
      <c r="AB6" s="17"/>
      <c r="AC6" s="17"/>
      <c r="AD6" s="17"/>
      <c r="AE6" s="17"/>
      <c r="AF6" s="17"/>
      <c r="AG6" s="17"/>
      <c r="AH6" s="17"/>
    </row>
    <row r="7" spans="1:34" ht="15.75" customHeight="1" x14ac:dyDescent="0.25">
      <c r="A7" s="6">
        <f>Summary!A7</f>
        <v>45783</v>
      </c>
      <c r="B7" s="6">
        <f>Summary!B7</f>
        <v>45844</v>
      </c>
      <c r="C7" s="7">
        <v>45781</v>
      </c>
      <c r="D7" s="7">
        <v>45787</v>
      </c>
      <c r="E7" s="8" t="s">
        <v>26</v>
      </c>
      <c r="F7" s="8" t="s">
        <v>33</v>
      </c>
      <c r="G7" s="8" t="s">
        <v>34</v>
      </c>
      <c r="H7" s="8" t="s">
        <v>30</v>
      </c>
      <c r="I7" s="9">
        <v>4500</v>
      </c>
      <c r="J7" s="10">
        <v>326.08</v>
      </c>
      <c r="K7" s="11"/>
      <c r="L7" s="12">
        <v>61534</v>
      </c>
      <c r="M7" s="11">
        <v>1125000</v>
      </c>
      <c r="N7" s="12">
        <v>88417</v>
      </c>
      <c r="O7" s="11"/>
      <c r="P7" s="12">
        <v>3538</v>
      </c>
      <c r="Q7" s="9">
        <f t="shared" ref="Q7:R7" si="13">(I7/M7)*1000</f>
        <v>4</v>
      </c>
      <c r="R7" s="10">
        <f t="shared" si="13"/>
        <v>3.6879785561600147</v>
      </c>
      <c r="S7" s="9"/>
      <c r="T7" s="10">
        <f t="shared" si="1"/>
        <v>9.216506500847936E-2</v>
      </c>
      <c r="U7" s="64">
        <v>375</v>
      </c>
      <c r="V7" s="65"/>
      <c r="W7" s="14">
        <f t="shared" ref="W7:X7" si="14">I7/U7</f>
        <v>12</v>
      </c>
      <c r="X7" s="10" t="e">
        <f t="shared" si="14"/>
        <v>#DIV/0!</v>
      </c>
      <c r="Y7" s="15">
        <f t="shared" ref="Y7:Z7" si="15">O7/M7</f>
        <v>0</v>
      </c>
      <c r="Z7" s="16">
        <f t="shared" si="15"/>
        <v>4.0014929255686123E-2</v>
      </c>
      <c r="AA7" s="17"/>
      <c r="AB7" s="17"/>
      <c r="AC7" s="17"/>
      <c r="AD7" s="17"/>
      <c r="AE7" s="17"/>
      <c r="AF7" s="17"/>
      <c r="AG7" s="17"/>
      <c r="AH7" s="17"/>
    </row>
    <row r="8" spans="1:34" ht="15.75" customHeight="1" x14ac:dyDescent="0.25">
      <c r="A8" s="6">
        <f>Summary!A8</f>
        <v>45783</v>
      </c>
      <c r="B8" s="6">
        <f>Summary!B8</f>
        <v>45844</v>
      </c>
      <c r="C8" s="7">
        <v>45781</v>
      </c>
      <c r="D8" s="7">
        <v>45787</v>
      </c>
      <c r="E8" s="8" t="s">
        <v>26</v>
      </c>
      <c r="F8" s="8" t="s">
        <v>33</v>
      </c>
      <c r="G8" s="8" t="s">
        <v>34</v>
      </c>
      <c r="H8" s="8" t="s">
        <v>31</v>
      </c>
      <c r="I8" s="9">
        <v>3000</v>
      </c>
      <c r="J8" s="10">
        <v>215.47</v>
      </c>
      <c r="K8" s="11"/>
      <c r="L8" s="12">
        <v>17224</v>
      </c>
      <c r="M8" s="11">
        <v>600000</v>
      </c>
      <c r="N8" s="12">
        <v>23951</v>
      </c>
      <c r="O8" s="11"/>
      <c r="P8" s="12">
        <v>1246</v>
      </c>
      <c r="Q8" s="9">
        <f t="shared" ref="Q8:R8" si="16">(I8/M8)*1000</f>
        <v>5</v>
      </c>
      <c r="R8" s="10">
        <f t="shared" si="16"/>
        <v>8.996284079996661</v>
      </c>
      <c r="S8" s="9"/>
      <c r="T8" s="10">
        <f t="shared" si="1"/>
        <v>0.17292937399678973</v>
      </c>
      <c r="U8" s="64">
        <v>200</v>
      </c>
      <c r="V8" s="65"/>
      <c r="W8" s="14">
        <f t="shared" ref="W8:X8" si="17">I8/U8</f>
        <v>15</v>
      </c>
      <c r="X8" s="10" t="e">
        <f t="shared" si="17"/>
        <v>#DIV/0!</v>
      </c>
      <c r="Y8" s="15">
        <f t="shared" ref="Y8:Z8" si="18">O8/M8</f>
        <v>0</v>
      </c>
      <c r="Z8" s="16">
        <f t="shared" si="18"/>
        <v>5.2022880046762136E-2</v>
      </c>
      <c r="AA8" s="17"/>
      <c r="AB8" s="17"/>
      <c r="AC8" s="17"/>
      <c r="AD8" s="17"/>
      <c r="AE8" s="17"/>
      <c r="AF8" s="17"/>
      <c r="AG8" s="17"/>
      <c r="AH8" s="17"/>
    </row>
    <row r="9" spans="1:34" ht="15.75" customHeight="1" x14ac:dyDescent="0.25">
      <c r="A9" s="6">
        <f>Summary!A9</f>
        <v>45783</v>
      </c>
      <c r="B9" s="6">
        <f>Summary!B9</f>
        <v>45844</v>
      </c>
      <c r="C9" s="7">
        <v>45781</v>
      </c>
      <c r="D9" s="7">
        <v>45787</v>
      </c>
      <c r="E9" s="8" t="s">
        <v>26</v>
      </c>
      <c r="F9" s="8" t="s">
        <v>33</v>
      </c>
      <c r="G9" s="8" t="s">
        <v>34</v>
      </c>
      <c r="H9" s="8" t="s">
        <v>35</v>
      </c>
      <c r="I9" s="9">
        <v>2000</v>
      </c>
      <c r="J9" s="10">
        <v>140.82</v>
      </c>
      <c r="K9" s="11"/>
      <c r="L9" s="12">
        <v>20645</v>
      </c>
      <c r="M9" s="11">
        <v>571429</v>
      </c>
      <c r="N9" s="12">
        <v>28036</v>
      </c>
      <c r="O9" s="11"/>
      <c r="P9" s="12">
        <v>785</v>
      </c>
      <c r="Q9" s="9">
        <f t="shared" ref="Q9:R9" si="19">(I9/M9)*1000</f>
        <v>3.4999973750019686</v>
      </c>
      <c r="R9" s="10">
        <f t="shared" si="19"/>
        <v>5.0228277928377798</v>
      </c>
      <c r="S9" s="9"/>
      <c r="T9" s="10">
        <f t="shared" si="1"/>
        <v>0.17938853503184712</v>
      </c>
      <c r="U9" s="64">
        <v>133</v>
      </c>
      <c r="V9" s="65"/>
      <c r="W9" s="14">
        <f t="shared" ref="W9:X9" si="20">I9/U9</f>
        <v>15.037593984962406</v>
      </c>
      <c r="X9" s="10" t="e">
        <f t="shared" si="20"/>
        <v>#DIV/0!</v>
      </c>
      <c r="Y9" s="15">
        <f t="shared" ref="Y9:Z9" si="21">O9/M9</f>
        <v>0</v>
      </c>
      <c r="Z9" s="16">
        <f t="shared" si="21"/>
        <v>2.7999714652589526E-2</v>
      </c>
      <c r="AA9" s="17"/>
      <c r="AB9" s="17"/>
      <c r="AC9" s="17"/>
      <c r="AD9" s="17"/>
      <c r="AE9" s="17"/>
      <c r="AF9" s="17"/>
      <c r="AG9" s="17"/>
      <c r="AH9" s="17"/>
    </row>
    <row r="10" spans="1:34" ht="15.75" customHeight="1" x14ac:dyDescent="0.25">
      <c r="A10" s="6">
        <f>Summary!A10</f>
        <v>45783</v>
      </c>
      <c r="B10" s="6">
        <f>Summary!B10</f>
        <v>45844</v>
      </c>
      <c r="C10" s="7">
        <v>45781</v>
      </c>
      <c r="D10" s="7">
        <v>45787</v>
      </c>
      <c r="E10" s="8" t="s">
        <v>26</v>
      </c>
      <c r="F10" s="8" t="s">
        <v>33</v>
      </c>
      <c r="G10" s="8" t="s">
        <v>34</v>
      </c>
      <c r="H10" s="8" t="s">
        <v>36</v>
      </c>
      <c r="I10" s="9">
        <v>2000</v>
      </c>
      <c r="J10" s="10">
        <v>141.01</v>
      </c>
      <c r="K10" s="11"/>
      <c r="L10" s="12">
        <v>38879</v>
      </c>
      <c r="M10" s="11">
        <v>571429</v>
      </c>
      <c r="N10" s="12">
        <v>54386</v>
      </c>
      <c r="O10" s="11"/>
      <c r="P10" s="12">
        <v>2304</v>
      </c>
      <c r="Q10" s="9">
        <f t="shared" ref="Q10:R10" si="22">(I10/M10)*1000</f>
        <v>3.4999973750019686</v>
      </c>
      <c r="R10" s="10">
        <f t="shared" si="22"/>
        <v>2.5927628433788104</v>
      </c>
      <c r="S10" s="9"/>
      <c r="T10" s="10">
        <f t="shared" si="1"/>
        <v>6.1202256944444443E-2</v>
      </c>
      <c r="U10" s="64">
        <v>133</v>
      </c>
      <c r="V10" s="65"/>
      <c r="W10" s="14">
        <f t="shared" ref="W10:X10" si="23">I10/U10</f>
        <v>15.037593984962406</v>
      </c>
      <c r="X10" s="10" t="e">
        <f t="shared" si="23"/>
        <v>#DIV/0!</v>
      </c>
      <c r="Y10" s="15">
        <f t="shared" ref="Y10:Z10" si="24">O10/M10</f>
        <v>0</v>
      </c>
      <c r="Z10" s="16">
        <f t="shared" si="24"/>
        <v>4.2363843636229914E-2</v>
      </c>
      <c r="AA10" s="17"/>
      <c r="AB10" s="17"/>
      <c r="AC10" s="17"/>
      <c r="AD10" s="17"/>
      <c r="AE10" s="17"/>
      <c r="AF10" s="17"/>
      <c r="AG10" s="17"/>
      <c r="AH10" s="17"/>
    </row>
    <row r="11" spans="1:34" ht="15.75" customHeight="1" x14ac:dyDescent="0.25">
      <c r="A11" s="6">
        <f>Summary!A11</f>
        <v>45783</v>
      </c>
      <c r="B11" s="6">
        <f>Summary!B11</f>
        <v>45844</v>
      </c>
      <c r="C11" s="7">
        <v>45781</v>
      </c>
      <c r="D11" s="7">
        <v>45787</v>
      </c>
      <c r="E11" s="8" t="s">
        <v>26</v>
      </c>
      <c r="F11" s="8" t="s">
        <v>33</v>
      </c>
      <c r="G11" s="8" t="s">
        <v>34</v>
      </c>
      <c r="H11" s="8" t="s">
        <v>37</v>
      </c>
      <c r="I11" s="9">
        <v>3000</v>
      </c>
      <c r="J11" s="10">
        <v>211.04</v>
      </c>
      <c r="K11" s="11"/>
      <c r="L11" s="12">
        <v>48284</v>
      </c>
      <c r="M11" s="11">
        <v>857143</v>
      </c>
      <c r="N11" s="12">
        <v>61130</v>
      </c>
      <c r="O11" s="11"/>
      <c r="P11" s="12">
        <v>2317</v>
      </c>
      <c r="Q11" s="9">
        <f t="shared" ref="Q11:R11" si="25">(I11/M11)*1000</f>
        <v>3.4999994166667636</v>
      </c>
      <c r="R11" s="10">
        <f t="shared" si="25"/>
        <v>3.4523147390806477</v>
      </c>
      <c r="S11" s="9"/>
      <c r="T11" s="10">
        <f t="shared" si="1"/>
        <v>9.1083297367285279E-2</v>
      </c>
      <c r="U11" s="64">
        <v>200</v>
      </c>
      <c r="V11" s="65"/>
      <c r="W11" s="14">
        <f t="shared" ref="W11:X11" si="26">I11/U11</f>
        <v>15</v>
      </c>
      <c r="X11" s="10" t="e">
        <f t="shared" si="26"/>
        <v>#DIV/0!</v>
      </c>
      <c r="Y11" s="15">
        <f t="shared" ref="Y11:Z11" si="27">O11/M11</f>
        <v>0</v>
      </c>
      <c r="Z11" s="16">
        <f t="shared" si="27"/>
        <v>3.7902830034353019E-2</v>
      </c>
      <c r="AA11" s="17"/>
      <c r="AB11" s="17"/>
      <c r="AC11" s="17"/>
      <c r="AD11" s="17"/>
      <c r="AE11" s="17"/>
      <c r="AF11" s="17"/>
      <c r="AG11" s="17"/>
      <c r="AH11" s="17"/>
    </row>
    <row r="12" spans="1:34" ht="15.75" customHeight="1" x14ac:dyDescent="0.3">
      <c r="A12" s="18" t="s">
        <v>32</v>
      </c>
      <c r="B12" s="18"/>
      <c r="C12" s="18"/>
      <c r="D12" s="18"/>
      <c r="E12" s="18"/>
      <c r="F12" s="18"/>
      <c r="G12" s="18"/>
      <c r="H12" s="18"/>
      <c r="I12" s="19">
        <f t="shared" ref="I12:P12" si="28">SUM(I6:I11)</f>
        <v>21000</v>
      </c>
      <c r="J12" s="19">
        <f t="shared" si="28"/>
        <v>1504.6399999999999</v>
      </c>
      <c r="K12" s="20">
        <f t="shared" si="28"/>
        <v>0</v>
      </c>
      <c r="L12" s="20">
        <f t="shared" si="28"/>
        <v>300807</v>
      </c>
      <c r="M12" s="20">
        <f t="shared" si="28"/>
        <v>6325001</v>
      </c>
      <c r="N12" s="20">
        <f t="shared" si="28"/>
        <v>414574</v>
      </c>
      <c r="O12" s="20">
        <f t="shared" si="28"/>
        <v>0</v>
      </c>
      <c r="P12" s="20">
        <f t="shared" si="28"/>
        <v>13934</v>
      </c>
      <c r="Q12" s="19"/>
      <c r="R12" s="19">
        <f>(J12/N12)*1000</f>
        <v>3.6293641183479908</v>
      </c>
      <c r="S12" s="19"/>
      <c r="T12" s="19">
        <f t="shared" si="1"/>
        <v>0.10798335007894358</v>
      </c>
      <c r="U12" s="66">
        <f t="shared" ref="U12:V12" si="29">SUM(U6:U11)</f>
        <v>1691</v>
      </c>
      <c r="V12" s="66">
        <f t="shared" si="29"/>
        <v>0</v>
      </c>
      <c r="W12" s="21"/>
      <c r="X12" s="19" t="e">
        <f t="shared" ref="X12:X16" si="30">J12/V12</f>
        <v>#DIV/0!</v>
      </c>
      <c r="Y12" s="18"/>
      <c r="Z12" s="18"/>
      <c r="AA12" s="17"/>
      <c r="AB12" s="17"/>
      <c r="AC12" s="17"/>
      <c r="AD12" s="17"/>
      <c r="AE12" s="17"/>
      <c r="AF12" s="17"/>
      <c r="AG12" s="17"/>
      <c r="AH12" s="17"/>
    </row>
    <row r="13" spans="1:34" ht="15.75" customHeight="1" x14ac:dyDescent="0.25">
      <c r="A13" s="6">
        <f>Summary!A13</f>
        <v>45785</v>
      </c>
      <c r="B13" s="6">
        <f>Summary!B13</f>
        <v>45844</v>
      </c>
      <c r="C13" s="7">
        <v>45781</v>
      </c>
      <c r="D13" s="7">
        <v>45787</v>
      </c>
      <c r="E13" s="8" t="s">
        <v>26</v>
      </c>
      <c r="F13" s="8" t="s">
        <v>38</v>
      </c>
      <c r="G13" s="8" t="s">
        <v>28</v>
      </c>
      <c r="H13" s="8" t="s">
        <v>29</v>
      </c>
      <c r="I13" s="9">
        <v>5000</v>
      </c>
      <c r="J13" s="10">
        <v>226.58</v>
      </c>
      <c r="K13" s="11">
        <v>92593</v>
      </c>
      <c r="L13" s="12">
        <v>27192</v>
      </c>
      <c r="M13" s="11">
        <v>277778</v>
      </c>
      <c r="N13" s="12">
        <v>86247</v>
      </c>
      <c r="O13" s="11"/>
      <c r="P13" s="12">
        <v>116</v>
      </c>
      <c r="Q13" s="9">
        <f t="shared" ref="Q13:R13" si="31">(I13/M13)*1000</f>
        <v>17.99998560001152</v>
      </c>
      <c r="R13" s="10">
        <f t="shared" si="31"/>
        <v>2.6271058703491139</v>
      </c>
      <c r="S13" s="9"/>
      <c r="T13" s="10">
        <f t="shared" si="1"/>
        <v>1.9532758620689656</v>
      </c>
      <c r="U13" s="64"/>
      <c r="V13" s="65"/>
      <c r="W13" s="14"/>
      <c r="X13" s="10" t="e">
        <f t="shared" si="30"/>
        <v>#DIV/0!</v>
      </c>
      <c r="Y13" s="15">
        <f t="shared" ref="Y13:Z13" si="32">O13/M13</f>
        <v>0</v>
      </c>
      <c r="Z13" s="16">
        <f t="shared" si="32"/>
        <v>1.344974317947291E-3</v>
      </c>
      <c r="AA13" s="17"/>
      <c r="AB13" s="17"/>
      <c r="AC13" s="17"/>
      <c r="AD13" s="17"/>
      <c r="AE13" s="17"/>
      <c r="AF13" s="17"/>
      <c r="AG13" s="17"/>
      <c r="AH13" s="17"/>
    </row>
    <row r="14" spans="1:34" ht="15.75" customHeight="1" x14ac:dyDescent="0.25">
      <c r="A14" s="6">
        <f>Summary!A14</f>
        <v>45785</v>
      </c>
      <c r="B14" s="6">
        <f>Summary!B14</f>
        <v>45844</v>
      </c>
      <c r="C14" s="7">
        <v>45781</v>
      </c>
      <c r="D14" s="7">
        <v>45787</v>
      </c>
      <c r="E14" s="8" t="s">
        <v>26</v>
      </c>
      <c r="F14" s="8" t="s">
        <v>38</v>
      </c>
      <c r="G14" s="8" t="s">
        <v>28</v>
      </c>
      <c r="H14" s="8" t="s">
        <v>30</v>
      </c>
      <c r="I14" s="9">
        <v>4000</v>
      </c>
      <c r="J14" s="10">
        <v>196.51</v>
      </c>
      <c r="K14" s="11">
        <v>53333</v>
      </c>
      <c r="L14" s="12">
        <v>57800</v>
      </c>
      <c r="M14" s="11">
        <v>160000</v>
      </c>
      <c r="N14" s="12">
        <v>110347</v>
      </c>
      <c r="O14" s="11"/>
      <c r="P14" s="12">
        <v>123</v>
      </c>
      <c r="Q14" s="9">
        <f t="shared" ref="Q14:R14" si="33">(I14/M14)*1000</f>
        <v>25</v>
      </c>
      <c r="R14" s="10">
        <f t="shared" si="33"/>
        <v>1.7808368147752089</v>
      </c>
      <c r="S14" s="9"/>
      <c r="T14" s="10">
        <f t="shared" si="1"/>
        <v>1.5976422764227642</v>
      </c>
      <c r="U14" s="64"/>
      <c r="V14" s="65"/>
      <c r="W14" s="14"/>
      <c r="X14" s="10" t="e">
        <f t="shared" si="30"/>
        <v>#DIV/0!</v>
      </c>
      <c r="Y14" s="15">
        <f t="shared" ref="Y14:Z14" si="34">O14/M14</f>
        <v>0</v>
      </c>
      <c r="Z14" s="16">
        <f t="shared" si="34"/>
        <v>1.1146655550218856E-3</v>
      </c>
      <c r="AA14" s="17"/>
      <c r="AB14" s="17"/>
      <c r="AC14" s="17"/>
      <c r="AD14" s="17"/>
      <c r="AE14" s="17"/>
      <c r="AF14" s="17"/>
      <c r="AG14" s="17"/>
      <c r="AH14" s="17"/>
    </row>
    <row r="15" spans="1:34" ht="15.75" customHeight="1" x14ac:dyDescent="0.25">
      <c r="A15" s="6">
        <f>Summary!A15</f>
        <v>45785</v>
      </c>
      <c r="B15" s="6">
        <f>Summary!B15</f>
        <v>45844</v>
      </c>
      <c r="C15" s="7">
        <v>45781</v>
      </c>
      <c r="D15" s="7">
        <v>45787</v>
      </c>
      <c r="E15" s="8" t="s">
        <v>26</v>
      </c>
      <c r="F15" s="8" t="s">
        <v>38</v>
      </c>
      <c r="G15" s="8" t="s">
        <v>28</v>
      </c>
      <c r="H15" s="8" t="s">
        <v>31</v>
      </c>
      <c r="I15" s="9">
        <v>2000</v>
      </c>
      <c r="J15" s="10">
        <v>93</v>
      </c>
      <c r="K15" s="11">
        <v>33333</v>
      </c>
      <c r="L15" s="12">
        <v>7299</v>
      </c>
      <c r="M15" s="11">
        <v>100000</v>
      </c>
      <c r="N15" s="12">
        <v>16436</v>
      </c>
      <c r="O15" s="11"/>
      <c r="P15" s="12">
        <v>20</v>
      </c>
      <c r="Q15" s="9">
        <f t="shared" ref="Q15:R15" si="35">(I15/M15)*1000</f>
        <v>20</v>
      </c>
      <c r="R15" s="10">
        <f t="shared" si="35"/>
        <v>5.6583110245801898</v>
      </c>
      <c r="S15" s="9"/>
      <c r="T15" s="10">
        <f t="shared" si="1"/>
        <v>4.6500000000000004</v>
      </c>
      <c r="U15" s="64"/>
      <c r="V15" s="65"/>
      <c r="W15" s="14"/>
      <c r="X15" s="10" t="e">
        <f t="shared" si="30"/>
        <v>#DIV/0!</v>
      </c>
      <c r="Y15" s="15">
        <f t="shared" ref="Y15:Z15" si="36">O15/M15</f>
        <v>0</v>
      </c>
      <c r="Z15" s="16">
        <f t="shared" si="36"/>
        <v>1.2168410805548796E-3</v>
      </c>
      <c r="AA15" s="17"/>
      <c r="AB15" s="17"/>
      <c r="AC15" s="17"/>
      <c r="AD15" s="17"/>
      <c r="AE15" s="17"/>
      <c r="AF15" s="17"/>
      <c r="AG15" s="17"/>
      <c r="AH15" s="17"/>
    </row>
    <row r="16" spans="1:34" ht="15.75" customHeight="1" x14ac:dyDescent="0.3">
      <c r="A16" s="18" t="s">
        <v>32</v>
      </c>
      <c r="B16" s="18"/>
      <c r="C16" s="18"/>
      <c r="D16" s="18"/>
      <c r="E16" s="18"/>
      <c r="F16" s="18"/>
      <c r="G16" s="18"/>
      <c r="H16" s="18"/>
      <c r="I16" s="19">
        <f t="shared" ref="I16:P16" si="37">SUM(I13:I15)</f>
        <v>11000</v>
      </c>
      <c r="J16" s="19">
        <f t="shared" si="37"/>
        <v>516.09</v>
      </c>
      <c r="K16" s="20">
        <f t="shared" si="37"/>
        <v>179259</v>
      </c>
      <c r="L16" s="20">
        <f t="shared" si="37"/>
        <v>92291</v>
      </c>
      <c r="M16" s="20">
        <f t="shared" si="37"/>
        <v>537778</v>
      </c>
      <c r="N16" s="20">
        <f t="shared" si="37"/>
        <v>213030</v>
      </c>
      <c r="O16" s="20">
        <f t="shared" si="37"/>
        <v>0</v>
      </c>
      <c r="P16" s="20">
        <f t="shared" si="37"/>
        <v>259</v>
      </c>
      <c r="Q16" s="19"/>
      <c r="R16" s="19">
        <f t="shared" ref="R16:R28" si="38">(J16/N16)*1000</f>
        <v>2.4226165328826927</v>
      </c>
      <c r="S16" s="19"/>
      <c r="T16" s="19">
        <f t="shared" si="1"/>
        <v>1.9926254826254828</v>
      </c>
      <c r="U16" s="66">
        <f t="shared" ref="U16:V16" si="39">SUM(U13:U15)</f>
        <v>0</v>
      </c>
      <c r="V16" s="66">
        <f t="shared" si="39"/>
        <v>0</v>
      </c>
      <c r="W16" s="21"/>
      <c r="X16" s="19" t="e">
        <f t="shared" si="30"/>
        <v>#DIV/0!</v>
      </c>
      <c r="Y16" s="18"/>
      <c r="Z16" s="18"/>
      <c r="AA16" s="17"/>
      <c r="AB16" s="17"/>
      <c r="AC16" s="17"/>
      <c r="AD16" s="17"/>
      <c r="AE16" s="17"/>
      <c r="AF16" s="17"/>
      <c r="AG16" s="17"/>
      <c r="AH16" s="17"/>
    </row>
    <row r="17" spans="1:34" ht="15.75" customHeight="1" x14ac:dyDescent="0.25">
      <c r="A17" s="6">
        <f>Summary!A17</f>
        <v>45792</v>
      </c>
      <c r="B17" s="6">
        <f>Summary!B17</f>
        <v>45851</v>
      </c>
      <c r="C17" s="8"/>
      <c r="D17" s="8"/>
      <c r="E17" s="8" t="s">
        <v>26</v>
      </c>
      <c r="F17" s="8" t="s">
        <v>39</v>
      </c>
      <c r="G17" s="8" t="s">
        <v>40</v>
      </c>
      <c r="H17" s="8" t="s">
        <v>29</v>
      </c>
      <c r="I17" s="9">
        <v>6000</v>
      </c>
      <c r="J17" s="10"/>
      <c r="K17" s="11"/>
      <c r="L17" s="12" t="s">
        <v>41</v>
      </c>
      <c r="M17" s="11"/>
      <c r="N17" s="12"/>
      <c r="O17" s="11"/>
      <c r="P17" s="12"/>
      <c r="Q17" s="9"/>
      <c r="R17" s="10" t="e">
        <f t="shared" si="38"/>
        <v>#DIV/0!</v>
      </c>
      <c r="S17" s="9"/>
      <c r="T17" s="10" t="e">
        <f t="shared" si="1"/>
        <v>#DIV/0!</v>
      </c>
      <c r="U17" s="64">
        <v>1200</v>
      </c>
      <c r="V17" s="65"/>
      <c r="W17" s="14">
        <f t="shared" ref="W17:X17" si="40">I17/U17</f>
        <v>5</v>
      </c>
      <c r="X17" s="10" t="e">
        <f t="shared" si="40"/>
        <v>#DIV/0!</v>
      </c>
      <c r="Y17" s="15" t="e">
        <f t="shared" ref="Y17:Z17" si="41">O17/M17</f>
        <v>#DIV/0!</v>
      </c>
      <c r="Z17" s="16" t="e">
        <f t="shared" si="41"/>
        <v>#DIV/0!</v>
      </c>
      <c r="AA17" s="17"/>
      <c r="AB17" s="17"/>
      <c r="AC17" s="17"/>
      <c r="AD17" s="17"/>
      <c r="AE17" s="17"/>
      <c r="AF17" s="17"/>
      <c r="AG17" s="17"/>
      <c r="AH17" s="17"/>
    </row>
    <row r="18" spans="1:34" ht="15.75" customHeight="1" x14ac:dyDescent="0.25">
      <c r="A18" s="6">
        <f>Summary!A18</f>
        <v>45792</v>
      </c>
      <c r="B18" s="6">
        <f>Summary!B18</f>
        <v>45851</v>
      </c>
      <c r="C18" s="8"/>
      <c r="D18" s="8"/>
      <c r="E18" s="8" t="s">
        <v>26</v>
      </c>
      <c r="F18" s="8" t="s">
        <v>39</v>
      </c>
      <c r="G18" s="8" t="s">
        <v>40</v>
      </c>
      <c r="H18" s="8" t="s">
        <v>30</v>
      </c>
      <c r="I18" s="9">
        <v>5000</v>
      </c>
      <c r="J18" s="10"/>
      <c r="K18" s="11"/>
      <c r="L18" s="12" t="s">
        <v>41</v>
      </c>
      <c r="M18" s="11"/>
      <c r="N18" s="12"/>
      <c r="O18" s="11"/>
      <c r="P18" s="12"/>
      <c r="Q18" s="9"/>
      <c r="R18" s="10" t="e">
        <f t="shared" si="38"/>
        <v>#DIV/0!</v>
      </c>
      <c r="S18" s="9"/>
      <c r="T18" s="10" t="e">
        <f t="shared" si="1"/>
        <v>#DIV/0!</v>
      </c>
      <c r="U18" s="64">
        <v>1000</v>
      </c>
      <c r="V18" s="65"/>
      <c r="W18" s="14">
        <f t="shared" ref="W18:X18" si="42">I18/U18</f>
        <v>5</v>
      </c>
      <c r="X18" s="10" t="e">
        <f t="shared" si="42"/>
        <v>#DIV/0!</v>
      </c>
      <c r="Y18" s="15" t="e">
        <f t="shared" ref="Y18:Z18" si="43">O18/M18</f>
        <v>#DIV/0!</v>
      </c>
      <c r="Z18" s="16" t="e">
        <f t="shared" si="43"/>
        <v>#DIV/0!</v>
      </c>
      <c r="AA18" s="17"/>
      <c r="AB18" s="17"/>
      <c r="AC18" s="17"/>
      <c r="AD18" s="17"/>
      <c r="AE18" s="17"/>
      <c r="AF18" s="17"/>
      <c r="AG18" s="17"/>
      <c r="AH18" s="17"/>
    </row>
    <row r="19" spans="1:34" ht="15.75" customHeight="1" x14ac:dyDescent="0.25">
      <c r="A19" s="6">
        <f>Summary!A19</f>
        <v>45792</v>
      </c>
      <c r="B19" s="6">
        <f>Summary!B19</f>
        <v>45851</v>
      </c>
      <c r="C19" s="8"/>
      <c r="D19" s="8"/>
      <c r="E19" s="8" t="s">
        <v>26</v>
      </c>
      <c r="F19" s="8" t="s">
        <v>39</v>
      </c>
      <c r="G19" s="8" t="s">
        <v>40</v>
      </c>
      <c r="H19" s="8" t="s">
        <v>31</v>
      </c>
      <c r="I19" s="9">
        <v>3000</v>
      </c>
      <c r="J19" s="10"/>
      <c r="K19" s="11"/>
      <c r="L19" s="12" t="s">
        <v>41</v>
      </c>
      <c r="M19" s="11"/>
      <c r="N19" s="12"/>
      <c r="O19" s="11"/>
      <c r="P19" s="12"/>
      <c r="Q19" s="9"/>
      <c r="R19" s="10" t="e">
        <f t="shared" si="38"/>
        <v>#DIV/0!</v>
      </c>
      <c r="S19" s="9"/>
      <c r="T19" s="10" t="e">
        <f t="shared" si="1"/>
        <v>#DIV/0!</v>
      </c>
      <c r="U19" s="64">
        <v>429</v>
      </c>
      <c r="V19" s="65"/>
      <c r="W19" s="14">
        <f t="shared" ref="W19:X19" si="44">I19/U19</f>
        <v>6.9930069930069934</v>
      </c>
      <c r="X19" s="10" t="e">
        <f t="shared" si="44"/>
        <v>#DIV/0!</v>
      </c>
      <c r="Y19" s="15" t="e">
        <f t="shared" ref="Y19:Z19" si="45">O19/M19</f>
        <v>#DIV/0!</v>
      </c>
      <c r="Z19" s="16" t="e">
        <f t="shared" si="45"/>
        <v>#DIV/0!</v>
      </c>
      <c r="AA19" s="17"/>
      <c r="AB19" s="17"/>
      <c r="AC19" s="17"/>
      <c r="AD19" s="17"/>
      <c r="AE19" s="17"/>
      <c r="AF19" s="17"/>
      <c r="AG19" s="17"/>
      <c r="AH19" s="17"/>
    </row>
    <row r="20" spans="1:34" ht="15.75" customHeight="1" x14ac:dyDescent="0.25">
      <c r="A20" s="6">
        <f>Summary!A20</f>
        <v>45792</v>
      </c>
      <c r="B20" s="6">
        <f>Summary!B20</f>
        <v>45851</v>
      </c>
      <c r="C20" s="8"/>
      <c r="D20" s="8"/>
      <c r="E20" s="8" t="s">
        <v>26</v>
      </c>
      <c r="F20" s="8" t="s">
        <v>39</v>
      </c>
      <c r="G20" s="8" t="s">
        <v>40</v>
      </c>
      <c r="H20" s="8" t="s">
        <v>35</v>
      </c>
      <c r="I20" s="9">
        <v>2000</v>
      </c>
      <c r="J20" s="10"/>
      <c r="K20" s="11"/>
      <c r="L20" s="12" t="s">
        <v>41</v>
      </c>
      <c r="M20" s="11"/>
      <c r="N20" s="12"/>
      <c r="O20" s="11"/>
      <c r="P20" s="12"/>
      <c r="Q20" s="9"/>
      <c r="R20" s="10" t="e">
        <f t="shared" si="38"/>
        <v>#DIV/0!</v>
      </c>
      <c r="S20" s="9"/>
      <c r="T20" s="10" t="e">
        <f t="shared" si="1"/>
        <v>#DIV/0!</v>
      </c>
      <c r="U20" s="64">
        <v>333</v>
      </c>
      <c r="V20" s="65"/>
      <c r="W20" s="14">
        <f t="shared" ref="W20:X20" si="46">I20/U20</f>
        <v>6.0060060060060056</v>
      </c>
      <c r="X20" s="10" t="e">
        <f t="shared" si="46"/>
        <v>#DIV/0!</v>
      </c>
      <c r="Y20" s="15" t="e">
        <f t="shared" ref="Y20:Z20" si="47">O20/M20</f>
        <v>#DIV/0!</v>
      </c>
      <c r="Z20" s="16" t="e">
        <f t="shared" si="47"/>
        <v>#DIV/0!</v>
      </c>
      <c r="AA20" s="17"/>
      <c r="AB20" s="17"/>
      <c r="AC20" s="17"/>
      <c r="AD20" s="17"/>
      <c r="AE20" s="17"/>
      <c r="AF20" s="17"/>
      <c r="AG20" s="17"/>
      <c r="AH20" s="17"/>
    </row>
    <row r="21" spans="1:34" ht="15.75" customHeight="1" x14ac:dyDescent="0.25">
      <c r="A21" s="6">
        <f>Summary!A21</f>
        <v>45792</v>
      </c>
      <c r="B21" s="6">
        <f>Summary!B21</f>
        <v>45851</v>
      </c>
      <c r="C21" s="8"/>
      <c r="D21" s="8"/>
      <c r="E21" s="8" t="s">
        <v>26</v>
      </c>
      <c r="F21" s="8" t="s">
        <v>39</v>
      </c>
      <c r="G21" s="8" t="s">
        <v>40</v>
      </c>
      <c r="H21" s="8" t="s">
        <v>36</v>
      </c>
      <c r="I21" s="9">
        <v>2000</v>
      </c>
      <c r="J21" s="10"/>
      <c r="K21" s="11"/>
      <c r="L21" s="12" t="s">
        <v>41</v>
      </c>
      <c r="M21" s="11"/>
      <c r="N21" s="12"/>
      <c r="O21" s="11"/>
      <c r="P21" s="12"/>
      <c r="Q21" s="9"/>
      <c r="R21" s="10" t="e">
        <f t="shared" si="38"/>
        <v>#DIV/0!</v>
      </c>
      <c r="S21" s="9"/>
      <c r="T21" s="10" t="e">
        <f t="shared" si="1"/>
        <v>#DIV/0!</v>
      </c>
      <c r="U21" s="64">
        <v>333</v>
      </c>
      <c r="V21" s="65"/>
      <c r="W21" s="14">
        <f t="shared" ref="W21:X21" si="48">I21/U21</f>
        <v>6.0060060060060056</v>
      </c>
      <c r="X21" s="10" t="e">
        <f t="shared" si="48"/>
        <v>#DIV/0!</v>
      </c>
      <c r="Y21" s="15" t="e">
        <f t="shared" ref="Y21:Z21" si="49">O21/M21</f>
        <v>#DIV/0!</v>
      </c>
      <c r="Z21" s="16" t="e">
        <f t="shared" si="49"/>
        <v>#DIV/0!</v>
      </c>
      <c r="AA21" s="17"/>
      <c r="AB21" s="17"/>
      <c r="AC21" s="17"/>
      <c r="AD21" s="17"/>
      <c r="AE21" s="17"/>
      <c r="AF21" s="17"/>
      <c r="AG21" s="17"/>
      <c r="AH21" s="17"/>
    </row>
    <row r="22" spans="1:34" ht="15.75" customHeight="1" x14ac:dyDescent="0.25">
      <c r="A22" s="6">
        <f>Summary!A22</f>
        <v>45789</v>
      </c>
      <c r="B22" s="6">
        <f>Summary!B22</f>
        <v>45849</v>
      </c>
      <c r="C22" s="7"/>
      <c r="D22" s="7"/>
      <c r="E22" s="8" t="s">
        <v>26</v>
      </c>
      <c r="F22" s="8" t="s">
        <v>39</v>
      </c>
      <c r="G22" s="8" t="s">
        <v>40</v>
      </c>
      <c r="H22" s="8" t="s">
        <v>37</v>
      </c>
      <c r="I22" s="9">
        <v>2000</v>
      </c>
      <c r="J22" s="10"/>
      <c r="K22" s="11"/>
      <c r="L22" s="12" t="s">
        <v>41</v>
      </c>
      <c r="M22" s="11"/>
      <c r="N22" s="12"/>
      <c r="O22" s="11"/>
      <c r="P22" s="12"/>
      <c r="Q22" s="9"/>
      <c r="R22" s="10" t="e">
        <f t="shared" si="38"/>
        <v>#DIV/0!</v>
      </c>
      <c r="S22" s="9"/>
      <c r="T22" s="10" t="e">
        <f t="shared" si="1"/>
        <v>#DIV/0!</v>
      </c>
      <c r="U22" s="64">
        <v>333</v>
      </c>
      <c r="V22" s="65"/>
      <c r="W22" s="14">
        <f t="shared" ref="W22:X22" si="50">I22/U22</f>
        <v>6.0060060060060056</v>
      </c>
      <c r="X22" s="10" t="e">
        <f t="shared" si="50"/>
        <v>#DIV/0!</v>
      </c>
      <c r="Y22" s="15" t="e">
        <f t="shared" ref="Y22:Z22" si="51">O22/M22</f>
        <v>#DIV/0!</v>
      </c>
      <c r="Z22" s="16" t="e">
        <f t="shared" si="51"/>
        <v>#DIV/0!</v>
      </c>
      <c r="AA22" s="17"/>
      <c r="AB22" s="17"/>
      <c r="AC22" s="17"/>
      <c r="AD22" s="17"/>
      <c r="AE22" s="17"/>
      <c r="AF22" s="17"/>
      <c r="AG22" s="17"/>
      <c r="AH22" s="17"/>
    </row>
    <row r="23" spans="1:34" ht="15.75" customHeight="1" x14ac:dyDescent="0.3">
      <c r="A23" s="18" t="s">
        <v>32</v>
      </c>
      <c r="B23" s="18"/>
      <c r="C23" s="18"/>
      <c r="D23" s="18"/>
      <c r="E23" s="18"/>
      <c r="F23" s="18"/>
      <c r="G23" s="18"/>
      <c r="H23" s="18"/>
      <c r="I23" s="19">
        <f t="shared" ref="I23:P23" si="52">SUM(I17:I22)</f>
        <v>20000</v>
      </c>
      <c r="J23" s="19">
        <f t="shared" si="52"/>
        <v>0</v>
      </c>
      <c r="K23" s="20">
        <f t="shared" si="52"/>
        <v>0</v>
      </c>
      <c r="L23" s="20">
        <f t="shared" si="52"/>
        <v>0</v>
      </c>
      <c r="M23" s="20">
        <f t="shared" si="52"/>
        <v>0</v>
      </c>
      <c r="N23" s="20">
        <f t="shared" si="52"/>
        <v>0</v>
      </c>
      <c r="O23" s="20">
        <f t="shared" si="52"/>
        <v>0</v>
      </c>
      <c r="P23" s="20">
        <f t="shared" si="52"/>
        <v>0</v>
      </c>
      <c r="Q23" s="19"/>
      <c r="R23" s="19" t="e">
        <f t="shared" si="38"/>
        <v>#DIV/0!</v>
      </c>
      <c r="S23" s="19"/>
      <c r="T23" s="19" t="e">
        <f t="shared" si="1"/>
        <v>#DIV/0!</v>
      </c>
      <c r="U23" s="66">
        <f t="shared" ref="U23:V23" si="53">SUM(U17:U22)</f>
        <v>3628</v>
      </c>
      <c r="V23" s="66">
        <f t="shared" si="53"/>
        <v>0</v>
      </c>
      <c r="W23" s="21"/>
      <c r="X23" s="19" t="e">
        <f>J23/V23</f>
        <v>#DIV/0!</v>
      </c>
      <c r="Y23" s="18"/>
      <c r="Z23" s="18"/>
      <c r="AA23" s="17"/>
      <c r="AB23" s="17"/>
      <c r="AC23" s="17"/>
      <c r="AD23" s="17"/>
      <c r="AE23" s="17"/>
      <c r="AF23" s="17"/>
      <c r="AG23" s="17"/>
      <c r="AH23" s="17"/>
    </row>
    <row r="24" spans="1:34" ht="15.75" customHeight="1" x14ac:dyDescent="0.25">
      <c r="A24" s="6">
        <f>Summary!A24</f>
        <v>45797</v>
      </c>
      <c r="B24" s="6">
        <f>Summary!B24</f>
        <v>45857</v>
      </c>
      <c r="C24" s="8"/>
      <c r="D24" s="8"/>
      <c r="E24" s="8" t="s">
        <v>26</v>
      </c>
      <c r="F24" s="8" t="s">
        <v>42</v>
      </c>
      <c r="G24" s="8" t="s">
        <v>43</v>
      </c>
      <c r="H24" s="8" t="s">
        <v>29</v>
      </c>
      <c r="I24" s="9">
        <v>7000</v>
      </c>
      <c r="J24" s="10"/>
      <c r="K24" s="11"/>
      <c r="L24" s="12"/>
      <c r="M24" s="11">
        <v>5600000</v>
      </c>
      <c r="N24" s="12"/>
      <c r="O24" s="11">
        <v>28000</v>
      </c>
      <c r="P24" s="12"/>
      <c r="Q24" s="9">
        <v>2.5</v>
      </c>
      <c r="R24" s="10" t="e">
        <f t="shared" si="38"/>
        <v>#DIV/0!</v>
      </c>
      <c r="S24" s="9">
        <f t="shared" ref="S24:T24" si="54">(I24/O24)</f>
        <v>0.25</v>
      </c>
      <c r="T24" s="10" t="e">
        <f t="shared" si="54"/>
        <v>#DIV/0!</v>
      </c>
      <c r="U24" s="64">
        <v>1167</v>
      </c>
      <c r="V24" s="65"/>
      <c r="W24" s="14">
        <f t="shared" ref="W24:X24" si="55">I24/U24</f>
        <v>5.9982862039417313</v>
      </c>
      <c r="X24" s="10" t="e">
        <f t="shared" si="55"/>
        <v>#DIV/0!</v>
      </c>
      <c r="Y24" s="15">
        <f t="shared" ref="Y24:Z24" si="56">O24/M24</f>
        <v>5.0000000000000001E-3</v>
      </c>
      <c r="Z24" s="16" t="e">
        <f t="shared" si="56"/>
        <v>#DIV/0!</v>
      </c>
      <c r="AA24" s="17"/>
      <c r="AB24" s="17"/>
      <c r="AC24" s="17"/>
      <c r="AD24" s="17"/>
      <c r="AE24" s="17"/>
      <c r="AF24" s="17"/>
      <c r="AG24" s="17"/>
      <c r="AH24" s="17"/>
    </row>
    <row r="25" spans="1:34" ht="15.75" customHeight="1" x14ac:dyDescent="0.25">
      <c r="A25" s="6">
        <f>Summary!A25</f>
        <v>45797</v>
      </c>
      <c r="B25" s="6">
        <f>Summary!B25</f>
        <v>45857</v>
      </c>
      <c r="C25" s="8"/>
      <c r="D25" s="8"/>
      <c r="E25" s="8" t="s">
        <v>26</v>
      </c>
      <c r="F25" s="8" t="s">
        <v>42</v>
      </c>
      <c r="G25" s="8" t="s">
        <v>43</v>
      </c>
      <c r="H25" s="8" t="s">
        <v>30</v>
      </c>
      <c r="I25" s="9">
        <v>5000</v>
      </c>
      <c r="J25" s="10"/>
      <c r="K25" s="11"/>
      <c r="L25" s="12"/>
      <c r="M25" s="11">
        <v>4000000</v>
      </c>
      <c r="N25" s="12"/>
      <c r="O25" s="11">
        <v>20000</v>
      </c>
      <c r="P25" s="12"/>
      <c r="Q25" s="9">
        <v>4</v>
      </c>
      <c r="R25" s="10" t="e">
        <f t="shared" si="38"/>
        <v>#DIV/0!</v>
      </c>
      <c r="S25" s="9">
        <f t="shared" ref="S25:T25" si="57">(I25/O25)</f>
        <v>0.25</v>
      </c>
      <c r="T25" s="10" t="e">
        <f t="shared" si="57"/>
        <v>#DIV/0!</v>
      </c>
      <c r="U25" s="64">
        <v>714</v>
      </c>
      <c r="V25" s="65"/>
      <c r="W25" s="14">
        <f t="shared" ref="W25:X25" si="58">I25/U25</f>
        <v>7.0028011204481793</v>
      </c>
      <c r="X25" s="10" t="e">
        <f t="shared" si="58"/>
        <v>#DIV/0!</v>
      </c>
      <c r="Y25" s="15">
        <f t="shared" ref="Y25:Z25" si="59">O25/M25</f>
        <v>5.0000000000000001E-3</v>
      </c>
      <c r="Z25" s="16" t="e">
        <f t="shared" si="59"/>
        <v>#DIV/0!</v>
      </c>
      <c r="AA25" s="17"/>
      <c r="AB25" s="17"/>
      <c r="AC25" s="17"/>
      <c r="AD25" s="17"/>
      <c r="AE25" s="17"/>
      <c r="AF25" s="17"/>
      <c r="AG25" s="17"/>
      <c r="AH25" s="17"/>
    </row>
    <row r="26" spans="1:34" ht="15.75" customHeight="1" x14ac:dyDescent="0.25">
      <c r="A26" s="6">
        <f>Summary!A26</f>
        <v>45797</v>
      </c>
      <c r="B26" s="6">
        <f>Summary!B26</f>
        <v>45857</v>
      </c>
      <c r="C26" s="8"/>
      <c r="D26" s="8"/>
      <c r="E26" s="8" t="s">
        <v>26</v>
      </c>
      <c r="F26" s="8" t="s">
        <v>42</v>
      </c>
      <c r="G26" s="8" t="s">
        <v>43</v>
      </c>
      <c r="H26" s="8" t="s">
        <v>31</v>
      </c>
      <c r="I26" s="9">
        <v>4000</v>
      </c>
      <c r="J26" s="10"/>
      <c r="K26" s="11"/>
      <c r="L26" s="12"/>
      <c r="M26" s="11">
        <v>3200000</v>
      </c>
      <c r="N26" s="12"/>
      <c r="O26" s="11">
        <v>16000</v>
      </c>
      <c r="P26" s="12"/>
      <c r="Q26" s="9">
        <v>5</v>
      </c>
      <c r="R26" s="10" t="e">
        <f t="shared" si="38"/>
        <v>#DIV/0!</v>
      </c>
      <c r="S26" s="9">
        <f t="shared" ref="S26:T26" si="60">(I26/O26)</f>
        <v>0.25</v>
      </c>
      <c r="T26" s="10" t="e">
        <f t="shared" si="60"/>
        <v>#DIV/0!</v>
      </c>
      <c r="U26" s="64">
        <v>571</v>
      </c>
      <c r="V26" s="65"/>
      <c r="W26" s="14">
        <f t="shared" ref="W26:X26" si="61">I26/U26</f>
        <v>7.0052539404553418</v>
      </c>
      <c r="X26" s="10" t="e">
        <f t="shared" si="61"/>
        <v>#DIV/0!</v>
      </c>
      <c r="Y26" s="15">
        <f t="shared" ref="Y26:Z26" si="62">O26/M26</f>
        <v>5.0000000000000001E-3</v>
      </c>
      <c r="Z26" s="16" t="e">
        <f t="shared" si="62"/>
        <v>#DIV/0!</v>
      </c>
      <c r="AA26" s="17"/>
      <c r="AB26" s="17"/>
      <c r="AC26" s="17"/>
      <c r="AD26" s="17"/>
      <c r="AE26" s="17"/>
      <c r="AF26" s="17"/>
      <c r="AG26" s="17"/>
      <c r="AH26" s="17"/>
    </row>
    <row r="27" spans="1:34" ht="15.75" customHeight="1" x14ac:dyDescent="0.25">
      <c r="A27" s="6">
        <f>Summary!A27</f>
        <v>45797</v>
      </c>
      <c r="B27" s="6">
        <f>Summary!B27</f>
        <v>45857</v>
      </c>
      <c r="C27" s="8"/>
      <c r="D27" s="8"/>
      <c r="E27" s="8" t="s">
        <v>26</v>
      </c>
      <c r="F27" s="8" t="s">
        <v>42</v>
      </c>
      <c r="G27" s="8" t="s">
        <v>43</v>
      </c>
      <c r="H27" s="8" t="s">
        <v>37</v>
      </c>
      <c r="I27" s="9">
        <v>3000</v>
      </c>
      <c r="J27" s="10"/>
      <c r="K27" s="11"/>
      <c r="L27" s="12"/>
      <c r="M27" s="11">
        <v>2400000</v>
      </c>
      <c r="N27" s="12"/>
      <c r="O27" s="11">
        <v>12000</v>
      </c>
      <c r="P27" s="12"/>
      <c r="Q27" s="9">
        <v>3.5</v>
      </c>
      <c r="R27" s="10" t="e">
        <f t="shared" si="38"/>
        <v>#DIV/0!</v>
      </c>
      <c r="S27" s="9">
        <f t="shared" ref="S27:T27" si="63">(I27/O27)</f>
        <v>0.25</v>
      </c>
      <c r="T27" s="10" t="e">
        <f t="shared" si="63"/>
        <v>#DIV/0!</v>
      </c>
      <c r="U27" s="64">
        <v>429</v>
      </c>
      <c r="V27" s="65"/>
      <c r="W27" s="14">
        <f t="shared" ref="W27:X27" si="64">I27/U27</f>
        <v>6.9930069930069934</v>
      </c>
      <c r="X27" s="10" t="e">
        <f t="shared" si="64"/>
        <v>#DIV/0!</v>
      </c>
      <c r="Y27" s="15">
        <f t="shared" ref="Y27:Z27" si="65">O27/M27</f>
        <v>5.0000000000000001E-3</v>
      </c>
      <c r="Z27" s="16" t="e">
        <f t="shared" si="65"/>
        <v>#DIV/0!</v>
      </c>
      <c r="AA27" s="17"/>
      <c r="AB27" s="17"/>
      <c r="AC27" s="17"/>
      <c r="AD27" s="17"/>
      <c r="AE27" s="17"/>
      <c r="AF27" s="17"/>
      <c r="AG27" s="17"/>
      <c r="AH27" s="17"/>
    </row>
    <row r="28" spans="1:34" ht="15.75" customHeight="1" x14ac:dyDescent="0.3">
      <c r="A28" s="18" t="s">
        <v>32</v>
      </c>
      <c r="B28" s="18"/>
      <c r="C28" s="18"/>
      <c r="D28" s="18"/>
      <c r="E28" s="18"/>
      <c r="F28" s="18"/>
      <c r="G28" s="18"/>
      <c r="H28" s="18"/>
      <c r="I28" s="19">
        <f t="shared" ref="I28:P28" si="66">SUM(I24:I27)</f>
        <v>19000</v>
      </c>
      <c r="J28" s="19">
        <f t="shared" si="66"/>
        <v>0</v>
      </c>
      <c r="K28" s="20">
        <f t="shared" si="66"/>
        <v>0</v>
      </c>
      <c r="L28" s="20">
        <f t="shared" si="66"/>
        <v>0</v>
      </c>
      <c r="M28" s="20">
        <f t="shared" si="66"/>
        <v>15200000</v>
      </c>
      <c r="N28" s="20">
        <f t="shared" si="66"/>
        <v>0</v>
      </c>
      <c r="O28" s="20">
        <f t="shared" si="66"/>
        <v>76000</v>
      </c>
      <c r="P28" s="20">
        <f t="shared" si="66"/>
        <v>0</v>
      </c>
      <c r="Q28" s="19"/>
      <c r="R28" s="19" t="e">
        <f t="shared" si="38"/>
        <v>#DIV/0!</v>
      </c>
      <c r="S28" s="19"/>
      <c r="T28" s="19" t="e">
        <f>(J28/P28)</f>
        <v>#DIV/0!</v>
      </c>
      <c r="U28" s="66">
        <f t="shared" ref="U28:V28" si="67">SUM(U24:U27)</f>
        <v>2881</v>
      </c>
      <c r="V28" s="66">
        <f t="shared" si="67"/>
        <v>0</v>
      </c>
      <c r="W28" s="21"/>
      <c r="X28" s="19" t="e">
        <f>J28/V28</f>
        <v>#DIV/0!</v>
      </c>
      <c r="Y28" s="18"/>
      <c r="Z28" s="18"/>
      <c r="AA28" s="17"/>
      <c r="AB28" s="17"/>
      <c r="AC28" s="17"/>
      <c r="AD28" s="17"/>
      <c r="AE28" s="17"/>
      <c r="AF28" s="17"/>
      <c r="AG28" s="17"/>
      <c r="AH28" s="17"/>
    </row>
    <row r="29" spans="1:34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24"/>
      <c r="J29" s="25"/>
      <c r="K29" s="26"/>
      <c r="L29" s="27"/>
      <c r="M29" s="26"/>
      <c r="N29" s="27"/>
      <c r="O29" s="26"/>
      <c r="P29" s="27"/>
      <c r="Q29" s="24"/>
      <c r="R29" s="25"/>
      <c r="S29" s="24"/>
      <c r="T29" s="25"/>
      <c r="U29" s="67"/>
      <c r="V29" s="68"/>
      <c r="W29" s="29"/>
      <c r="X29" s="25"/>
      <c r="Y29" s="17"/>
      <c r="Z29" s="28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3">
      <c r="A30" s="17"/>
      <c r="B30" s="17"/>
      <c r="C30" s="17"/>
      <c r="D30" s="17"/>
      <c r="E30" s="17"/>
      <c r="F30" s="17"/>
      <c r="G30" s="17"/>
      <c r="H30" s="32" t="s">
        <v>32</v>
      </c>
      <c r="I30" s="33">
        <f t="shared" ref="I30:P30" si="68">SUM(I28,I23,I16,I12,I5)</f>
        <v>83000</v>
      </c>
      <c r="J30" s="33">
        <f t="shared" si="68"/>
        <v>2020.73</v>
      </c>
      <c r="K30" s="34">
        <f t="shared" si="68"/>
        <v>1190926</v>
      </c>
      <c r="L30" s="34">
        <f t="shared" si="68"/>
        <v>393098</v>
      </c>
      <c r="M30" s="34">
        <f t="shared" si="68"/>
        <v>24712779</v>
      </c>
      <c r="N30" s="34">
        <f t="shared" si="68"/>
        <v>627604</v>
      </c>
      <c r="O30" s="34">
        <f t="shared" si="68"/>
        <v>76000</v>
      </c>
      <c r="P30" s="34">
        <f t="shared" si="68"/>
        <v>14193</v>
      </c>
      <c r="Q30" s="33">
        <f t="shared" ref="Q30:R30" si="69">(I30/M30)*1000</f>
        <v>3.3585862601692833</v>
      </c>
      <c r="R30" s="33">
        <f t="shared" si="69"/>
        <v>3.2197532201834278</v>
      </c>
      <c r="S30" s="33">
        <f t="shared" ref="S30:T30" si="70">(I30/O30)</f>
        <v>1.0921052631578947</v>
      </c>
      <c r="T30" s="33">
        <f t="shared" si="70"/>
        <v>0.14237511449305995</v>
      </c>
      <c r="U30" s="69">
        <f t="shared" ref="U30:V30" si="71">SUM(U28,U23,U16,U12,U5)</f>
        <v>8200</v>
      </c>
      <c r="V30" s="69">
        <f t="shared" si="71"/>
        <v>0</v>
      </c>
      <c r="W30" s="70"/>
      <c r="X30" s="33" t="e">
        <f>J30/V30</f>
        <v>#DIV/0!</v>
      </c>
      <c r="Y30" s="35">
        <f t="shared" ref="Y30:Z30" si="72">O30/M30</f>
        <v>3.07533199726344E-3</v>
      </c>
      <c r="Z30" s="35">
        <f t="shared" si="72"/>
        <v>2.2614578619639135E-2</v>
      </c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24"/>
      <c r="J31" s="39"/>
      <c r="K31" s="40"/>
      <c r="L31" s="40"/>
      <c r="M31" s="40"/>
      <c r="N31" s="40"/>
      <c r="O31" s="40"/>
      <c r="P31" s="40"/>
      <c r="Q31" s="39"/>
      <c r="R31" s="39"/>
      <c r="S31" s="39"/>
      <c r="T31" s="39"/>
      <c r="U31" s="38"/>
      <c r="V31" s="38"/>
      <c r="W31" s="41"/>
      <c r="X31" s="39"/>
      <c r="Y31" s="38"/>
      <c r="Z31" s="38"/>
      <c r="AA31" s="38"/>
      <c r="AB31" s="38"/>
      <c r="AC31" s="38"/>
      <c r="AD31" s="38"/>
      <c r="AE31" s="38"/>
      <c r="AF31" s="38"/>
      <c r="AG31" s="38"/>
      <c r="AH31" s="38"/>
    </row>
    <row r="32" spans="1:34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24"/>
      <c r="J32" s="24"/>
      <c r="K32" s="24"/>
      <c r="L32" s="40"/>
      <c r="M32" s="40"/>
      <c r="N32" s="40"/>
      <c r="O32" s="40"/>
      <c r="P32" s="40"/>
      <c r="Q32" s="39"/>
      <c r="R32" s="39"/>
      <c r="S32" s="39"/>
      <c r="T32" s="39"/>
      <c r="U32" s="38"/>
      <c r="V32" s="38"/>
      <c r="W32" s="41"/>
      <c r="X32" s="39"/>
      <c r="Y32" s="38"/>
      <c r="Z32" s="38"/>
      <c r="AA32" s="38"/>
      <c r="AB32" s="38"/>
      <c r="AC32" s="38"/>
      <c r="AD32" s="38"/>
      <c r="AE32" s="38"/>
      <c r="AF32" s="38"/>
      <c r="AG32" s="38"/>
      <c r="AH32" s="38"/>
    </row>
    <row r="33" spans="1:34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24"/>
      <c r="J33" s="39"/>
      <c r="K33" s="40"/>
      <c r="L33" s="40"/>
      <c r="M33" s="40"/>
      <c r="N33" s="40"/>
      <c r="O33" s="40"/>
      <c r="P33" s="40"/>
      <c r="Q33" s="39"/>
      <c r="R33" s="39"/>
      <c r="S33" s="39"/>
      <c r="T33" s="39"/>
      <c r="U33" s="38"/>
      <c r="V33" s="38"/>
      <c r="W33" s="41"/>
      <c r="X33" s="39"/>
      <c r="Y33" s="38"/>
      <c r="Z33" s="38"/>
      <c r="AA33" s="38"/>
      <c r="AB33" s="38"/>
      <c r="AC33" s="38"/>
      <c r="AD33" s="38"/>
      <c r="AE33" s="38"/>
      <c r="AF33" s="38"/>
      <c r="AG33" s="38"/>
      <c r="AH33" s="38"/>
    </row>
    <row r="34" spans="1:34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24"/>
      <c r="J34" s="39"/>
      <c r="K34" s="40"/>
      <c r="L34" s="40"/>
      <c r="M34" s="40"/>
      <c r="N34" s="40"/>
      <c r="O34" s="40"/>
      <c r="P34" s="40"/>
      <c r="Q34" s="39"/>
      <c r="R34" s="39"/>
      <c r="S34" s="39"/>
      <c r="T34" s="39"/>
      <c r="U34" s="38"/>
      <c r="V34" s="38"/>
      <c r="W34" s="41"/>
      <c r="X34" s="39"/>
      <c r="Y34" s="38"/>
      <c r="Z34" s="38"/>
      <c r="AA34" s="38"/>
      <c r="AB34" s="38"/>
      <c r="AC34" s="38"/>
      <c r="AD34" s="38"/>
      <c r="AE34" s="38"/>
      <c r="AF34" s="38"/>
      <c r="AG34" s="38"/>
      <c r="AH34" s="38"/>
    </row>
    <row r="35" spans="1:34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24"/>
      <c r="J35" s="39"/>
      <c r="K35" s="40"/>
      <c r="L35" s="40"/>
      <c r="M35" s="40"/>
      <c r="N35" s="40"/>
      <c r="O35" s="40"/>
      <c r="P35" s="40"/>
      <c r="Q35" s="39"/>
      <c r="R35" s="39"/>
      <c r="S35" s="39"/>
      <c r="T35" s="39"/>
      <c r="U35" s="38"/>
      <c r="V35" s="38"/>
      <c r="W35" s="41"/>
      <c r="X35" s="39"/>
      <c r="Y35" s="38"/>
      <c r="Z35" s="38"/>
      <c r="AA35" s="38"/>
      <c r="AB35" s="38"/>
      <c r="AC35" s="38"/>
      <c r="AD35" s="38"/>
      <c r="AE35" s="38"/>
      <c r="AF35" s="38"/>
      <c r="AG35" s="38"/>
      <c r="AH35" s="38"/>
    </row>
    <row r="36" spans="1:34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24"/>
      <c r="J36" s="39"/>
      <c r="K36" s="40"/>
      <c r="L36" s="40"/>
      <c r="M36" s="40"/>
      <c r="N36" s="40"/>
      <c r="O36" s="40"/>
      <c r="P36" s="40"/>
      <c r="Q36" s="39"/>
      <c r="R36" s="39"/>
      <c r="S36" s="39"/>
      <c r="T36" s="39"/>
      <c r="U36" s="38"/>
      <c r="V36" s="38"/>
      <c r="W36" s="41"/>
      <c r="X36" s="39"/>
      <c r="Y36" s="38"/>
      <c r="Z36" s="38"/>
      <c r="AA36" s="38"/>
      <c r="AB36" s="38"/>
      <c r="AC36" s="38"/>
      <c r="AD36" s="38"/>
      <c r="AE36" s="38"/>
      <c r="AF36" s="38"/>
      <c r="AG36" s="38"/>
      <c r="AH36" s="38"/>
    </row>
    <row r="37" spans="1:34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24"/>
      <c r="J37" s="39"/>
      <c r="K37" s="40"/>
      <c r="L37" s="40"/>
      <c r="M37" s="40"/>
      <c r="N37" s="40"/>
      <c r="O37" s="40"/>
      <c r="P37" s="40"/>
      <c r="Q37" s="39"/>
      <c r="R37" s="39"/>
      <c r="S37" s="39"/>
      <c r="T37" s="39"/>
      <c r="U37" s="38"/>
      <c r="V37" s="38"/>
      <c r="W37" s="41"/>
      <c r="X37" s="39"/>
      <c r="Y37" s="38"/>
      <c r="Z37" s="38"/>
      <c r="AA37" s="38"/>
      <c r="AB37" s="38"/>
      <c r="AC37" s="38"/>
      <c r="AD37" s="38"/>
      <c r="AE37" s="38"/>
      <c r="AF37" s="38"/>
      <c r="AG37" s="38"/>
      <c r="AH37" s="38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24"/>
      <c r="J38" s="39"/>
      <c r="K38" s="40"/>
      <c r="L38" s="40"/>
      <c r="M38" s="40"/>
      <c r="N38" s="40"/>
      <c r="O38" s="40"/>
      <c r="P38" s="40"/>
      <c r="Q38" s="39"/>
      <c r="R38" s="39"/>
      <c r="S38" s="39"/>
      <c r="T38" s="39"/>
      <c r="U38" s="38"/>
      <c r="V38" s="38"/>
      <c r="W38" s="41"/>
      <c r="X38" s="39"/>
      <c r="Y38" s="38"/>
      <c r="Z38" s="38"/>
      <c r="AA38" s="38"/>
      <c r="AB38" s="38"/>
      <c r="AC38" s="38"/>
      <c r="AD38" s="38"/>
      <c r="AE38" s="38"/>
      <c r="AF38" s="38"/>
      <c r="AG38" s="38"/>
      <c r="AH38" s="38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24"/>
      <c r="J39" s="39"/>
      <c r="K39" s="40"/>
      <c r="L39" s="40"/>
      <c r="M39" s="40"/>
      <c r="N39" s="40"/>
      <c r="O39" s="40"/>
      <c r="P39" s="40"/>
      <c r="Q39" s="39"/>
      <c r="R39" s="39"/>
      <c r="S39" s="39"/>
      <c r="T39" s="39"/>
      <c r="U39" s="38"/>
      <c r="V39" s="38"/>
      <c r="W39" s="41"/>
      <c r="X39" s="39"/>
      <c r="Y39" s="38"/>
      <c r="Z39" s="38"/>
      <c r="AA39" s="38"/>
      <c r="AB39" s="38"/>
      <c r="AC39" s="38"/>
      <c r="AD39" s="38"/>
      <c r="AE39" s="38"/>
      <c r="AF39" s="38"/>
      <c r="AG39" s="38"/>
      <c r="AH39" s="38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24"/>
      <c r="J40" s="39"/>
      <c r="K40" s="40"/>
      <c r="L40" s="40"/>
      <c r="M40" s="40"/>
      <c r="N40" s="40"/>
      <c r="O40" s="40"/>
      <c r="P40" s="40"/>
      <c r="Q40" s="39"/>
      <c r="R40" s="39"/>
      <c r="S40" s="39"/>
      <c r="T40" s="39"/>
      <c r="U40" s="38"/>
      <c r="V40" s="38"/>
      <c r="W40" s="41"/>
      <c r="X40" s="39"/>
      <c r="Y40" s="38"/>
      <c r="Z40" s="38"/>
      <c r="AA40" s="38"/>
      <c r="AB40" s="38"/>
      <c r="AC40" s="38"/>
      <c r="AD40" s="38"/>
      <c r="AE40" s="38"/>
      <c r="AF40" s="38"/>
      <c r="AG40" s="38"/>
      <c r="AH40" s="38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24"/>
      <c r="J41" s="39"/>
      <c r="K41" s="40"/>
      <c r="L41" s="40"/>
      <c r="M41" s="40"/>
      <c r="N41" s="40"/>
      <c r="O41" s="40"/>
      <c r="P41" s="40"/>
      <c r="Q41" s="39"/>
      <c r="R41" s="39"/>
      <c r="S41" s="39"/>
      <c r="T41" s="39"/>
      <c r="U41" s="38"/>
      <c r="V41" s="38"/>
      <c r="W41" s="41"/>
      <c r="X41" s="39"/>
      <c r="Y41" s="38"/>
      <c r="Z41" s="38"/>
      <c r="AA41" s="38"/>
      <c r="AB41" s="38"/>
      <c r="AC41" s="38"/>
      <c r="AD41" s="38"/>
      <c r="AE41" s="38"/>
      <c r="AF41" s="38"/>
      <c r="AG41" s="38"/>
      <c r="AH41" s="38"/>
    </row>
    <row r="42" spans="1:34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24"/>
      <c r="J42" s="39"/>
      <c r="K42" s="40"/>
      <c r="L42" s="40"/>
      <c r="M42" s="40"/>
      <c r="N42" s="40"/>
      <c r="O42" s="40"/>
      <c r="P42" s="40"/>
      <c r="Q42" s="39"/>
      <c r="R42" s="39"/>
      <c r="S42" s="39"/>
      <c r="T42" s="39"/>
      <c r="U42" s="38"/>
      <c r="V42" s="38"/>
      <c r="W42" s="41"/>
      <c r="X42" s="39"/>
      <c r="Y42" s="38"/>
      <c r="Z42" s="38"/>
      <c r="AA42" s="38"/>
      <c r="AB42" s="38"/>
      <c r="AC42" s="38"/>
      <c r="AD42" s="38"/>
      <c r="AE42" s="38"/>
      <c r="AF42" s="38"/>
      <c r="AG42" s="38"/>
      <c r="AH42" s="38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24"/>
      <c r="J43" s="39"/>
      <c r="K43" s="40"/>
      <c r="L43" s="40"/>
      <c r="M43" s="40"/>
      <c r="N43" s="40"/>
      <c r="O43" s="40"/>
      <c r="P43" s="40"/>
      <c r="Q43" s="39"/>
      <c r="R43" s="39"/>
      <c r="S43" s="39"/>
      <c r="T43" s="39"/>
      <c r="U43" s="38"/>
      <c r="V43" s="38"/>
      <c r="W43" s="41"/>
      <c r="X43" s="39"/>
      <c r="Y43" s="38"/>
      <c r="Z43" s="38"/>
      <c r="AA43" s="38"/>
      <c r="AB43" s="38"/>
      <c r="AC43" s="38"/>
      <c r="AD43" s="38"/>
      <c r="AE43" s="38"/>
      <c r="AF43" s="38"/>
      <c r="AG43" s="38"/>
      <c r="AH43" s="38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24"/>
      <c r="J44" s="39"/>
      <c r="K44" s="40"/>
      <c r="L44" s="40"/>
      <c r="M44" s="40"/>
      <c r="N44" s="40"/>
      <c r="O44" s="40"/>
      <c r="P44" s="40"/>
      <c r="Q44" s="39"/>
      <c r="R44" s="39"/>
      <c r="S44" s="39"/>
      <c r="T44" s="39"/>
      <c r="U44" s="38"/>
      <c r="V44" s="38"/>
      <c r="W44" s="41"/>
      <c r="X44" s="39"/>
      <c r="Y44" s="38"/>
      <c r="Z44" s="38"/>
      <c r="AA44" s="38"/>
      <c r="AB44" s="38"/>
      <c r="AC44" s="38"/>
      <c r="AD44" s="38"/>
      <c r="AE44" s="38"/>
      <c r="AF44" s="38"/>
      <c r="AG44" s="38"/>
      <c r="AH44" s="38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24"/>
      <c r="J45" s="39"/>
      <c r="K45" s="40"/>
      <c r="L45" s="40"/>
      <c r="M45" s="40"/>
      <c r="N45" s="40"/>
      <c r="O45" s="40"/>
      <c r="P45" s="40"/>
      <c r="Q45" s="39"/>
      <c r="R45" s="39"/>
      <c r="S45" s="39"/>
      <c r="T45" s="39"/>
      <c r="U45" s="38"/>
      <c r="V45" s="38"/>
      <c r="W45" s="41"/>
      <c r="X45" s="39"/>
      <c r="Y45" s="38"/>
      <c r="Z45" s="38"/>
      <c r="AA45" s="38"/>
      <c r="AB45" s="38"/>
      <c r="AC45" s="38"/>
      <c r="AD45" s="38"/>
      <c r="AE45" s="38"/>
      <c r="AF45" s="38"/>
      <c r="AG45" s="38"/>
      <c r="AH45" s="38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24"/>
      <c r="J46" s="39"/>
      <c r="K46" s="40"/>
      <c r="L46" s="40"/>
      <c r="M46" s="40"/>
      <c r="N46" s="40"/>
      <c r="O46" s="40"/>
      <c r="P46" s="40"/>
      <c r="Q46" s="39"/>
      <c r="R46" s="39"/>
      <c r="S46" s="39"/>
      <c r="T46" s="39"/>
      <c r="U46" s="38"/>
      <c r="V46" s="38"/>
      <c r="W46" s="41"/>
      <c r="X46" s="39"/>
      <c r="Y46" s="38"/>
      <c r="Z46" s="38"/>
      <c r="AA46" s="38"/>
      <c r="AB46" s="38"/>
      <c r="AC46" s="38"/>
      <c r="AD46" s="38"/>
      <c r="AE46" s="38"/>
      <c r="AF46" s="38"/>
      <c r="AG46" s="38"/>
      <c r="AH46" s="38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24"/>
      <c r="J47" s="39"/>
      <c r="K47" s="40"/>
      <c r="L47" s="40"/>
      <c r="M47" s="40"/>
      <c r="N47" s="40"/>
      <c r="O47" s="40"/>
      <c r="P47" s="40"/>
      <c r="Q47" s="39"/>
      <c r="R47" s="39"/>
      <c r="S47" s="39"/>
      <c r="T47" s="39"/>
      <c r="U47" s="38"/>
      <c r="V47" s="38"/>
      <c r="W47" s="41"/>
      <c r="X47" s="39"/>
      <c r="Y47" s="38"/>
      <c r="Z47" s="38"/>
      <c r="AA47" s="38"/>
      <c r="AB47" s="38"/>
      <c r="AC47" s="38"/>
      <c r="AD47" s="38"/>
      <c r="AE47" s="38"/>
      <c r="AF47" s="38"/>
      <c r="AG47" s="38"/>
      <c r="AH47" s="38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24"/>
      <c r="J48" s="39"/>
      <c r="K48" s="40"/>
      <c r="L48" s="40"/>
      <c r="M48" s="40"/>
      <c r="N48" s="40"/>
      <c r="O48" s="40"/>
      <c r="P48" s="40"/>
      <c r="Q48" s="39"/>
      <c r="R48" s="39"/>
      <c r="S48" s="39"/>
      <c r="T48" s="39"/>
      <c r="U48" s="38"/>
      <c r="V48" s="38"/>
      <c r="W48" s="41"/>
      <c r="X48" s="39"/>
      <c r="Y48" s="38"/>
      <c r="Z48" s="38"/>
      <c r="AA48" s="38"/>
      <c r="AB48" s="38"/>
      <c r="AC48" s="38"/>
      <c r="AD48" s="38"/>
      <c r="AE48" s="38"/>
      <c r="AF48" s="38"/>
      <c r="AG48" s="38"/>
      <c r="AH48" s="38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24"/>
      <c r="J49" s="39"/>
      <c r="K49" s="40"/>
      <c r="L49" s="40"/>
      <c r="M49" s="40"/>
      <c r="N49" s="40"/>
      <c r="O49" s="40"/>
      <c r="P49" s="40"/>
      <c r="Q49" s="39"/>
      <c r="R49" s="39"/>
      <c r="S49" s="39"/>
      <c r="T49" s="39"/>
      <c r="U49" s="38"/>
      <c r="V49" s="38"/>
      <c r="W49" s="41"/>
      <c r="X49" s="39"/>
      <c r="Y49" s="38"/>
      <c r="Z49" s="38"/>
      <c r="AA49" s="38"/>
      <c r="AB49" s="38"/>
      <c r="AC49" s="38"/>
      <c r="AD49" s="38"/>
      <c r="AE49" s="38"/>
      <c r="AF49" s="38"/>
      <c r="AG49" s="38"/>
      <c r="AH49" s="38"/>
    </row>
    <row r="50" spans="1:34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24"/>
      <c r="J50" s="39"/>
      <c r="K50" s="40"/>
      <c r="L50" s="40"/>
      <c r="M50" s="40"/>
      <c r="N50" s="40"/>
      <c r="O50" s="40"/>
      <c r="P50" s="40"/>
      <c r="Q50" s="39"/>
      <c r="R50" s="39"/>
      <c r="S50" s="39"/>
      <c r="T50" s="39"/>
      <c r="U50" s="38"/>
      <c r="V50" s="38"/>
      <c r="W50" s="41"/>
      <c r="X50" s="39"/>
      <c r="Y50" s="38"/>
      <c r="Z50" s="38"/>
      <c r="AA50" s="38"/>
      <c r="AB50" s="38"/>
      <c r="AC50" s="38"/>
      <c r="AD50" s="38"/>
      <c r="AE50" s="38"/>
      <c r="AF50" s="38"/>
      <c r="AG50" s="38"/>
      <c r="AH50" s="38"/>
    </row>
    <row r="51" spans="1:34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24"/>
      <c r="J51" s="39"/>
      <c r="K51" s="40"/>
      <c r="L51" s="40"/>
      <c r="M51" s="40"/>
      <c r="N51" s="40"/>
      <c r="O51" s="40"/>
      <c r="P51" s="40"/>
      <c r="Q51" s="39"/>
      <c r="R51" s="39"/>
      <c r="S51" s="39"/>
      <c r="T51" s="39"/>
      <c r="U51" s="38"/>
      <c r="V51" s="38"/>
      <c r="W51" s="41"/>
      <c r="X51" s="39"/>
      <c r="Y51" s="38"/>
      <c r="Z51" s="38"/>
      <c r="AA51" s="38"/>
      <c r="AB51" s="38"/>
      <c r="AC51" s="38"/>
      <c r="AD51" s="38"/>
      <c r="AE51" s="38"/>
      <c r="AF51" s="38"/>
      <c r="AG51" s="38"/>
      <c r="AH51" s="38"/>
    </row>
    <row r="52" spans="1:34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24"/>
      <c r="J52" s="39"/>
      <c r="K52" s="40"/>
      <c r="L52" s="40"/>
      <c r="M52" s="40"/>
      <c r="N52" s="40"/>
      <c r="O52" s="40"/>
      <c r="P52" s="40"/>
      <c r="Q52" s="39"/>
      <c r="R52" s="39"/>
      <c r="S52" s="39"/>
      <c r="T52" s="39"/>
      <c r="U52" s="38"/>
      <c r="V52" s="38"/>
      <c r="W52" s="41"/>
      <c r="X52" s="39"/>
      <c r="Y52" s="38"/>
      <c r="Z52" s="38"/>
      <c r="AA52" s="38"/>
      <c r="AB52" s="38"/>
      <c r="AC52" s="38"/>
      <c r="AD52" s="38"/>
      <c r="AE52" s="38"/>
      <c r="AF52" s="38"/>
      <c r="AG52" s="38"/>
      <c r="AH52" s="38"/>
    </row>
    <row r="53" spans="1:34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24"/>
      <c r="J53" s="39"/>
      <c r="K53" s="40"/>
      <c r="L53" s="40"/>
      <c r="M53" s="40"/>
      <c r="N53" s="40"/>
      <c r="O53" s="40"/>
      <c r="P53" s="40"/>
      <c r="Q53" s="39"/>
      <c r="R53" s="39"/>
      <c r="S53" s="39"/>
      <c r="T53" s="39"/>
      <c r="U53" s="38"/>
      <c r="V53" s="38"/>
      <c r="W53" s="41"/>
      <c r="X53" s="39"/>
      <c r="Y53" s="38"/>
      <c r="Z53" s="38"/>
      <c r="AA53" s="38"/>
      <c r="AB53" s="38"/>
      <c r="AC53" s="38"/>
      <c r="AD53" s="38"/>
      <c r="AE53" s="38"/>
      <c r="AF53" s="38"/>
      <c r="AG53" s="38"/>
      <c r="AH53" s="38"/>
    </row>
    <row r="54" spans="1:34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24"/>
      <c r="J54" s="39"/>
      <c r="K54" s="40"/>
      <c r="L54" s="40"/>
      <c r="M54" s="40"/>
      <c r="N54" s="40"/>
      <c r="O54" s="40"/>
      <c r="P54" s="40"/>
      <c r="Q54" s="39"/>
      <c r="R54" s="39"/>
      <c r="S54" s="39"/>
      <c r="T54" s="39"/>
      <c r="U54" s="38"/>
      <c r="V54" s="38"/>
      <c r="W54" s="41"/>
      <c r="X54" s="39"/>
      <c r="Y54" s="38"/>
      <c r="Z54" s="38"/>
      <c r="AA54" s="38"/>
      <c r="AB54" s="38"/>
      <c r="AC54" s="38"/>
      <c r="AD54" s="38"/>
      <c r="AE54" s="38"/>
      <c r="AF54" s="38"/>
      <c r="AG54" s="38"/>
      <c r="AH54" s="38"/>
    </row>
    <row r="55" spans="1:34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24"/>
      <c r="J55" s="39"/>
      <c r="K55" s="40"/>
      <c r="L55" s="40"/>
      <c r="M55" s="40"/>
      <c r="N55" s="40"/>
      <c r="O55" s="40"/>
      <c r="P55" s="40"/>
      <c r="Q55" s="39"/>
      <c r="R55" s="39"/>
      <c r="S55" s="39"/>
      <c r="T55" s="39"/>
      <c r="U55" s="38"/>
      <c r="V55" s="38"/>
      <c r="W55" s="41"/>
      <c r="X55" s="39"/>
      <c r="Y55" s="38"/>
      <c r="Z55" s="38"/>
      <c r="AA55" s="38"/>
      <c r="AB55" s="38"/>
      <c r="AC55" s="38"/>
      <c r="AD55" s="38"/>
      <c r="AE55" s="38"/>
      <c r="AF55" s="38"/>
      <c r="AG55" s="38"/>
      <c r="AH55" s="38"/>
    </row>
    <row r="56" spans="1:34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24"/>
      <c r="J56" s="39"/>
      <c r="K56" s="40"/>
      <c r="L56" s="40"/>
      <c r="M56" s="40"/>
      <c r="N56" s="40"/>
      <c r="O56" s="40"/>
      <c r="P56" s="40"/>
      <c r="Q56" s="39"/>
      <c r="R56" s="39"/>
      <c r="S56" s="39"/>
      <c r="T56" s="39"/>
      <c r="U56" s="38"/>
      <c r="V56" s="38"/>
      <c r="W56" s="41"/>
      <c r="X56" s="39"/>
      <c r="Y56" s="38"/>
      <c r="Z56" s="38"/>
      <c r="AA56" s="38"/>
      <c r="AB56" s="38"/>
      <c r="AC56" s="38"/>
      <c r="AD56" s="38"/>
      <c r="AE56" s="38"/>
      <c r="AF56" s="38"/>
      <c r="AG56" s="38"/>
      <c r="AH56" s="38"/>
    </row>
    <row r="57" spans="1:34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24"/>
      <c r="J57" s="39"/>
      <c r="K57" s="40"/>
      <c r="L57" s="40"/>
      <c r="M57" s="40"/>
      <c r="N57" s="40"/>
      <c r="O57" s="40"/>
      <c r="P57" s="40"/>
      <c r="Q57" s="39"/>
      <c r="R57" s="39"/>
      <c r="S57" s="39"/>
      <c r="T57" s="39"/>
      <c r="U57" s="38"/>
      <c r="V57" s="38"/>
      <c r="W57" s="41"/>
      <c r="X57" s="39"/>
      <c r="Y57" s="38"/>
      <c r="Z57" s="38"/>
      <c r="AA57" s="38"/>
      <c r="AB57" s="38"/>
      <c r="AC57" s="38"/>
      <c r="AD57" s="38"/>
      <c r="AE57" s="38"/>
      <c r="AF57" s="38"/>
      <c r="AG57" s="38"/>
      <c r="AH57" s="38"/>
    </row>
    <row r="58" spans="1:34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24"/>
      <c r="J58" s="39"/>
      <c r="K58" s="40"/>
      <c r="L58" s="40"/>
      <c r="M58" s="40"/>
      <c r="N58" s="40"/>
      <c r="O58" s="40"/>
      <c r="P58" s="40"/>
      <c r="Q58" s="39"/>
      <c r="R58" s="39"/>
      <c r="S58" s="39"/>
      <c r="T58" s="39"/>
      <c r="U58" s="38"/>
      <c r="V58" s="38"/>
      <c r="W58" s="41"/>
      <c r="X58" s="39"/>
      <c r="Y58" s="38"/>
      <c r="Z58" s="38"/>
      <c r="AA58" s="38"/>
      <c r="AB58" s="38"/>
      <c r="AC58" s="38"/>
      <c r="AD58" s="38"/>
      <c r="AE58" s="38"/>
      <c r="AF58" s="38"/>
      <c r="AG58" s="38"/>
      <c r="AH58" s="38"/>
    </row>
    <row r="59" spans="1:34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24"/>
      <c r="J59" s="39"/>
      <c r="K59" s="40"/>
      <c r="L59" s="40"/>
      <c r="M59" s="40"/>
      <c r="N59" s="40"/>
      <c r="O59" s="40"/>
      <c r="P59" s="40"/>
      <c r="Q59" s="39"/>
      <c r="R59" s="39"/>
      <c r="S59" s="39"/>
      <c r="T59" s="39"/>
      <c r="U59" s="38"/>
      <c r="V59" s="38"/>
      <c r="W59" s="41"/>
      <c r="X59" s="39"/>
      <c r="Y59" s="38"/>
      <c r="Z59" s="38"/>
      <c r="AA59" s="38"/>
      <c r="AB59" s="38"/>
      <c r="AC59" s="38"/>
      <c r="AD59" s="38"/>
      <c r="AE59" s="38"/>
      <c r="AF59" s="38"/>
      <c r="AG59" s="38"/>
      <c r="AH59" s="38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24"/>
      <c r="J60" s="39"/>
      <c r="K60" s="40"/>
      <c r="L60" s="40"/>
      <c r="M60" s="40"/>
      <c r="N60" s="40"/>
      <c r="O60" s="40"/>
      <c r="P60" s="40"/>
      <c r="Q60" s="39"/>
      <c r="R60" s="39"/>
      <c r="S60" s="39"/>
      <c r="T60" s="39"/>
      <c r="U60" s="38"/>
      <c r="V60" s="38"/>
      <c r="W60" s="41"/>
      <c r="X60" s="39"/>
      <c r="Y60" s="38"/>
      <c r="Z60" s="38"/>
      <c r="AA60" s="38"/>
      <c r="AB60" s="38"/>
      <c r="AC60" s="38"/>
      <c r="AD60" s="38"/>
      <c r="AE60" s="38"/>
      <c r="AF60" s="38"/>
      <c r="AG60" s="38"/>
      <c r="AH60" s="38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24"/>
      <c r="J61" s="39"/>
      <c r="K61" s="40"/>
      <c r="L61" s="40"/>
      <c r="M61" s="40"/>
      <c r="N61" s="40"/>
      <c r="O61" s="40"/>
      <c r="P61" s="40"/>
      <c r="Q61" s="39"/>
      <c r="R61" s="39"/>
      <c r="S61" s="39"/>
      <c r="T61" s="39"/>
      <c r="U61" s="38"/>
      <c r="V61" s="38"/>
      <c r="W61" s="41"/>
      <c r="X61" s="39"/>
      <c r="Y61" s="38"/>
      <c r="Z61" s="38"/>
      <c r="AA61" s="38"/>
      <c r="AB61" s="38"/>
      <c r="AC61" s="38"/>
      <c r="AD61" s="38"/>
      <c r="AE61" s="38"/>
      <c r="AF61" s="38"/>
      <c r="AG61" s="38"/>
      <c r="AH61" s="38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24"/>
      <c r="J62" s="39"/>
      <c r="K62" s="40"/>
      <c r="L62" s="40"/>
      <c r="M62" s="40"/>
      <c r="N62" s="40"/>
      <c r="O62" s="40"/>
      <c r="P62" s="40"/>
      <c r="Q62" s="39"/>
      <c r="R62" s="39"/>
      <c r="S62" s="39"/>
      <c r="T62" s="39"/>
      <c r="U62" s="38"/>
      <c r="V62" s="38"/>
      <c r="W62" s="41"/>
      <c r="X62" s="39"/>
      <c r="Y62" s="38"/>
      <c r="Z62" s="38"/>
      <c r="AA62" s="38"/>
      <c r="AB62" s="38"/>
      <c r="AC62" s="38"/>
      <c r="AD62" s="38"/>
      <c r="AE62" s="38"/>
      <c r="AF62" s="38"/>
      <c r="AG62" s="38"/>
      <c r="AH62" s="38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24"/>
      <c r="J63" s="39"/>
      <c r="K63" s="40"/>
      <c r="L63" s="40"/>
      <c r="M63" s="40"/>
      <c r="N63" s="40"/>
      <c r="O63" s="40"/>
      <c r="P63" s="40"/>
      <c r="Q63" s="39"/>
      <c r="R63" s="39"/>
      <c r="S63" s="39"/>
      <c r="T63" s="39"/>
      <c r="U63" s="38"/>
      <c r="V63" s="38"/>
      <c r="W63" s="41"/>
      <c r="X63" s="39"/>
      <c r="Y63" s="38"/>
      <c r="Z63" s="38"/>
      <c r="AA63" s="38"/>
      <c r="AB63" s="38"/>
      <c r="AC63" s="38"/>
      <c r="AD63" s="38"/>
      <c r="AE63" s="38"/>
      <c r="AF63" s="38"/>
      <c r="AG63" s="38"/>
      <c r="AH63" s="38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24"/>
      <c r="J64" s="39"/>
      <c r="K64" s="40"/>
      <c r="L64" s="40"/>
      <c r="M64" s="40"/>
      <c r="N64" s="40"/>
      <c r="O64" s="40"/>
      <c r="P64" s="40"/>
      <c r="Q64" s="39"/>
      <c r="R64" s="39"/>
      <c r="S64" s="39"/>
      <c r="T64" s="39"/>
      <c r="U64" s="38"/>
      <c r="V64" s="38"/>
      <c r="W64" s="41"/>
      <c r="X64" s="39"/>
      <c r="Y64" s="38"/>
      <c r="Z64" s="38"/>
      <c r="AA64" s="38"/>
      <c r="AB64" s="38"/>
      <c r="AC64" s="38"/>
      <c r="AD64" s="38"/>
      <c r="AE64" s="38"/>
      <c r="AF64" s="38"/>
      <c r="AG64" s="38"/>
      <c r="AH64" s="38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24"/>
      <c r="J65" s="39"/>
      <c r="K65" s="40"/>
      <c r="L65" s="40"/>
      <c r="M65" s="40"/>
      <c r="N65" s="40"/>
      <c r="O65" s="40"/>
      <c r="P65" s="40"/>
      <c r="Q65" s="39"/>
      <c r="R65" s="39"/>
      <c r="S65" s="39"/>
      <c r="T65" s="39"/>
      <c r="U65" s="38"/>
      <c r="V65" s="38"/>
      <c r="W65" s="41"/>
      <c r="X65" s="39"/>
      <c r="Y65" s="38"/>
      <c r="Z65" s="38"/>
      <c r="AA65" s="38"/>
      <c r="AB65" s="38"/>
      <c r="AC65" s="38"/>
      <c r="AD65" s="38"/>
      <c r="AE65" s="38"/>
      <c r="AF65" s="38"/>
      <c r="AG65" s="38"/>
      <c r="AH65" s="38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24"/>
      <c r="J66" s="39"/>
      <c r="K66" s="40"/>
      <c r="L66" s="40"/>
      <c r="M66" s="40"/>
      <c r="N66" s="40"/>
      <c r="O66" s="40"/>
      <c r="P66" s="40"/>
      <c r="Q66" s="39"/>
      <c r="R66" s="39"/>
      <c r="S66" s="39"/>
      <c r="T66" s="39"/>
      <c r="U66" s="38"/>
      <c r="V66" s="38"/>
      <c r="W66" s="41"/>
      <c r="X66" s="39"/>
      <c r="Y66" s="38"/>
      <c r="Z66" s="38"/>
      <c r="AA66" s="38"/>
      <c r="AB66" s="38"/>
      <c r="AC66" s="38"/>
      <c r="AD66" s="38"/>
      <c r="AE66" s="38"/>
      <c r="AF66" s="38"/>
      <c r="AG66" s="38"/>
      <c r="AH66" s="38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24"/>
      <c r="J67" s="39"/>
      <c r="K67" s="40"/>
      <c r="L67" s="40"/>
      <c r="M67" s="40"/>
      <c r="N67" s="40"/>
      <c r="O67" s="40"/>
      <c r="P67" s="40"/>
      <c r="Q67" s="39"/>
      <c r="R67" s="39"/>
      <c r="S67" s="39"/>
      <c r="T67" s="39"/>
      <c r="U67" s="38"/>
      <c r="V67" s="38"/>
      <c r="W67" s="41"/>
      <c r="X67" s="39"/>
      <c r="Y67" s="38"/>
      <c r="Z67" s="38"/>
      <c r="AA67" s="38"/>
      <c r="AB67" s="38"/>
      <c r="AC67" s="38"/>
      <c r="AD67" s="38"/>
      <c r="AE67" s="38"/>
      <c r="AF67" s="38"/>
      <c r="AG67" s="38"/>
      <c r="AH67" s="38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24"/>
      <c r="J68" s="39"/>
      <c r="K68" s="40"/>
      <c r="L68" s="40"/>
      <c r="M68" s="40"/>
      <c r="N68" s="40"/>
      <c r="O68" s="40"/>
      <c r="P68" s="40"/>
      <c r="Q68" s="39"/>
      <c r="R68" s="39"/>
      <c r="S68" s="39"/>
      <c r="T68" s="39"/>
      <c r="U68" s="38"/>
      <c r="V68" s="38"/>
      <c r="W68" s="41"/>
      <c r="X68" s="39"/>
      <c r="Y68" s="38"/>
      <c r="Z68" s="38"/>
      <c r="AA68" s="38"/>
      <c r="AB68" s="38"/>
      <c r="AC68" s="38"/>
      <c r="AD68" s="38"/>
      <c r="AE68" s="38"/>
      <c r="AF68" s="38"/>
      <c r="AG68" s="38"/>
      <c r="AH68" s="38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24"/>
      <c r="J69" s="39"/>
      <c r="K69" s="40"/>
      <c r="L69" s="40"/>
      <c r="M69" s="40"/>
      <c r="N69" s="40"/>
      <c r="O69" s="40"/>
      <c r="P69" s="40"/>
      <c r="Q69" s="39"/>
      <c r="R69" s="39"/>
      <c r="S69" s="39"/>
      <c r="T69" s="39"/>
      <c r="U69" s="38"/>
      <c r="V69" s="38"/>
      <c r="W69" s="41"/>
      <c r="X69" s="39"/>
      <c r="Y69" s="38"/>
      <c r="Z69" s="38"/>
      <c r="AA69" s="38"/>
      <c r="AB69" s="38"/>
      <c r="AC69" s="38"/>
      <c r="AD69" s="38"/>
      <c r="AE69" s="38"/>
      <c r="AF69" s="38"/>
      <c r="AG69" s="38"/>
      <c r="AH69" s="38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24"/>
      <c r="J70" s="39"/>
      <c r="K70" s="40"/>
      <c r="L70" s="40"/>
      <c r="M70" s="40"/>
      <c r="N70" s="40"/>
      <c r="O70" s="40"/>
      <c r="P70" s="40"/>
      <c r="Q70" s="39"/>
      <c r="R70" s="39"/>
      <c r="S70" s="39"/>
      <c r="T70" s="39"/>
      <c r="U70" s="38"/>
      <c r="V70" s="38"/>
      <c r="W70" s="41"/>
      <c r="X70" s="39"/>
      <c r="Y70" s="38"/>
      <c r="Z70" s="38"/>
      <c r="AA70" s="38"/>
      <c r="AB70" s="38"/>
      <c r="AC70" s="38"/>
      <c r="AD70" s="38"/>
      <c r="AE70" s="38"/>
      <c r="AF70" s="38"/>
      <c r="AG70" s="38"/>
      <c r="AH70" s="38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24"/>
      <c r="J71" s="39"/>
      <c r="K71" s="40"/>
      <c r="L71" s="40"/>
      <c r="M71" s="40"/>
      <c r="N71" s="40"/>
      <c r="O71" s="40"/>
      <c r="P71" s="40"/>
      <c r="Q71" s="39"/>
      <c r="R71" s="39"/>
      <c r="S71" s="39"/>
      <c r="T71" s="39"/>
      <c r="U71" s="38"/>
      <c r="V71" s="38"/>
      <c r="W71" s="41"/>
      <c r="X71" s="39"/>
      <c r="Y71" s="38"/>
      <c r="Z71" s="38"/>
      <c r="AA71" s="38"/>
      <c r="AB71" s="38"/>
      <c r="AC71" s="38"/>
      <c r="AD71" s="38"/>
      <c r="AE71" s="38"/>
      <c r="AF71" s="38"/>
      <c r="AG71" s="38"/>
      <c r="AH71" s="38"/>
    </row>
    <row r="72" spans="1:34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24"/>
      <c r="J72" s="39"/>
      <c r="K72" s="40"/>
      <c r="L72" s="40"/>
      <c r="M72" s="40"/>
      <c r="N72" s="40"/>
      <c r="O72" s="40"/>
      <c r="P72" s="40"/>
      <c r="Q72" s="39"/>
      <c r="R72" s="39"/>
      <c r="S72" s="39"/>
      <c r="T72" s="39"/>
      <c r="U72" s="38"/>
      <c r="V72" s="38"/>
      <c r="W72" s="41"/>
      <c r="X72" s="39"/>
      <c r="Y72" s="38"/>
      <c r="Z72" s="38"/>
      <c r="AA72" s="38"/>
      <c r="AB72" s="38"/>
      <c r="AC72" s="38"/>
      <c r="AD72" s="38"/>
      <c r="AE72" s="38"/>
      <c r="AF72" s="38"/>
      <c r="AG72" s="38"/>
      <c r="AH72" s="38"/>
    </row>
    <row r="73" spans="1:34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24"/>
      <c r="J73" s="39"/>
      <c r="K73" s="40"/>
      <c r="L73" s="40"/>
      <c r="M73" s="40"/>
      <c r="N73" s="40"/>
      <c r="O73" s="40"/>
      <c r="P73" s="40"/>
      <c r="Q73" s="39"/>
      <c r="R73" s="39"/>
      <c r="S73" s="39"/>
      <c r="T73" s="39"/>
      <c r="U73" s="38"/>
      <c r="V73" s="38"/>
      <c r="W73" s="41"/>
      <c r="X73" s="39"/>
      <c r="Y73" s="38"/>
      <c r="Z73" s="38"/>
      <c r="AA73" s="38"/>
      <c r="AB73" s="38"/>
      <c r="AC73" s="38"/>
      <c r="AD73" s="38"/>
      <c r="AE73" s="38"/>
      <c r="AF73" s="38"/>
      <c r="AG73" s="38"/>
      <c r="AH73" s="38"/>
    </row>
    <row r="74" spans="1:34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24"/>
      <c r="J74" s="39"/>
      <c r="K74" s="40"/>
      <c r="L74" s="40"/>
      <c r="M74" s="40"/>
      <c r="N74" s="40"/>
      <c r="O74" s="40"/>
      <c r="P74" s="40"/>
      <c r="Q74" s="39"/>
      <c r="R74" s="39"/>
      <c r="S74" s="39"/>
      <c r="T74" s="39"/>
      <c r="U74" s="38"/>
      <c r="V74" s="38"/>
      <c r="W74" s="41"/>
      <c r="X74" s="39"/>
      <c r="Y74" s="38"/>
      <c r="Z74" s="38"/>
      <c r="AA74" s="38"/>
      <c r="AB74" s="38"/>
      <c r="AC74" s="38"/>
      <c r="AD74" s="38"/>
      <c r="AE74" s="38"/>
      <c r="AF74" s="38"/>
      <c r="AG74" s="38"/>
      <c r="AH74" s="38"/>
    </row>
    <row r="75" spans="1:34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24"/>
      <c r="J75" s="39"/>
      <c r="K75" s="40"/>
      <c r="L75" s="40"/>
      <c r="M75" s="40"/>
      <c r="N75" s="40"/>
      <c r="O75" s="40"/>
      <c r="P75" s="40"/>
      <c r="Q75" s="39"/>
      <c r="R75" s="39"/>
      <c r="S75" s="39"/>
      <c r="T75" s="39"/>
      <c r="U75" s="38"/>
      <c r="V75" s="38"/>
      <c r="W75" s="41"/>
      <c r="X75" s="39"/>
      <c r="Y75" s="38"/>
      <c r="Z75" s="38"/>
      <c r="AA75" s="38"/>
      <c r="AB75" s="38"/>
      <c r="AC75" s="38"/>
      <c r="AD75" s="38"/>
      <c r="AE75" s="38"/>
      <c r="AF75" s="38"/>
      <c r="AG75" s="38"/>
      <c r="AH75" s="38"/>
    </row>
    <row r="76" spans="1:34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24"/>
      <c r="J76" s="39"/>
      <c r="K76" s="40"/>
      <c r="L76" s="40"/>
      <c r="M76" s="40"/>
      <c r="N76" s="40"/>
      <c r="O76" s="40"/>
      <c r="P76" s="40"/>
      <c r="Q76" s="39"/>
      <c r="R76" s="39"/>
      <c r="S76" s="39"/>
      <c r="T76" s="39"/>
      <c r="U76" s="38"/>
      <c r="V76" s="38"/>
      <c r="W76" s="41"/>
      <c r="X76" s="39"/>
      <c r="Y76" s="38"/>
      <c r="Z76" s="38"/>
      <c r="AA76" s="38"/>
      <c r="AB76" s="38"/>
      <c r="AC76" s="38"/>
      <c r="AD76" s="38"/>
      <c r="AE76" s="38"/>
      <c r="AF76" s="38"/>
      <c r="AG76" s="38"/>
      <c r="AH76" s="38"/>
    </row>
    <row r="77" spans="1:34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24"/>
      <c r="J77" s="39"/>
      <c r="K77" s="40"/>
      <c r="L77" s="40"/>
      <c r="M77" s="40"/>
      <c r="N77" s="40"/>
      <c r="O77" s="40"/>
      <c r="P77" s="40"/>
      <c r="Q77" s="39"/>
      <c r="R77" s="39"/>
      <c r="S77" s="39"/>
      <c r="T77" s="39"/>
      <c r="U77" s="38"/>
      <c r="V77" s="38"/>
      <c r="W77" s="41"/>
      <c r="X77" s="39"/>
      <c r="Y77" s="38"/>
      <c r="Z77" s="38"/>
      <c r="AA77" s="38"/>
      <c r="AB77" s="38"/>
      <c r="AC77" s="38"/>
      <c r="AD77" s="38"/>
      <c r="AE77" s="38"/>
      <c r="AF77" s="38"/>
      <c r="AG77" s="38"/>
      <c r="AH77" s="38"/>
    </row>
    <row r="78" spans="1:34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24"/>
      <c r="J78" s="39"/>
      <c r="K78" s="40"/>
      <c r="L78" s="40"/>
      <c r="M78" s="40"/>
      <c r="N78" s="40"/>
      <c r="O78" s="40"/>
      <c r="P78" s="40"/>
      <c r="Q78" s="39"/>
      <c r="R78" s="39"/>
      <c r="S78" s="39"/>
      <c r="T78" s="39"/>
      <c r="U78" s="38"/>
      <c r="V78" s="38"/>
      <c r="W78" s="41"/>
      <c r="X78" s="39"/>
      <c r="Y78" s="38"/>
      <c r="Z78" s="38"/>
      <c r="AA78" s="38"/>
      <c r="AB78" s="38"/>
      <c r="AC78" s="38"/>
      <c r="AD78" s="38"/>
      <c r="AE78" s="38"/>
      <c r="AF78" s="38"/>
      <c r="AG78" s="38"/>
      <c r="AH78" s="38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24"/>
      <c r="J79" s="39"/>
      <c r="K79" s="40"/>
      <c r="L79" s="40"/>
      <c r="M79" s="40"/>
      <c r="N79" s="40"/>
      <c r="O79" s="40"/>
      <c r="P79" s="40"/>
      <c r="Q79" s="39"/>
      <c r="R79" s="39"/>
      <c r="S79" s="39"/>
      <c r="T79" s="39"/>
      <c r="U79" s="38"/>
      <c r="V79" s="38"/>
      <c r="W79" s="41"/>
      <c r="X79" s="39"/>
      <c r="Y79" s="38"/>
      <c r="Z79" s="38"/>
      <c r="AA79" s="38"/>
      <c r="AB79" s="38"/>
      <c r="AC79" s="38"/>
      <c r="AD79" s="38"/>
      <c r="AE79" s="38"/>
      <c r="AF79" s="38"/>
      <c r="AG79" s="38"/>
      <c r="AH79" s="38"/>
    </row>
    <row r="80" spans="1:34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24"/>
      <c r="J80" s="39"/>
      <c r="K80" s="40"/>
      <c r="L80" s="40"/>
      <c r="M80" s="40"/>
      <c r="N80" s="40"/>
      <c r="O80" s="40"/>
      <c r="P80" s="40"/>
      <c r="Q80" s="39"/>
      <c r="R80" s="39"/>
      <c r="S80" s="39"/>
      <c r="T80" s="39"/>
      <c r="U80" s="38"/>
      <c r="V80" s="38"/>
      <c r="W80" s="41"/>
      <c r="X80" s="39"/>
      <c r="Y80" s="38"/>
      <c r="Z80" s="38"/>
      <c r="AA80" s="38"/>
      <c r="AB80" s="38"/>
      <c r="AC80" s="38"/>
      <c r="AD80" s="38"/>
      <c r="AE80" s="38"/>
      <c r="AF80" s="38"/>
      <c r="AG80" s="38"/>
      <c r="AH80" s="38"/>
    </row>
    <row r="81" spans="1:34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24"/>
      <c r="J81" s="39"/>
      <c r="K81" s="40"/>
      <c r="L81" s="40"/>
      <c r="M81" s="40"/>
      <c r="N81" s="40"/>
      <c r="O81" s="40"/>
      <c r="P81" s="40"/>
      <c r="Q81" s="39"/>
      <c r="R81" s="39"/>
      <c r="S81" s="39"/>
      <c r="T81" s="39"/>
      <c r="U81" s="38"/>
      <c r="V81" s="38"/>
      <c r="W81" s="41"/>
      <c r="X81" s="39"/>
      <c r="Y81" s="38"/>
      <c r="Z81" s="38"/>
      <c r="AA81" s="38"/>
      <c r="AB81" s="38"/>
      <c r="AC81" s="38"/>
      <c r="AD81" s="38"/>
      <c r="AE81" s="38"/>
      <c r="AF81" s="38"/>
      <c r="AG81" s="38"/>
      <c r="AH81" s="38"/>
    </row>
    <row r="82" spans="1:34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24"/>
      <c r="J82" s="39"/>
      <c r="K82" s="40"/>
      <c r="L82" s="40"/>
      <c r="M82" s="40"/>
      <c r="N82" s="40"/>
      <c r="O82" s="40"/>
      <c r="P82" s="40"/>
      <c r="Q82" s="39"/>
      <c r="R82" s="39"/>
      <c r="S82" s="39"/>
      <c r="T82" s="39"/>
      <c r="U82" s="38"/>
      <c r="V82" s="38"/>
      <c r="W82" s="41"/>
      <c r="X82" s="39"/>
      <c r="Y82" s="38"/>
      <c r="Z82" s="38"/>
      <c r="AA82" s="38"/>
      <c r="AB82" s="38"/>
      <c r="AC82" s="38"/>
      <c r="AD82" s="38"/>
      <c r="AE82" s="38"/>
      <c r="AF82" s="38"/>
      <c r="AG82" s="38"/>
      <c r="AH82" s="38"/>
    </row>
    <row r="83" spans="1:34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24"/>
      <c r="J83" s="39"/>
      <c r="K83" s="40"/>
      <c r="L83" s="40"/>
      <c r="M83" s="40"/>
      <c r="N83" s="40"/>
      <c r="O83" s="40"/>
      <c r="P83" s="40"/>
      <c r="Q83" s="39"/>
      <c r="R83" s="39"/>
      <c r="S83" s="39"/>
      <c r="T83" s="39"/>
      <c r="U83" s="38"/>
      <c r="V83" s="38"/>
      <c r="W83" s="41"/>
      <c r="X83" s="39"/>
      <c r="Y83" s="38"/>
      <c r="Z83" s="38"/>
      <c r="AA83" s="38"/>
      <c r="AB83" s="38"/>
      <c r="AC83" s="38"/>
      <c r="AD83" s="38"/>
      <c r="AE83" s="38"/>
      <c r="AF83" s="38"/>
      <c r="AG83" s="38"/>
      <c r="AH83" s="38"/>
    </row>
    <row r="84" spans="1:34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24"/>
      <c r="J84" s="39"/>
      <c r="K84" s="40"/>
      <c r="L84" s="40"/>
      <c r="M84" s="40"/>
      <c r="N84" s="40"/>
      <c r="O84" s="40"/>
      <c r="P84" s="40"/>
      <c r="Q84" s="39"/>
      <c r="R84" s="39"/>
      <c r="S84" s="39"/>
      <c r="T84" s="39"/>
      <c r="U84" s="38"/>
      <c r="V84" s="38"/>
      <c r="W84" s="41"/>
      <c r="X84" s="39"/>
      <c r="Y84" s="38"/>
      <c r="Z84" s="38"/>
      <c r="AA84" s="38"/>
      <c r="AB84" s="38"/>
      <c r="AC84" s="38"/>
      <c r="AD84" s="38"/>
      <c r="AE84" s="38"/>
      <c r="AF84" s="38"/>
      <c r="AG84" s="38"/>
      <c r="AH84" s="38"/>
    </row>
    <row r="85" spans="1:34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24"/>
      <c r="J85" s="39"/>
      <c r="K85" s="40"/>
      <c r="L85" s="40"/>
      <c r="M85" s="40"/>
      <c r="N85" s="40"/>
      <c r="O85" s="40"/>
      <c r="P85" s="40"/>
      <c r="Q85" s="39"/>
      <c r="R85" s="39"/>
      <c r="S85" s="39"/>
      <c r="T85" s="39"/>
      <c r="U85" s="38"/>
      <c r="V85" s="38"/>
      <c r="W85" s="41"/>
      <c r="X85" s="39"/>
      <c r="Y85" s="38"/>
      <c r="Z85" s="38"/>
      <c r="AA85" s="38"/>
      <c r="AB85" s="38"/>
      <c r="AC85" s="38"/>
      <c r="AD85" s="38"/>
      <c r="AE85" s="38"/>
      <c r="AF85" s="38"/>
      <c r="AG85" s="38"/>
      <c r="AH85" s="38"/>
    </row>
    <row r="86" spans="1:34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24"/>
      <c r="J86" s="39"/>
      <c r="K86" s="40"/>
      <c r="L86" s="40"/>
      <c r="M86" s="40"/>
      <c r="N86" s="40"/>
      <c r="O86" s="40"/>
      <c r="P86" s="40"/>
      <c r="Q86" s="39"/>
      <c r="R86" s="39"/>
      <c r="S86" s="39"/>
      <c r="T86" s="39"/>
      <c r="U86" s="38"/>
      <c r="V86" s="38"/>
      <c r="W86" s="41"/>
      <c r="X86" s="39"/>
      <c r="Y86" s="38"/>
      <c r="Z86" s="38"/>
      <c r="AA86" s="38"/>
      <c r="AB86" s="38"/>
      <c r="AC86" s="38"/>
      <c r="AD86" s="38"/>
      <c r="AE86" s="38"/>
      <c r="AF86" s="38"/>
      <c r="AG86" s="38"/>
      <c r="AH86" s="38"/>
    </row>
    <row r="87" spans="1:34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24"/>
      <c r="J87" s="39"/>
      <c r="K87" s="40"/>
      <c r="L87" s="40"/>
      <c r="M87" s="40"/>
      <c r="N87" s="40"/>
      <c r="O87" s="40"/>
      <c r="P87" s="40"/>
      <c r="Q87" s="39"/>
      <c r="R87" s="39"/>
      <c r="S87" s="39"/>
      <c r="T87" s="39"/>
      <c r="U87" s="38"/>
      <c r="V87" s="38"/>
      <c r="W87" s="41"/>
      <c r="X87" s="39"/>
      <c r="Y87" s="38"/>
      <c r="Z87" s="38"/>
      <c r="AA87" s="38"/>
      <c r="AB87" s="38"/>
      <c r="AC87" s="38"/>
      <c r="AD87" s="38"/>
      <c r="AE87" s="38"/>
      <c r="AF87" s="38"/>
      <c r="AG87" s="38"/>
      <c r="AH87" s="38"/>
    </row>
    <row r="88" spans="1:34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24"/>
      <c r="J88" s="39"/>
      <c r="K88" s="40"/>
      <c r="L88" s="40"/>
      <c r="M88" s="40"/>
      <c r="N88" s="40"/>
      <c r="O88" s="40"/>
      <c r="P88" s="40"/>
      <c r="Q88" s="39"/>
      <c r="R88" s="39"/>
      <c r="S88" s="39"/>
      <c r="T88" s="39"/>
      <c r="U88" s="38"/>
      <c r="V88" s="38"/>
      <c r="W88" s="41"/>
      <c r="X88" s="39"/>
      <c r="Y88" s="38"/>
      <c r="Z88" s="38"/>
      <c r="AA88" s="38"/>
      <c r="AB88" s="38"/>
      <c r="AC88" s="38"/>
      <c r="AD88" s="38"/>
      <c r="AE88" s="38"/>
      <c r="AF88" s="38"/>
      <c r="AG88" s="38"/>
      <c r="AH88" s="38"/>
    </row>
    <row r="89" spans="1:34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24"/>
      <c r="J89" s="39"/>
      <c r="K89" s="40"/>
      <c r="L89" s="40"/>
      <c r="M89" s="40"/>
      <c r="N89" s="40"/>
      <c r="O89" s="40"/>
      <c r="P89" s="40"/>
      <c r="Q89" s="39"/>
      <c r="R89" s="39"/>
      <c r="S89" s="39"/>
      <c r="T89" s="39"/>
      <c r="U89" s="38"/>
      <c r="V89" s="38"/>
      <c r="W89" s="41"/>
      <c r="X89" s="39"/>
      <c r="Y89" s="38"/>
      <c r="Z89" s="38"/>
      <c r="AA89" s="38"/>
      <c r="AB89" s="38"/>
      <c r="AC89" s="38"/>
      <c r="AD89" s="38"/>
      <c r="AE89" s="38"/>
      <c r="AF89" s="38"/>
      <c r="AG89" s="38"/>
      <c r="AH89" s="38"/>
    </row>
    <row r="90" spans="1:34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24"/>
      <c r="J90" s="39"/>
      <c r="K90" s="40"/>
      <c r="L90" s="40"/>
      <c r="M90" s="40"/>
      <c r="N90" s="40"/>
      <c r="O90" s="40"/>
      <c r="P90" s="40"/>
      <c r="Q90" s="39"/>
      <c r="R90" s="39"/>
      <c r="S90" s="39"/>
      <c r="T90" s="39"/>
      <c r="U90" s="38"/>
      <c r="V90" s="38"/>
      <c r="W90" s="41"/>
      <c r="X90" s="39"/>
      <c r="Y90" s="38"/>
      <c r="Z90" s="38"/>
      <c r="AA90" s="38"/>
      <c r="AB90" s="38"/>
      <c r="AC90" s="38"/>
      <c r="AD90" s="38"/>
      <c r="AE90" s="38"/>
      <c r="AF90" s="38"/>
      <c r="AG90" s="38"/>
      <c r="AH90" s="38"/>
    </row>
    <row r="91" spans="1:34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24"/>
      <c r="J91" s="39"/>
      <c r="K91" s="40"/>
      <c r="L91" s="40"/>
      <c r="M91" s="40"/>
      <c r="N91" s="40"/>
      <c r="O91" s="40"/>
      <c r="P91" s="40"/>
      <c r="Q91" s="39"/>
      <c r="R91" s="39"/>
      <c r="S91" s="39"/>
      <c r="T91" s="39"/>
      <c r="U91" s="38"/>
      <c r="V91" s="38"/>
      <c r="W91" s="41"/>
      <c r="X91" s="39"/>
      <c r="Y91" s="38"/>
      <c r="Z91" s="38"/>
      <c r="AA91" s="38"/>
      <c r="AB91" s="38"/>
      <c r="AC91" s="38"/>
      <c r="AD91" s="38"/>
      <c r="AE91" s="38"/>
      <c r="AF91" s="38"/>
      <c r="AG91" s="38"/>
      <c r="AH91" s="38"/>
    </row>
    <row r="92" spans="1:34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24"/>
      <c r="J92" s="39"/>
      <c r="K92" s="40"/>
      <c r="L92" s="40"/>
      <c r="M92" s="40"/>
      <c r="N92" s="40"/>
      <c r="O92" s="40"/>
      <c r="P92" s="40"/>
      <c r="Q92" s="39"/>
      <c r="R92" s="39"/>
      <c r="S92" s="39"/>
      <c r="T92" s="39"/>
      <c r="U92" s="38"/>
      <c r="V92" s="38"/>
      <c r="W92" s="41"/>
      <c r="X92" s="39"/>
      <c r="Y92" s="38"/>
      <c r="Z92" s="38"/>
      <c r="AA92" s="38"/>
      <c r="AB92" s="38"/>
      <c r="AC92" s="38"/>
      <c r="AD92" s="38"/>
      <c r="AE92" s="38"/>
      <c r="AF92" s="38"/>
      <c r="AG92" s="38"/>
      <c r="AH92" s="38"/>
    </row>
    <row r="93" spans="1:34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24"/>
      <c r="J93" s="39"/>
      <c r="K93" s="40"/>
      <c r="L93" s="40"/>
      <c r="M93" s="40"/>
      <c r="N93" s="40"/>
      <c r="O93" s="40"/>
      <c r="P93" s="40"/>
      <c r="Q93" s="39"/>
      <c r="R93" s="39"/>
      <c r="S93" s="39"/>
      <c r="T93" s="39"/>
      <c r="U93" s="38"/>
      <c r="V93" s="38"/>
      <c r="W93" s="41"/>
      <c r="X93" s="39"/>
      <c r="Y93" s="38"/>
      <c r="Z93" s="38"/>
      <c r="AA93" s="38"/>
      <c r="AB93" s="38"/>
      <c r="AC93" s="38"/>
      <c r="AD93" s="38"/>
      <c r="AE93" s="38"/>
      <c r="AF93" s="38"/>
      <c r="AG93" s="38"/>
      <c r="AH93" s="38"/>
    </row>
    <row r="94" spans="1:34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24"/>
      <c r="J94" s="39"/>
      <c r="K94" s="40"/>
      <c r="L94" s="40"/>
      <c r="M94" s="40"/>
      <c r="N94" s="40"/>
      <c r="O94" s="40"/>
      <c r="P94" s="40"/>
      <c r="Q94" s="39"/>
      <c r="R94" s="39"/>
      <c r="S94" s="39"/>
      <c r="T94" s="39"/>
      <c r="U94" s="38"/>
      <c r="V94" s="38"/>
      <c r="W94" s="41"/>
      <c r="X94" s="39"/>
      <c r="Y94" s="38"/>
      <c r="Z94" s="38"/>
      <c r="AA94" s="38"/>
      <c r="AB94" s="38"/>
      <c r="AC94" s="38"/>
      <c r="AD94" s="38"/>
      <c r="AE94" s="38"/>
      <c r="AF94" s="38"/>
      <c r="AG94" s="38"/>
      <c r="AH94" s="38"/>
    </row>
    <row r="95" spans="1:34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24"/>
      <c r="J95" s="39"/>
      <c r="K95" s="40"/>
      <c r="L95" s="40"/>
      <c r="M95" s="40"/>
      <c r="N95" s="40"/>
      <c r="O95" s="40"/>
      <c r="P95" s="40"/>
      <c r="Q95" s="39"/>
      <c r="R95" s="39"/>
      <c r="S95" s="39"/>
      <c r="T95" s="39"/>
      <c r="U95" s="38"/>
      <c r="V95" s="38"/>
      <c r="W95" s="41"/>
      <c r="X95" s="39"/>
      <c r="Y95" s="38"/>
      <c r="Z95" s="38"/>
      <c r="AA95" s="38"/>
      <c r="AB95" s="38"/>
      <c r="AC95" s="38"/>
      <c r="AD95" s="38"/>
      <c r="AE95" s="38"/>
      <c r="AF95" s="38"/>
      <c r="AG95" s="38"/>
      <c r="AH95" s="38"/>
    </row>
    <row r="96" spans="1:34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24"/>
      <c r="J96" s="39"/>
      <c r="K96" s="40"/>
      <c r="L96" s="40"/>
      <c r="M96" s="40"/>
      <c r="N96" s="40"/>
      <c r="O96" s="40"/>
      <c r="P96" s="40"/>
      <c r="Q96" s="39"/>
      <c r="R96" s="39"/>
      <c r="S96" s="39"/>
      <c r="T96" s="39"/>
      <c r="U96" s="38"/>
      <c r="V96" s="38"/>
      <c r="W96" s="41"/>
      <c r="X96" s="39"/>
      <c r="Y96" s="38"/>
      <c r="Z96" s="38"/>
      <c r="AA96" s="38"/>
      <c r="AB96" s="38"/>
      <c r="AC96" s="38"/>
      <c r="AD96" s="38"/>
      <c r="AE96" s="38"/>
      <c r="AF96" s="38"/>
      <c r="AG96" s="38"/>
      <c r="AH96" s="38"/>
    </row>
    <row r="97" spans="1:34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24"/>
      <c r="J97" s="39"/>
      <c r="K97" s="40"/>
      <c r="L97" s="40"/>
      <c r="M97" s="40"/>
      <c r="N97" s="40"/>
      <c r="O97" s="40"/>
      <c r="P97" s="40"/>
      <c r="Q97" s="39"/>
      <c r="R97" s="39"/>
      <c r="S97" s="39"/>
      <c r="T97" s="39"/>
      <c r="U97" s="38"/>
      <c r="V97" s="38"/>
      <c r="W97" s="41"/>
      <c r="X97" s="39"/>
      <c r="Y97" s="38"/>
      <c r="Z97" s="38"/>
      <c r="AA97" s="38"/>
      <c r="AB97" s="38"/>
      <c r="AC97" s="38"/>
      <c r="AD97" s="38"/>
      <c r="AE97" s="38"/>
      <c r="AF97" s="38"/>
      <c r="AG97" s="38"/>
      <c r="AH97" s="38"/>
    </row>
    <row r="98" spans="1:34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24"/>
      <c r="J98" s="39"/>
      <c r="K98" s="40"/>
      <c r="L98" s="40"/>
      <c r="M98" s="40"/>
      <c r="N98" s="40"/>
      <c r="O98" s="40"/>
      <c r="P98" s="40"/>
      <c r="Q98" s="39"/>
      <c r="R98" s="39"/>
      <c r="S98" s="39"/>
      <c r="T98" s="39"/>
      <c r="U98" s="38"/>
      <c r="V98" s="38"/>
      <c r="W98" s="41"/>
      <c r="X98" s="39"/>
      <c r="Y98" s="38"/>
      <c r="Z98" s="38"/>
      <c r="AA98" s="38"/>
      <c r="AB98" s="38"/>
      <c r="AC98" s="38"/>
      <c r="AD98" s="38"/>
      <c r="AE98" s="38"/>
      <c r="AF98" s="38"/>
      <c r="AG98" s="38"/>
      <c r="AH98" s="38"/>
    </row>
    <row r="99" spans="1:34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24"/>
      <c r="J99" s="39"/>
      <c r="K99" s="40"/>
      <c r="L99" s="40"/>
      <c r="M99" s="40"/>
      <c r="N99" s="40"/>
      <c r="O99" s="40"/>
      <c r="P99" s="40"/>
      <c r="Q99" s="39"/>
      <c r="R99" s="39"/>
      <c r="S99" s="39"/>
      <c r="T99" s="39"/>
      <c r="U99" s="38"/>
      <c r="V99" s="38"/>
      <c r="W99" s="41"/>
      <c r="X99" s="39"/>
      <c r="Y99" s="38"/>
      <c r="Z99" s="38"/>
      <c r="AA99" s="38"/>
      <c r="AB99" s="38"/>
      <c r="AC99" s="38"/>
      <c r="AD99" s="38"/>
      <c r="AE99" s="38"/>
      <c r="AF99" s="38"/>
      <c r="AG99" s="38"/>
      <c r="AH99" s="38"/>
    </row>
    <row r="100" spans="1:34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24"/>
      <c r="J100" s="39"/>
      <c r="K100" s="40"/>
      <c r="L100" s="40"/>
      <c r="M100" s="40"/>
      <c r="N100" s="40"/>
      <c r="O100" s="40"/>
      <c r="P100" s="40"/>
      <c r="Q100" s="39"/>
      <c r="R100" s="39"/>
      <c r="S100" s="39"/>
      <c r="T100" s="39"/>
      <c r="U100" s="38"/>
      <c r="V100" s="38"/>
      <c r="W100" s="41"/>
      <c r="X100" s="39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</row>
    <row r="101" spans="1:34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24"/>
      <c r="J101" s="39"/>
      <c r="K101" s="40"/>
      <c r="L101" s="40"/>
      <c r="M101" s="40"/>
      <c r="N101" s="40"/>
      <c r="O101" s="40"/>
      <c r="P101" s="40"/>
      <c r="Q101" s="39"/>
      <c r="R101" s="39"/>
      <c r="S101" s="39"/>
      <c r="T101" s="39"/>
      <c r="U101" s="38"/>
      <c r="V101" s="38"/>
      <c r="W101" s="41"/>
      <c r="X101" s="39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</row>
    <row r="102" spans="1:34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24"/>
      <c r="J102" s="39"/>
      <c r="K102" s="40"/>
      <c r="L102" s="40"/>
      <c r="M102" s="40"/>
      <c r="N102" s="40"/>
      <c r="O102" s="40"/>
      <c r="P102" s="40"/>
      <c r="Q102" s="39"/>
      <c r="R102" s="39"/>
      <c r="S102" s="39"/>
      <c r="T102" s="39"/>
      <c r="U102" s="38"/>
      <c r="V102" s="38"/>
      <c r="W102" s="41"/>
      <c r="X102" s="39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</row>
    <row r="103" spans="1:34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24"/>
      <c r="J103" s="39"/>
      <c r="K103" s="40"/>
      <c r="L103" s="40"/>
      <c r="M103" s="40"/>
      <c r="N103" s="40"/>
      <c r="O103" s="40"/>
      <c r="P103" s="40"/>
      <c r="Q103" s="39"/>
      <c r="R103" s="39"/>
      <c r="S103" s="39"/>
      <c r="T103" s="39"/>
      <c r="U103" s="38"/>
      <c r="V103" s="38"/>
      <c r="W103" s="41"/>
      <c r="X103" s="39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</row>
    <row r="104" spans="1:34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24"/>
      <c r="J104" s="39"/>
      <c r="K104" s="40"/>
      <c r="L104" s="40"/>
      <c r="M104" s="40"/>
      <c r="N104" s="40"/>
      <c r="O104" s="40"/>
      <c r="P104" s="40"/>
      <c r="Q104" s="39"/>
      <c r="R104" s="39"/>
      <c r="S104" s="39"/>
      <c r="T104" s="39"/>
      <c r="U104" s="38"/>
      <c r="V104" s="38"/>
      <c r="W104" s="41"/>
      <c r="X104" s="39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</row>
    <row r="105" spans="1:34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24"/>
      <c r="J105" s="39"/>
      <c r="K105" s="40"/>
      <c r="L105" s="40"/>
      <c r="M105" s="40"/>
      <c r="N105" s="40"/>
      <c r="O105" s="40"/>
      <c r="P105" s="40"/>
      <c r="Q105" s="39"/>
      <c r="R105" s="39"/>
      <c r="S105" s="39"/>
      <c r="T105" s="39"/>
      <c r="U105" s="38"/>
      <c r="V105" s="38"/>
      <c r="W105" s="41"/>
      <c r="X105" s="39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</row>
    <row r="106" spans="1:34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24"/>
      <c r="J106" s="39"/>
      <c r="K106" s="40"/>
      <c r="L106" s="40"/>
      <c r="M106" s="40"/>
      <c r="N106" s="40"/>
      <c r="O106" s="40"/>
      <c r="P106" s="40"/>
      <c r="Q106" s="39"/>
      <c r="R106" s="39"/>
      <c r="S106" s="39"/>
      <c r="T106" s="39"/>
      <c r="U106" s="38"/>
      <c r="V106" s="38"/>
      <c r="W106" s="41"/>
      <c r="X106" s="39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</row>
    <row r="107" spans="1:34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24"/>
      <c r="J107" s="39"/>
      <c r="K107" s="40"/>
      <c r="L107" s="40"/>
      <c r="M107" s="40"/>
      <c r="N107" s="40"/>
      <c r="O107" s="40"/>
      <c r="P107" s="40"/>
      <c r="Q107" s="39"/>
      <c r="R107" s="39"/>
      <c r="S107" s="39"/>
      <c r="T107" s="39"/>
      <c r="U107" s="38"/>
      <c r="V107" s="38"/>
      <c r="W107" s="41"/>
      <c r="X107" s="39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</row>
    <row r="108" spans="1:34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24"/>
      <c r="J108" s="39"/>
      <c r="K108" s="40"/>
      <c r="L108" s="40"/>
      <c r="M108" s="40"/>
      <c r="N108" s="40"/>
      <c r="O108" s="40"/>
      <c r="P108" s="40"/>
      <c r="Q108" s="39"/>
      <c r="R108" s="39"/>
      <c r="S108" s="39"/>
      <c r="T108" s="39"/>
      <c r="U108" s="38"/>
      <c r="V108" s="38"/>
      <c r="W108" s="41"/>
      <c r="X108" s="39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</row>
    <row r="109" spans="1:34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24"/>
      <c r="J109" s="39"/>
      <c r="K109" s="40"/>
      <c r="L109" s="40"/>
      <c r="M109" s="40"/>
      <c r="N109" s="40"/>
      <c r="O109" s="40"/>
      <c r="P109" s="40"/>
      <c r="Q109" s="39"/>
      <c r="R109" s="39"/>
      <c r="S109" s="39"/>
      <c r="T109" s="39"/>
      <c r="U109" s="38"/>
      <c r="V109" s="38"/>
      <c r="W109" s="41"/>
      <c r="X109" s="39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</row>
    <row r="110" spans="1:34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24"/>
      <c r="J110" s="39"/>
      <c r="K110" s="40"/>
      <c r="L110" s="40"/>
      <c r="M110" s="40"/>
      <c r="N110" s="40"/>
      <c r="O110" s="40"/>
      <c r="P110" s="40"/>
      <c r="Q110" s="39"/>
      <c r="R110" s="39"/>
      <c r="S110" s="39"/>
      <c r="T110" s="39"/>
      <c r="U110" s="38"/>
      <c r="V110" s="38"/>
      <c r="W110" s="41"/>
      <c r="X110" s="39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</row>
    <row r="111" spans="1:34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24"/>
      <c r="J111" s="39"/>
      <c r="K111" s="40"/>
      <c r="L111" s="40"/>
      <c r="M111" s="40"/>
      <c r="N111" s="40"/>
      <c r="O111" s="40"/>
      <c r="P111" s="40"/>
      <c r="Q111" s="39"/>
      <c r="R111" s="39"/>
      <c r="S111" s="39"/>
      <c r="T111" s="39"/>
      <c r="U111" s="38"/>
      <c r="V111" s="38"/>
      <c r="W111" s="41"/>
      <c r="X111" s="39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</row>
    <row r="112" spans="1:34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24"/>
      <c r="J112" s="39"/>
      <c r="K112" s="40"/>
      <c r="L112" s="40"/>
      <c r="M112" s="40"/>
      <c r="N112" s="40"/>
      <c r="O112" s="40"/>
      <c r="P112" s="40"/>
      <c r="Q112" s="39"/>
      <c r="R112" s="39"/>
      <c r="S112" s="39"/>
      <c r="T112" s="39"/>
      <c r="U112" s="38"/>
      <c r="V112" s="38"/>
      <c r="W112" s="41"/>
      <c r="X112" s="39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</row>
    <row r="113" spans="1:34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24"/>
      <c r="J113" s="39"/>
      <c r="K113" s="40"/>
      <c r="L113" s="40"/>
      <c r="M113" s="40"/>
      <c r="N113" s="40"/>
      <c r="O113" s="40"/>
      <c r="P113" s="40"/>
      <c r="Q113" s="39"/>
      <c r="R113" s="39"/>
      <c r="S113" s="39"/>
      <c r="T113" s="39"/>
      <c r="U113" s="38"/>
      <c r="V113" s="38"/>
      <c r="W113" s="41"/>
      <c r="X113" s="39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</row>
    <row r="114" spans="1:34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24"/>
      <c r="J114" s="39"/>
      <c r="K114" s="40"/>
      <c r="L114" s="40"/>
      <c r="M114" s="40"/>
      <c r="N114" s="40"/>
      <c r="O114" s="40"/>
      <c r="P114" s="40"/>
      <c r="Q114" s="39"/>
      <c r="R114" s="39"/>
      <c r="S114" s="39"/>
      <c r="T114" s="39"/>
      <c r="U114" s="38"/>
      <c r="V114" s="38"/>
      <c r="W114" s="41"/>
      <c r="X114" s="39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</row>
    <row r="115" spans="1:34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24"/>
      <c r="J115" s="39"/>
      <c r="K115" s="40"/>
      <c r="L115" s="40"/>
      <c r="M115" s="40"/>
      <c r="N115" s="40"/>
      <c r="O115" s="40"/>
      <c r="P115" s="40"/>
      <c r="Q115" s="39"/>
      <c r="R115" s="39"/>
      <c r="S115" s="39"/>
      <c r="T115" s="39"/>
      <c r="U115" s="38"/>
      <c r="V115" s="38"/>
      <c r="W115" s="41"/>
      <c r="X115" s="39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</row>
    <row r="116" spans="1:34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24"/>
      <c r="J116" s="39"/>
      <c r="K116" s="40"/>
      <c r="L116" s="40"/>
      <c r="M116" s="40"/>
      <c r="N116" s="40"/>
      <c r="O116" s="40"/>
      <c r="P116" s="40"/>
      <c r="Q116" s="39"/>
      <c r="R116" s="39"/>
      <c r="S116" s="39"/>
      <c r="T116" s="39"/>
      <c r="U116" s="38"/>
      <c r="V116" s="38"/>
      <c r="W116" s="41"/>
      <c r="X116" s="39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</row>
    <row r="117" spans="1:34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24"/>
      <c r="J117" s="39"/>
      <c r="K117" s="40"/>
      <c r="L117" s="40"/>
      <c r="M117" s="40"/>
      <c r="N117" s="40"/>
      <c r="O117" s="40"/>
      <c r="P117" s="40"/>
      <c r="Q117" s="39"/>
      <c r="R117" s="39"/>
      <c r="S117" s="39"/>
      <c r="T117" s="39"/>
      <c r="U117" s="38"/>
      <c r="V117" s="38"/>
      <c r="W117" s="41"/>
      <c r="X117" s="39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</row>
    <row r="118" spans="1:34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24"/>
      <c r="J118" s="39"/>
      <c r="K118" s="40"/>
      <c r="L118" s="40"/>
      <c r="M118" s="40"/>
      <c r="N118" s="40"/>
      <c r="O118" s="40"/>
      <c r="P118" s="40"/>
      <c r="Q118" s="39"/>
      <c r="R118" s="39"/>
      <c r="S118" s="39"/>
      <c r="T118" s="39"/>
      <c r="U118" s="38"/>
      <c r="V118" s="38"/>
      <c r="W118" s="41"/>
      <c r="X118" s="39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</row>
    <row r="119" spans="1:34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24"/>
      <c r="J119" s="39"/>
      <c r="K119" s="40"/>
      <c r="L119" s="40"/>
      <c r="M119" s="40"/>
      <c r="N119" s="40"/>
      <c r="O119" s="40"/>
      <c r="P119" s="40"/>
      <c r="Q119" s="39"/>
      <c r="R119" s="39"/>
      <c r="S119" s="39"/>
      <c r="T119" s="39"/>
      <c r="U119" s="38"/>
      <c r="V119" s="38"/>
      <c r="W119" s="41"/>
      <c r="X119" s="39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</row>
    <row r="120" spans="1:34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24"/>
      <c r="J120" s="39"/>
      <c r="K120" s="40"/>
      <c r="L120" s="40"/>
      <c r="M120" s="40"/>
      <c r="N120" s="40"/>
      <c r="O120" s="40"/>
      <c r="P120" s="40"/>
      <c r="Q120" s="39"/>
      <c r="R120" s="39"/>
      <c r="S120" s="39"/>
      <c r="T120" s="39"/>
      <c r="U120" s="38"/>
      <c r="V120" s="38"/>
      <c r="W120" s="41"/>
      <c r="X120" s="39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</row>
    <row r="121" spans="1:34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24"/>
      <c r="J121" s="39"/>
      <c r="K121" s="40"/>
      <c r="L121" s="40"/>
      <c r="M121" s="40"/>
      <c r="N121" s="40"/>
      <c r="O121" s="40"/>
      <c r="P121" s="40"/>
      <c r="Q121" s="39"/>
      <c r="R121" s="39"/>
      <c r="S121" s="39"/>
      <c r="T121" s="39"/>
      <c r="U121" s="38"/>
      <c r="V121" s="38"/>
      <c r="W121" s="41"/>
      <c r="X121" s="39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</row>
    <row r="122" spans="1:34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24"/>
      <c r="J122" s="39"/>
      <c r="K122" s="40"/>
      <c r="L122" s="40"/>
      <c r="M122" s="40"/>
      <c r="N122" s="40"/>
      <c r="O122" s="40"/>
      <c r="P122" s="40"/>
      <c r="Q122" s="39"/>
      <c r="R122" s="39"/>
      <c r="S122" s="39"/>
      <c r="T122" s="39"/>
      <c r="U122" s="38"/>
      <c r="V122" s="38"/>
      <c r="W122" s="41"/>
      <c r="X122" s="39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</row>
    <row r="123" spans="1:34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24"/>
      <c r="J123" s="39"/>
      <c r="K123" s="40"/>
      <c r="L123" s="40"/>
      <c r="M123" s="40"/>
      <c r="N123" s="40"/>
      <c r="O123" s="40"/>
      <c r="P123" s="40"/>
      <c r="Q123" s="39"/>
      <c r="R123" s="39"/>
      <c r="S123" s="39"/>
      <c r="T123" s="39"/>
      <c r="U123" s="38"/>
      <c r="V123" s="38"/>
      <c r="W123" s="41"/>
      <c r="X123" s="39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</row>
    <row r="124" spans="1:34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24"/>
      <c r="J124" s="39"/>
      <c r="K124" s="40"/>
      <c r="L124" s="40"/>
      <c r="M124" s="40"/>
      <c r="N124" s="40"/>
      <c r="O124" s="40"/>
      <c r="P124" s="40"/>
      <c r="Q124" s="39"/>
      <c r="R124" s="39"/>
      <c r="S124" s="39"/>
      <c r="T124" s="39"/>
      <c r="U124" s="38"/>
      <c r="V124" s="38"/>
      <c r="W124" s="41"/>
      <c r="X124" s="39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</row>
    <row r="125" spans="1:34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24"/>
      <c r="J125" s="39"/>
      <c r="K125" s="40"/>
      <c r="L125" s="40"/>
      <c r="M125" s="40"/>
      <c r="N125" s="40"/>
      <c r="O125" s="40"/>
      <c r="P125" s="40"/>
      <c r="Q125" s="39"/>
      <c r="R125" s="39"/>
      <c r="S125" s="39"/>
      <c r="T125" s="39"/>
      <c r="U125" s="38"/>
      <c r="V125" s="38"/>
      <c r="W125" s="41"/>
      <c r="X125" s="39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</row>
    <row r="126" spans="1:34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24"/>
      <c r="J126" s="39"/>
      <c r="K126" s="40"/>
      <c r="L126" s="40"/>
      <c r="M126" s="40"/>
      <c r="N126" s="40"/>
      <c r="O126" s="40"/>
      <c r="P126" s="40"/>
      <c r="Q126" s="39"/>
      <c r="R126" s="39"/>
      <c r="S126" s="39"/>
      <c r="T126" s="39"/>
      <c r="U126" s="38"/>
      <c r="V126" s="38"/>
      <c r="W126" s="41"/>
      <c r="X126" s="39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</row>
    <row r="127" spans="1:34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24"/>
      <c r="J127" s="39"/>
      <c r="K127" s="40"/>
      <c r="L127" s="40"/>
      <c r="M127" s="40"/>
      <c r="N127" s="40"/>
      <c r="O127" s="40"/>
      <c r="P127" s="40"/>
      <c r="Q127" s="39"/>
      <c r="R127" s="39"/>
      <c r="S127" s="39"/>
      <c r="T127" s="39"/>
      <c r="U127" s="38"/>
      <c r="V127" s="38"/>
      <c r="W127" s="41"/>
      <c r="X127" s="39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</row>
    <row r="128" spans="1:34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24"/>
      <c r="J128" s="39"/>
      <c r="K128" s="40"/>
      <c r="L128" s="40"/>
      <c r="M128" s="40"/>
      <c r="N128" s="40"/>
      <c r="O128" s="40"/>
      <c r="P128" s="40"/>
      <c r="Q128" s="39"/>
      <c r="R128" s="39"/>
      <c r="S128" s="39"/>
      <c r="T128" s="39"/>
      <c r="U128" s="38"/>
      <c r="V128" s="38"/>
      <c r="W128" s="41"/>
      <c r="X128" s="39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</row>
    <row r="129" spans="1:34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24"/>
      <c r="J129" s="39"/>
      <c r="K129" s="40"/>
      <c r="L129" s="40"/>
      <c r="M129" s="40"/>
      <c r="N129" s="40"/>
      <c r="O129" s="40"/>
      <c r="P129" s="40"/>
      <c r="Q129" s="39"/>
      <c r="R129" s="39"/>
      <c r="S129" s="39"/>
      <c r="T129" s="39"/>
      <c r="U129" s="38"/>
      <c r="V129" s="38"/>
      <c r="W129" s="41"/>
      <c r="X129" s="39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</row>
    <row r="130" spans="1:34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24"/>
      <c r="J130" s="39"/>
      <c r="K130" s="40"/>
      <c r="L130" s="40"/>
      <c r="M130" s="40"/>
      <c r="N130" s="40"/>
      <c r="O130" s="40"/>
      <c r="P130" s="40"/>
      <c r="Q130" s="39"/>
      <c r="R130" s="39"/>
      <c r="S130" s="39"/>
      <c r="T130" s="39"/>
      <c r="U130" s="38"/>
      <c r="V130" s="38"/>
      <c r="W130" s="41"/>
      <c r="X130" s="39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</row>
    <row r="131" spans="1:34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24"/>
      <c r="J131" s="39"/>
      <c r="K131" s="40"/>
      <c r="L131" s="40"/>
      <c r="M131" s="40"/>
      <c r="N131" s="40"/>
      <c r="O131" s="40"/>
      <c r="P131" s="40"/>
      <c r="Q131" s="39"/>
      <c r="R131" s="39"/>
      <c r="S131" s="39"/>
      <c r="T131" s="39"/>
      <c r="U131" s="38"/>
      <c r="V131" s="38"/>
      <c r="W131" s="41"/>
      <c r="X131" s="39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</row>
    <row r="132" spans="1:34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24"/>
      <c r="J132" s="39"/>
      <c r="K132" s="40"/>
      <c r="L132" s="40"/>
      <c r="M132" s="40"/>
      <c r="N132" s="40"/>
      <c r="O132" s="40"/>
      <c r="P132" s="40"/>
      <c r="Q132" s="39"/>
      <c r="R132" s="39"/>
      <c r="S132" s="39"/>
      <c r="T132" s="39"/>
      <c r="U132" s="38"/>
      <c r="V132" s="38"/>
      <c r="W132" s="41"/>
      <c r="X132" s="39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</row>
    <row r="133" spans="1:34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24"/>
      <c r="J133" s="39"/>
      <c r="K133" s="40"/>
      <c r="L133" s="40"/>
      <c r="M133" s="40"/>
      <c r="N133" s="40"/>
      <c r="O133" s="40"/>
      <c r="P133" s="40"/>
      <c r="Q133" s="39"/>
      <c r="R133" s="39"/>
      <c r="S133" s="39"/>
      <c r="T133" s="39"/>
      <c r="U133" s="38"/>
      <c r="V133" s="38"/>
      <c r="W133" s="41"/>
      <c r="X133" s="39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</row>
    <row r="134" spans="1:34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24"/>
      <c r="J134" s="39"/>
      <c r="K134" s="40"/>
      <c r="L134" s="40"/>
      <c r="M134" s="40"/>
      <c r="N134" s="40"/>
      <c r="O134" s="40"/>
      <c r="P134" s="40"/>
      <c r="Q134" s="39"/>
      <c r="R134" s="39"/>
      <c r="S134" s="39"/>
      <c r="T134" s="39"/>
      <c r="U134" s="38"/>
      <c r="V134" s="38"/>
      <c r="W134" s="41"/>
      <c r="X134" s="39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</row>
    <row r="135" spans="1:34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24"/>
      <c r="J135" s="39"/>
      <c r="K135" s="40"/>
      <c r="L135" s="40"/>
      <c r="M135" s="40"/>
      <c r="N135" s="40"/>
      <c r="O135" s="40"/>
      <c r="P135" s="40"/>
      <c r="Q135" s="39"/>
      <c r="R135" s="39"/>
      <c r="S135" s="39"/>
      <c r="T135" s="39"/>
      <c r="U135" s="38"/>
      <c r="V135" s="38"/>
      <c r="W135" s="41"/>
      <c r="X135" s="39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</row>
    <row r="136" spans="1:34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24"/>
      <c r="J136" s="39"/>
      <c r="K136" s="40"/>
      <c r="L136" s="40"/>
      <c r="M136" s="40"/>
      <c r="N136" s="40"/>
      <c r="O136" s="40"/>
      <c r="P136" s="40"/>
      <c r="Q136" s="39"/>
      <c r="R136" s="39"/>
      <c r="S136" s="39"/>
      <c r="T136" s="39"/>
      <c r="U136" s="38"/>
      <c r="V136" s="38"/>
      <c r="W136" s="41"/>
      <c r="X136" s="39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</row>
    <row r="137" spans="1:34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24"/>
      <c r="J137" s="39"/>
      <c r="K137" s="40"/>
      <c r="L137" s="40"/>
      <c r="M137" s="40"/>
      <c r="N137" s="40"/>
      <c r="O137" s="40"/>
      <c r="P137" s="40"/>
      <c r="Q137" s="39"/>
      <c r="R137" s="39"/>
      <c r="S137" s="39"/>
      <c r="T137" s="39"/>
      <c r="U137" s="38"/>
      <c r="V137" s="38"/>
      <c r="W137" s="41"/>
      <c r="X137" s="39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</row>
    <row r="138" spans="1:34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24"/>
      <c r="J138" s="39"/>
      <c r="K138" s="40"/>
      <c r="L138" s="40"/>
      <c r="M138" s="40"/>
      <c r="N138" s="40"/>
      <c r="O138" s="40"/>
      <c r="P138" s="40"/>
      <c r="Q138" s="39"/>
      <c r="R138" s="39"/>
      <c r="S138" s="39"/>
      <c r="T138" s="39"/>
      <c r="U138" s="38"/>
      <c r="V138" s="38"/>
      <c r="W138" s="41"/>
      <c r="X138" s="39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</row>
    <row r="139" spans="1:34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24"/>
      <c r="J139" s="39"/>
      <c r="K139" s="40"/>
      <c r="L139" s="40"/>
      <c r="M139" s="40"/>
      <c r="N139" s="40"/>
      <c r="O139" s="40"/>
      <c r="P139" s="40"/>
      <c r="Q139" s="39"/>
      <c r="R139" s="39"/>
      <c r="S139" s="39"/>
      <c r="T139" s="39"/>
      <c r="U139" s="38"/>
      <c r="V139" s="38"/>
      <c r="W139" s="41"/>
      <c r="X139" s="39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</row>
    <row r="140" spans="1:34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24"/>
      <c r="J140" s="39"/>
      <c r="K140" s="40"/>
      <c r="L140" s="40"/>
      <c r="M140" s="40"/>
      <c r="N140" s="40"/>
      <c r="O140" s="40"/>
      <c r="P140" s="40"/>
      <c r="Q140" s="39"/>
      <c r="R140" s="39"/>
      <c r="S140" s="39"/>
      <c r="T140" s="39"/>
      <c r="U140" s="38"/>
      <c r="V140" s="38"/>
      <c r="W140" s="41"/>
      <c r="X140" s="39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</row>
    <row r="141" spans="1:34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24"/>
      <c r="J141" s="39"/>
      <c r="K141" s="40"/>
      <c r="L141" s="40"/>
      <c r="M141" s="40"/>
      <c r="N141" s="40"/>
      <c r="O141" s="40"/>
      <c r="P141" s="40"/>
      <c r="Q141" s="39"/>
      <c r="R141" s="39"/>
      <c r="S141" s="39"/>
      <c r="T141" s="39"/>
      <c r="U141" s="38"/>
      <c r="V141" s="38"/>
      <c r="W141" s="41"/>
      <c r="X141" s="39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</row>
    <row r="142" spans="1:34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24"/>
      <c r="J142" s="39"/>
      <c r="K142" s="40"/>
      <c r="L142" s="40"/>
      <c r="M142" s="40"/>
      <c r="N142" s="40"/>
      <c r="O142" s="40"/>
      <c r="P142" s="40"/>
      <c r="Q142" s="39"/>
      <c r="R142" s="39"/>
      <c r="S142" s="39"/>
      <c r="T142" s="39"/>
      <c r="U142" s="38"/>
      <c r="V142" s="38"/>
      <c r="W142" s="41"/>
      <c r="X142" s="39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</row>
    <row r="143" spans="1:34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24"/>
      <c r="J143" s="39"/>
      <c r="K143" s="40"/>
      <c r="L143" s="40"/>
      <c r="M143" s="40"/>
      <c r="N143" s="40"/>
      <c r="O143" s="40"/>
      <c r="P143" s="40"/>
      <c r="Q143" s="39"/>
      <c r="R143" s="39"/>
      <c r="S143" s="39"/>
      <c r="T143" s="39"/>
      <c r="U143" s="38"/>
      <c r="V143" s="38"/>
      <c r="W143" s="41"/>
      <c r="X143" s="39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</row>
    <row r="144" spans="1:34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24"/>
      <c r="J144" s="39"/>
      <c r="K144" s="40"/>
      <c r="L144" s="40"/>
      <c r="M144" s="40"/>
      <c r="N144" s="40"/>
      <c r="O144" s="40"/>
      <c r="P144" s="40"/>
      <c r="Q144" s="39"/>
      <c r="R144" s="39"/>
      <c r="S144" s="39"/>
      <c r="T144" s="39"/>
      <c r="U144" s="38"/>
      <c r="V144" s="38"/>
      <c r="W144" s="41"/>
      <c r="X144" s="39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</row>
    <row r="145" spans="1:34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24"/>
      <c r="J145" s="39"/>
      <c r="K145" s="40"/>
      <c r="L145" s="40"/>
      <c r="M145" s="40"/>
      <c r="N145" s="40"/>
      <c r="O145" s="40"/>
      <c r="P145" s="40"/>
      <c r="Q145" s="39"/>
      <c r="R145" s="39"/>
      <c r="S145" s="39"/>
      <c r="T145" s="39"/>
      <c r="U145" s="38"/>
      <c r="V145" s="38"/>
      <c r="W145" s="41"/>
      <c r="X145" s="39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</row>
    <row r="146" spans="1:34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24"/>
      <c r="J146" s="39"/>
      <c r="K146" s="40"/>
      <c r="L146" s="40"/>
      <c r="M146" s="40"/>
      <c r="N146" s="40"/>
      <c r="O146" s="40"/>
      <c r="P146" s="40"/>
      <c r="Q146" s="39"/>
      <c r="R146" s="39"/>
      <c r="S146" s="39"/>
      <c r="T146" s="39"/>
      <c r="U146" s="38"/>
      <c r="V146" s="38"/>
      <c r="W146" s="41"/>
      <c r="X146" s="39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</row>
    <row r="147" spans="1:34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24"/>
      <c r="J147" s="39"/>
      <c r="K147" s="40"/>
      <c r="L147" s="40"/>
      <c r="M147" s="40"/>
      <c r="N147" s="40"/>
      <c r="O147" s="40"/>
      <c r="P147" s="40"/>
      <c r="Q147" s="39"/>
      <c r="R147" s="39"/>
      <c r="S147" s="39"/>
      <c r="T147" s="39"/>
      <c r="U147" s="38"/>
      <c r="V147" s="38"/>
      <c r="W147" s="41"/>
      <c r="X147" s="39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</row>
    <row r="148" spans="1:34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24"/>
      <c r="J148" s="39"/>
      <c r="K148" s="40"/>
      <c r="L148" s="40"/>
      <c r="M148" s="40"/>
      <c r="N148" s="40"/>
      <c r="O148" s="40"/>
      <c r="P148" s="40"/>
      <c r="Q148" s="39"/>
      <c r="R148" s="39"/>
      <c r="S148" s="39"/>
      <c r="T148" s="39"/>
      <c r="U148" s="38"/>
      <c r="V148" s="38"/>
      <c r="W148" s="41"/>
      <c r="X148" s="39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</row>
    <row r="149" spans="1:34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24"/>
      <c r="J149" s="39"/>
      <c r="K149" s="40"/>
      <c r="L149" s="40"/>
      <c r="M149" s="40"/>
      <c r="N149" s="40"/>
      <c r="O149" s="40"/>
      <c r="P149" s="40"/>
      <c r="Q149" s="39"/>
      <c r="R149" s="39"/>
      <c r="S149" s="39"/>
      <c r="T149" s="39"/>
      <c r="U149" s="38"/>
      <c r="V149" s="38"/>
      <c r="W149" s="41"/>
      <c r="X149" s="39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</row>
    <row r="150" spans="1:34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24"/>
      <c r="J150" s="39"/>
      <c r="K150" s="40"/>
      <c r="L150" s="40"/>
      <c r="M150" s="40"/>
      <c r="N150" s="40"/>
      <c r="O150" s="40"/>
      <c r="P150" s="40"/>
      <c r="Q150" s="39"/>
      <c r="R150" s="39"/>
      <c r="S150" s="39"/>
      <c r="T150" s="39"/>
      <c r="U150" s="38"/>
      <c r="V150" s="38"/>
      <c r="W150" s="41"/>
      <c r="X150" s="39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</row>
    <row r="151" spans="1:34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24"/>
      <c r="J151" s="39"/>
      <c r="K151" s="40"/>
      <c r="L151" s="40"/>
      <c r="M151" s="40"/>
      <c r="N151" s="40"/>
      <c r="O151" s="40"/>
      <c r="P151" s="40"/>
      <c r="Q151" s="39"/>
      <c r="R151" s="39"/>
      <c r="S151" s="39"/>
      <c r="T151" s="39"/>
      <c r="U151" s="38"/>
      <c r="V151" s="38"/>
      <c r="W151" s="41"/>
      <c r="X151" s="39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</row>
    <row r="152" spans="1:34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24"/>
      <c r="J152" s="39"/>
      <c r="K152" s="40"/>
      <c r="L152" s="40"/>
      <c r="M152" s="40"/>
      <c r="N152" s="40"/>
      <c r="O152" s="40"/>
      <c r="P152" s="40"/>
      <c r="Q152" s="39"/>
      <c r="R152" s="39"/>
      <c r="S152" s="39"/>
      <c r="T152" s="39"/>
      <c r="U152" s="38"/>
      <c r="V152" s="38"/>
      <c r="W152" s="41"/>
      <c r="X152" s="39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</row>
    <row r="153" spans="1:34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24"/>
      <c r="J153" s="39"/>
      <c r="K153" s="40"/>
      <c r="L153" s="40"/>
      <c r="M153" s="40"/>
      <c r="N153" s="40"/>
      <c r="O153" s="40"/>
      <c r="P153" s="40"/>
      <c r="Q153" s="39"/>
      <c r="R153" s="39"/>
      <c r="S153" s="39"/>
      <c r="T153" s="39"/>
      <c r="U153" s="38"/>
      <c r="V153" s="38"/>
      <c r="W153" s="41"/>
      <c r="X153" s="39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</row>
    <row r="154" spans="1:34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24"/>
      <c r="J154" s="39"/>
      <c r="K154" s="40"/>
      <c r="L154" s="40"/>
      <c r="M154" s="40"/>
      <c r="N154" s="40"/>
      <c r="O154" s="40"/>
      <c r="P154" s="40"/>
      <c r="Q154" s="39"/>
      <c r="R154" s="39"/>
      <c r="S154" s="39"/>
      <c r="T154" s="39"/>
      <c r="U154" s="38"/>
      <c r="V154" s="38"/>
      <c r="W154" s="41"/>
      <c r="X154" s="39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</row>
    <row r="155" spans="1:34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24"/>
      <c r="J155" s="39"/>
      <c r="K155" s="40"/>
      <c r="L155" s="40"/>
      <c r="M155" s="40"/>
      <c r="N155" s="40"/>
      <c r="O155" s="40"/>
      <c r="P155" s="40"/>
      <c r="Q155" s="39"/>
      <c r="R155" s="39"/>
      <c r="S155" s="39"/>
      <c r="T155" s="39"/>
      <c r="U155" s="38"/>
      <c r="V155" s="38"/>
      <c r="W155" s="41"/>
      <c r="X155" s="39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</row>
    <row r="156" spans="1:34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24"/>
      <c r="J156" s="39"/>
      <c r="K156" s="40"/>
      <c r="L156" s="40"/>
      <c r="M156" s="40"/>
      <c r="N156" s="40"/>
      <c r="O156" s="40"/>
      <c r="P156" s="40"/>
      <c r="Q156" s="39"/>
      <c r="R156" s="39"/>
      <c r="S156" s="39"/>
      <c r="T156" s="39"/>
      <c r="U156" s="38"/>
      <c r="V156" s="38"/>
      <c r="W156" s="41"/>
      <c r="X156" s="39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</row>
    <row r="157" spans="1:34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24"/>
      <c r="J157" s="39"/>
      <c r="K157" s="40"/>
      <c r="L157" s="40"/>
      <c r="M157" s="40"/>
      <c r="N157" s="40"/>
      <c r="O157" s="40"/>
      <c r="P157" s="40"/>
      <c r="Q157" s="39"/>
      <c r="R157" s="39"/>
      <c r="S157" s="39"/>
      <c r="T157" s="39"/>
      <c r="U157" s="38"/>
      <c r="V157" s="38"/>
      <c r="W157" s="41"/>
      <c r="X157" s="39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24"/>
      <c r="J158" s="39"/>
      <c r="K158" s="40"/>
      <c r="L158" s="40"/>
      <c r="M158" s="40"/>
      <c r="N158" s="40"/>
      <c r="O158" s="40"/>
      <c r="P158" s="40"/>
      <c r="Q158" s="39"/>
      <c r="R158" s="39"/>
      <c r="S158" s="39"/>
      <c r="T158" s="39"/>
      <c r="U158" s="38"/>
      <c r="V158" s="38"/>
      <c r="W158" s="41"/>
      <c r="X158" s="39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24"/>
      <c r="J159" s="39"/>
      <c r="K159" s="40"/>
      <c r="L159" s="40"/>
      <c r="M159" s="40"/>
      <c r="N159" s="40"/>
      <c r="O159" s="40"/>
      <c r="P159" s="40"/>
      <c r="Q159" s="39"/>
      <c r="R159" s="39"/>
      <c r="S159" s="39"/>
      <c r="T159" s="39"/>
      <c r="U159" s="38"/>
      <c r="V159" s="38"/>
      <c r="W159" s="41"/>
      <c r="X159" s="39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</row>
    <row r="160" spans="1:34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24"/>
      <c r="J160" s="39"/>
      <c r="K160" s="40"/>
      <c r="L160" s="40"/>
      <c r="M160" s="40"/>
      <c r="N160" s="40"/>
      <c r="O160" s="40"/>
      <c r="P160" s="40"/>
      <c r="Q160" s="39"/>
      <c r="R160" s="39"/>
      <c r="S160" s="39"/>
      <c r="T160" s="39"/>
      <c r="U160" s="38"/>
      <c r="V160" s="38"/>
      <c r="W160" s="41"/>
      <c r="X160" s="39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</row>
    <row r="161" spans="1:34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24"/>
      <c r="J161" s="39"/>
      <c r="K161" s="40"/>
      <c r="L161" s="40"/>
      <c r="M161" s="40"/>
      <c r="N161" s="40"/>
      <c r="O161" s="40"/>
      <c r="P161" s="40"/>
      <c r="Q161" s="39"/>
      <c r="R161" s="39"/>
      <c r="S161" s="39"/>
      <c r="T161" s="39"/>
      <c r="U161" s="38"/>
      <c r="V161" s="38"/>
      <c r="W161" s="41"/>
      <c r="X161" s="39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</row>
    <row r="162" spans="1:34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24"/>
      <c r="J162" s="39"/>
      <c r="K162" s="40"/>
      <c r="L162" s="40"/>
      <c r="M162" s="40"/>
      <c r="N162" s="40"/>
      <c r="O162" s="40"/>
      <c r="P162" s="40"/>
      <c r="Q162" s="39"/>
      <c r="R162" s="39"/>
      <c r="S162" s="39"/>
      <c r="T162" s="39"/>
      <c r="U162" s="38"/>
      <c r="V162" s="38"/>
      <c r="W162" s="41"/>
      <c r="X162" s="39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</row>
    <row r="163" spans="1:34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24"/>
      <c r="J163" s="39"/>
      <c r="K163" s="40"/>
      <c r="L163" s="40"/>
      <c r="M163" s="40"/>
      <c r="N163" s="40"/>
      <c r="O163" s="40"/>
      <c r="P163" s="40"/>
      <c r="Q163" s="39"/>
      <c r="R163" s="39"/>
      <c r="S163" s="39"/>
      <c r="T163" s="39"/>
      <c r="U163" s="38"/>
      <c r="V163" s="38"/>
      <c r="W163" s="41"/>
      <c r="X163" s="39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</row>
    <row r="164" spans="1:34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24"/>
      <c r="J164" s="39"/>
      <c r="K164" s="40"/>
      <c r="L164" s="40"/>
      <c r="M164" s="40"/>
      <c r="N164" s="40"/>
      <c r="O164" s="40"/>
      <c r="P164" s="40"/>
      <c r="Q164" s="39"/>
      <c r="R164" s="39"/>
      <c r="S164" s="39"/>
      <c r="T164" s="39"/>
      <c r="U164" s="38"/>
      <c r="V164" s="38"/>
      <c r="W164" s="41"/>
      <c r="X164" s="39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</row>
    <row r="165" spans="1:34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24"/>
      <c r="J165" s="39"/>
      <c r="K165" s="40"/>
      <c r="L165" s="40"/>
      <c r="M165" s="40"/>
      <c r="N165" s="40"/>
      <c r="O165" s="40"/>
      <c r="P165" s="40"/>
      <c r="Q165" s="39"/>
      <c r="R165" s="39"/>
      <c r="S165" s="39"/>
      <c r="T165" s="39"/>
      <c r="U165" s="38"/>
      <c r="V165" s="38"/>
      <c r="W165" s="41"/>
      <c r="X165" s="39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</row>
    <row r="166" spans="1:34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24"/>
      <c r="J166" s="39"/>
      <c r="K166" s="40"/>
      <c r="L166" s="40"/>
      <c r="M166" s="40"/>
      <c r="N166" s="40"/>
      <c r="O166" s="40"/>
      <c r="P166" s="40"/>
      <c r="Q166" s="39"/>
      <c r="R166" s="39"/>
      <c r="S166" s="39"/>
      <c r="T166" s="39"/>
      <c r="U166" s="38"/>
      <c r="V166" s="38"/>
      <c r="W166" s="41"/>
      <c r="X166" s="39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</row>
    <row r="167" spans="1:34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24"/>
      <c r="J167" s="39"/>
      <c r="K167" s="40"/>
      <c r="L167" s="40"/>
      <c r="M167" s="40"/>
      <c r="N167" s="40"/>
      <c r="O167" s="40"/>
      <c r="P167" s="40"/>
      <c r="Q167" s="39"/>
      <c r="R167" s="39"/>
      <c r="S167" s="39"/>
      <c r="T167" s="39"/>
      <c r="U167" s="38"/>
      <c r="V167" s="38"/>
      <c r="W167" s="41"/>
      <c r="X167" s="39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</row>
    <row r="168" spans="1:34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24"/>
      <c r="J168" s="39"/>
      <c r="K168" s="40"/>
      <c r="L168" s="40"/>
      <c r="M168" s="40"/>
      <c r="N168" s="40"/>
      <c r="O168" s="40"/>
      <c r="P168" s="40"/>
      <c r="Q168" s="39"/>
      <c r="R168" s="39"/>
      <c r="S168" s="39"/>
      <c r="T168" s="39"/>
      <c r="U168" s="38"/>
      <c r="V168" s="38"/>
      <c r="W168" s="41"/>
      <c r="X168" s="39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</row>
    <row r="169" spans="1:34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24"/>
      <c r="J169" s="39"/>
      <c r="K169" s="40"/>
      <c r="L169" s="40"/>
      <c r="M169" s="40"/>
      <c r="N169" s="40"/>
      <c r="O169" s="40"/>
      <c r="P169" s="40"/>
      <c r="Q169" s="39"/>
      <c r="R169" s="39"/>
      <c r="S169" s="39"/>
      <c r="T169" s="39"/>
      <c r="U169" s="38"/>
      <c r="V169" s="38"/>
      <c r="W169" s="41"/>
      <c r="X169" s="39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</row>
    <row r="170" spans="1:34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24"/>
      <c r="J170" s="39"/>
      <c r="K170" s="40"/>
      <c r="L170" s="40"/>
      <c r="M170" s="40"/>
      <c r="N170" s="40"/>
      <c r="O170" s="40"/>
      <c r="P170" s="40"/>
      <c r="Q170" s="39"/>
      <c r="R170" s="39"/>
      <c r="S170" s="39"/>
      <c r="T170" s="39"/>
      <c r="U170" s="38"/>
      <c r="V170" s="38"/>
      <c r="W170" s="41"/>
      <c r="X170" s="39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</row>
    <row r="171" spans="1:34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24"/>
      <c r="J171" s="39"/>
      <c r="K171" s="40"/>
      <c r="L171" s="40"/>
      <c r="M171" s="40"/>
      <c r="N171" s="40"/>
      <c r="O171" s="40"/>
      <c r="P171" s="40"/>
      <c r="Q171" s="39"/>
      <c r="R171" s="39"/>
      <c r="S171" s="39"/>
      <c r="T171" s="39"/>
      <c r="U171" s="38"/>
      <c r="V171" s="38"/>
      <c r="W171" s="41"/>
      <c r="X171" s="39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</row>
    <row r="172" spans="1:34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24"/>
      <c r="J172" s="39"/>
      <c r="K172" s="40"/>
      <c r="L172" s="40"/>
      <c r="M172" s="40"/>
      <c r="N172" s="40"/>
      <c r="O172" s="40"/>
      <c r="P172" s="40"/>
      <c r="Q172" s="39"/>
      <c r="R172" s="39"/>
      <c r="S172" s="39"/>
      <c r="T172" s="39"/>
      <c r="U172" s="38"/>
      <c r="V172" s="38"/>
      <c r="W172" s="41"/>
      <c r="X172" s="39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</row>
    <row r="173" spans="1:34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24"/>
      <c r="J173" s="39"/>
      <c r="K173" s="40"/>
      <c r="L173" s="40"/>
      <c r="M173" s="40"/>
      <c r="N173" s="40"/>
      <c r="O173" s="40"/>
      <c r="P173" s="40"/>
      <c r="Q173" s="39"/>
      <c r="R173" s="39"/>
      <c r="S173" s="39"/>
      <c r="T173" s="39"/>
      <c r="U173" s="38"/>
      <c r="V173" s="38"/>
      <c r="W173" s="41"/>
      <c r="X173" s="39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</row>
    <row r="174" spans="1:34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24"/>
      <c r="J174" s="39"/>
      <c r="K174" s="40"/>
      <c r="L174" s="40"/>
      <c r="M174" s="40"/>
      <c r="N174" s="40"/>
      <c r="O174" s="40"/>
      <c r="P174" s="40"/>
      <c r="Q174" s="39"/>
      <c r="R174" s="39"/>
      <c r="S174" s="39"/>
      <c r="T174" s="39"/>
      <c r="U174" s="38"/>
      <c r="V174" s="38"/>
      <c r="W174" s="41"/>
      <c r="X174" s="39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</row>
    <row r="175" spans="1:34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24"/>
      <c r="J175" s="39"/>
      <c r="K175" s="40"/>
      <c r="L175" s="40"/>
      <c r="M175" s="40"/>
      <c r="N175" s="40"/>
      <c r="O175" s="40"/>
      <c r="P175" s="40"/>
      <c r="Q175" s="39"/>
      <c r="R175" s="39"/>
      <c r="S175" s="39"/>
      <c r="T175" s="39"/>
      <c r="U175" s="38"/>
      <c r="V175" s="38"/>
      <c r="W175" s="41"/>
      <c r="X175" s="39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</row>
    <row r="176" spans="1:34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24"/>
      <c r="J176" s="39"/>
      <c r="K176" s="40"/>
      <c r="L176" s="40"/>
      <c r="M176" s="40"/>
      <c r="N176" s="40"/>
      <c r="O176" s="40"/>
      <c r="P176" s="40"/>
      <c r="Q176" s="39"/>
      <c r="R176" s="39"/>
      <c r="S176" s="39"/>
      <c r="T176" s="39"/>
      <c r="U176" s="38"/>
      <c r="V176" s="38"/>
      <c r="W176" s="41"/>
      <c r="X176" s="39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</row>
    <row r="177" spans="1:34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24"/>
      <c r="J177" s="39"/>
      <c r="K177" s="40"/>
      <c r="L177" s="40"/>
      <c r="M177" s="40"/>
      <c r="N177" s="40"/>
      <c r="O177" s="40"/>
      <c r="P177" s="40"/>
      <c r="Q177" s="39"/>
      <c r="R177" s="39"/>
      <c r="S177" s="39"/>
      <c r="T177" s="39"/>
      <c r="U177" s="38"/>
      <c r="V177" s="38"/>
      <c r="W177" s="41"/>
      <c r="X177" s="39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</row>
    <row r="178" spans="1:34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24"/>
      <c r="J178" s="39"/>
      <c r="K178" s="40"/>
      <c r="L178" s="40"/>
      <c r="M178" s="40"/>
      <c r="N178" s="40"/>
      <c r="O178" s="40"/>
      <c r="P178" s="40"/>
      <c r="Q178" s="39"/>
      <c r="R178" s="39"/>
      <c r="S178" s="39"/>
      <c r="T178" s="39"/>
      <c r="U178" s="38"/>
      <c r="V178" s="38"/>
      <c r="W178" s="41"/>
      <c r="X178" s="39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</row>
    <row r="179" spans="1:34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24"/>
      <c r="J179" s="39"/>
      <c r="K179" s="40"/>
      <c r="L179" s="40"/>
      <c r="M179" s="40"/>
      <c r="N179" s="40"/>
      <c r="O179" s="40"/>
      <c r="P179" s="40"/>
      <c r="Q179" s="39"/>
      <c r="R179" s="39"/>
      <c r="S179" s="39"/>
      <c r="T179" s="39"/>
      <c r="U179" s="38"/>
      <c r="V179" s="38"/>
      <c r="W179" s="41"/>
      <c r="X179" s="39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</row>
    <row r="180" spans="1:34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24"/>
      <c r="J180" s="39"/>
      <c r="K180" s="40"/>
      <c r="L180" s="40"/>
      <c r="M180" s="40"/>
      <c r="N180" s="40"/>
      <c r="O180" s="40"/>
      <c r="P180" s="40"/>
      <c r="Q180" s="39"/>
      <c r="R180" s="39"/>
      <c r="S180" s="39"/>
      <c r="T180" s="39"/>
      <c r="U180" s="38"/>
      <c r="V180" s="38"/>
      <c r="W180" s="41"/>
      <c r="X180" s="39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</row>
    <row r="181" spans="1:34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24"/>
      <c r="J181" s="39"/>
      <c r="K181" s="40"/>
      <c r="L181" s="40"/>
      <c r="M181" s="40"/>
      <c r="N181" s="40"/>
      <c r="O181" s="40"/>
      <c r="P181" s="40"/>
      <c r="Q181" s="39"/>
      <c r="R181" s="39"/>
      <c r="S181" s="39"/>
      <c r="T181" s="39"/>
      <c r="U181" s="38"/>
      <c r="V181" s="38"/>
      <c r="W181" s="41"/>
      <c r="X181" s="39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</row>
    <row r="182" spans="1:34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24"/>
      <c r="J182" s="39"/>
      <c r="K182" s="40"/>
      <c r="L182" s="40"/>
      <c r="M182" s="40"/>
      <c r="N182" s="40"/>
      <c r="O182" s="40"/>
      <c r="P182" s="40"/>
      <c r="Q182" s="39"/>
      <c r="R182" s="39"/>
      <c r="S182" s="39"/>
      <c r="T182" s="39"/>
      <c r="U182" s="38"/>
      <c r="V182" s="38"/>
      <c r="W182" s="41"/>
      <c r="X182" s="39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</row>
    <row r="183" spans="1:34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24"/>
      <c r="J183" s="39"/>
      <c r="K183" s="40"/>
      <c r="L183" s="40"/>
      <c r="M183" s="40"/>
      <c r="N183" s="40"/>
      <c r="O183" s="40"/>
      <c r="P183" s="40"/>
      <c r="Q183" s="39"/>
      <c r="R183" s="39"/>
      <c r="S183" s="39"/>
      <c r="T183" s="39"/>
      <c r="U183" s="38"/>
      <c r="V183" s="38"/>
      <c r="W183" s="41"/>
      <c r="X183" s="39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</row>
    <row r="184" spans="1:34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24"/>
      <c r="J184" s="39"/>
      <c r="K184" s="40"/>
      <c r="L184" s="40"/>
      <c r="M184" s="40"/>
      <c r="N184" s="40"/>
      <c r="O184" s="40"/>
      <c r="P184" s="40"/>
      <c r="Q184" s="39"/>
      <c r="R184" s="39"/>
      <c r="S184" s="39"/>
      <c r="T184" s="39"/>
      <c r="U184" s="38"/>
      <c r="V184" s="38"/>
      <c r="W184" s="41"/>
      <c r="X184" s="39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</row>
    <row r="185" spans="1:34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24"/>
      <c r="J185" s="39"/>
      <c r="K185" s="40"/>
      <c r="L185" s="40"/>
      <c r="M185" s="40"/>
      <c r="N185" s="40"/>
      <c r="O185" s="40"/>
      <c r="P185" s="40"/>
      <c r="Q185" s="39"/>
      <c r="R185" s="39"/>
      <c r="S185" s="39"/>
      <c r="T185" s="39"/>
      <c r="U185" s="38"/>
      <c r="V185" s="38"/>
      <c r="W185" s="41"/>
      <c r="X185" s="39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</row>
    <row r="186" spans="1:34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24"/>
      <c r="J186" s="39"/>
      <c r="K186" s="40"/>
      <c r="L186" s="40"/>
      <c r="M186" s="40"/>
      <c r="N186" s="40"/>
      <c r="O186" s="40"/>
      <c r="P186" s="40"/>
      <c r="Q186" s="39"/>
      <c r="R186" s="39"/>
      <c r="S186" s="39"/>
      <c r="T186" s="39"/>
      <c r="U186" s="38"/>
      <c r="V186" s="38"/>
      <c r="W186" s="41"/>
      <c r="X186" s="39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</row>
    <row r="187" spans="1:34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24"/>
      <c r="J187" s="25"/>
      <c r="K187" s="26"/>
      <c r="L187" s="27"/>
      <c r="M187" s="26"/>
      <c r="N187" s="27"/>
      <c r="O187" s="26"/>
      <c r="P187" s="27"/>
      <c r="Q187" s="24"/>
      <c r="R187" s="25"/>
      <c r="S187" s="24"/>
      <c r="T187" s="25"/>
      <c r="U187" s="17"/>
      <c r="V187" s="28"/>
      <c r="W187" s="29"/>
      <c r="X187" s="25"/>
      <c r="Y187" s="17"/>
      <c r="Z187" s="28"/>
      <c r="AA187" s="17"/>
      <c r="AB187" s="17"/>
      <c r="AC187" s="17"/>
      <c r="AD187" s="17"/>
      <c r="AE187" s="17"/>
      <c r="AF187" s="17"/>
      <c r="AG187" s="17"/>
      <c r="AH187" s="17"/>
    </row>
    <row r="188" spans="1:34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24"/>
      <c r="J188" s="25"/>
      <c r="K188" s="26"/>
      <c r="L188" s="27"/>
      <c r="M188" s="26"/>
      <c r="N188" s="27"/>
      <c r="O188" s="26"/>
      <c r="P188" s="27"/>
      <c r="Q188" s="24"/>
      <c r="R188" s="25"/>
      <c r="S188" s="24"/>
      <c r="T188" s="25"/>
      <c r="U188" s="17"/>
      <c r="V188" s="28"/>
      <c r="W188" s="29"/>
      <c r="X188" s="25"/>
      <c r="Y188" s="17"/>
      <c r="Z188" s="28"/>
      <c r="AA188" s="17"/>
      <c r="AB188" s="17"/>
      <c r="AC188" s="17"/>
      <c r="AD188" s="17"/>
      <c r="AE188" s="17"/>
      <c r="AF188" s="17"/>
      <c r="AG188" s="17"/>
      <c r="AH188" s="17"/>
    </row>
    <row r="189" spans="1:34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24"/>
      <c r="J189" s="25"/>
      <c r="K189" s="26"/>
      <c r="L189" s="27"/>
      <c r="M189" s="26"/>
      <c r="N189" s="27"/>
      <c r="O189" s="26"/>
      <c r="P189" s="27"/>
      <c r="Q189" s="24"/>
      <c r="R189" s="25"/>
      <c r="S189" s="24"/>
      <c r="T189" s="25"/>
      <c r="U189" s="17"/>
      <c r="V189" s="28"/>
      <c r="W189" s="29"/>
      <c r="X189" s="25"/>
      <c r="Y189" s="17"/>
      <c r="Z189" s="28"/>
      <c r="AA189" s="17"/>
      <c r="AB189" s="17"/>
      <c r="AC189" s="17"/>
      <c r="AD189" s="17"/>
      <c r="AE189" s="17"/>
      <c r="AF189" s="17"/>
      <c r="AG189" s="17"/>
      <c r="AH189" s="17"/>
    </row>
    <row r="190" spans="1:34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24"/>
      <c r="J190" s="25"/>
      <c r="K190" s="26"/>
      <c r="L190" s="27"/>
      <c r="M190" s="26"/>
      <c r="N190" s="27"/>
      <c r="O190" s="26"/>
      <c r="P190" s="27"/>
      <c r="Q190" s="24"/>
      <c r="R190" s="25"/>
      <c r="S190" s="24"/>
      <c r="T190" s="25"/>
      <c r="U190" s="17"/>
      <c r="V190" s="28"/>
      <c r="W190" s="29"/>
      <c r="X190" s="25"/>
      <c r="Y190" s="17"/>
      <c r="Z190" s="28"/>
      <c r="AA190" s="17"/>
      <c r="AB190" s="17"/>
      <c r="AC190" s="17"/>
      <c r="AD190" s="17"/>
      <c r="AE190" s="17"/>
      <c r="AF190" s="17"/>
      <c r="AG190" s="17"/>
      <c r="AH190" s="17"/>
    </row>
    <row r="191" spans="1:34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24"/>
      <c r="J191" s="25"/>
      <c r="K191" s="26"/>
      <c r="L191" s="27"/>
      <c r="M191" s="26"/>
      <c r="N191" s="27"/>
      <c r="O191" s="26"/>
      <c r="P191" s="27"/>
      <c r="Q191" s="24"/>
      <c r="R191" s="25"/>
      <c r="S191" s="24"/>
      <c r="T191" s="25"/>
      <c r="U191" s="17"/>
      <c r="V191" s="28"/>
      <c r="W191" s="29"/>
      <c r="X191" s="25"/>
      <c r="Y191" s="17"/>
      <c r="Z191" s="28"/>
      <c r="AA191" s="17"/>
      <c r="AB191" s="17"/>
      <c r="AC191" s="17"/>
      <c r="AD191" s="17"/>
      <c r="AE191" s="17"/>
      <c r="AF191" s="17"/>
      <c r="AG191" s="17"/>
      <c r="AH191" s="17"/>
    </row>
    <row r="192" spans="1:34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24"/>
      <c r="J192" s="25"/>
      <c r="K192" s="26"/>
      <c r="L192" s="27"/>
      <c r="M192" s="26"/>
      <c r="N192" s="27"/>
      <c r="O192" s="26"/>
      <c r="P192" s="27"/>
      <c r="Q192" s="24"/>
      <c r="R192" s="25"/>
      <c r="S192" s="24"/>
      <c r="T192" s="25"/>
      <c r="U192" s="17"/>
      <c r="V192" s="28"/>
      <c r="W192" s="29"/>
      <c r="X192" s="25"/>
      <c r="Y192" s="17"/>
      <c r="Z192" s="28"/>
      <c r="AA192" s="17"/>
      <c r="AB192" s="17"/>
      <c r="AC192" s="17"/>
      <c r="AD192" s="17"/>
      <c r="AE192" s="17"/>
      <c r="AF192" s="17"/>
      <c r="AG192" s="17"/>
      <c r="AH192" s="17"/>
    </row>
    <row r="193" spans="1:34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24"/>
      <c r="J193" s="25"/>
      <c r="K193" s="26"/>
      <c r="L193" s="27"/>
      <c r="M193" s="26"/>
      <c r="N193" s="27"/>
      <c r="O193" s="26"/>
      <c r="P193" s="27"/>
      <c r="Q193" s="24"/>
      <c r="R193" s="25"/>
      <c r="S193" s="24"/>
      <c r="T193" s="25"/>
      <c r="U193" s="17"/>
      <c r="V193" s="28"/>
      <c r="W193" s="29"/>
      <c r="X193" s="25"/>
      <c r="Y193" s="17"/>
      <c r="Z193" s="28"/>
      <c r="AA193" s="17"/>
      <c r="AB193" s="17"/>
      <c r="AC193" s="17"/>
      <c r="AD193" s="17"/>
      <c r="AE193" s="17"/>
      <c r="AF193" s="17"/>
      <c r="AG193" s="17"/>
      <c r="AH193" s="17"/>
    </row>
    <row r="194" spans="1:34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24"/>
      <c r="J194" s="25"/>
      <c r="K194" s="26"/>
      <c r="L194" s="27"/>
      <c r="M194" s="26"/>
      <c r="N194" s="27"/>
      <c r="O194" s="26"/>
      <c r="P194" s="27"/>
      <c r="Q194" s="24"/>
      <c r="R194" s="25"/>
      <c r="S194" s="24"/>
      <c r="T194" s="25"/>
      <c r="U194" s="17"/>
      <c r="V194" s="28"/>
      <c r="W194" s="29"/>
      <c r="X194" s="25"/>
      <c r="Y194" s="17"/>
      <c r="Z194" s="28"/>
      <c r="AA194" s="17"/>
      <c r="AB194" s="17"/>
      <c r="AC194" s="17"/>
      <c r="AD194" s="17"/>
      <c r="AE194" s="17"/>
      <c r="AF194" s="17"/>
      <c r="AG194" s="17"/>
      <c r="AH194" s="17"/>
    </row>
    <row r="195" spans="1:34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24"/>
      <c r="J195" s="25"/>
      <c r="K195" s="26"/>
      <c r="L195" s="27"/>
      <c r="M195" s="26"/>
      <c r="N195" s="27"/>
      <c r="O195" s="26"/>
      <c r="P195" s="27"/>
      <c r="Q195" s="24"/>
      <c r="R195" s="25"/>
      <c r="S195" s="24"/>
      <c r="T195" s="25"/>
      <c r="U195" s="17"/>
      <c r="V195" s="28"/>
      <c r="W195" s="29"/>
      <c r="X195" s="25"/>
      <c r="Y195" s="17"/>
      <c r="Z195" s="28"/>
      <c r="AA195" s="17"/>
      <c r="AB195" s="17"/>
      <c r="AC195" s="17"/>
      <c r="AD195" s="17"/>
      <c r="AE195" s="17"/>
      <c r="AF195" s="17"/>
      <c r="AG195" s="17"/>
      <c r="AH195" s="17"/>
    </row>
    <row r="196" spans="1:34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24"/>
      <c r="J196" s="25"/>
      <c r="K196" s="26"/>
      <c r="L196" s="27"/>
      <c r="M196" s="26"/>
      <c r="N196" s="27"/>
      <c r="O196" s="26"/>
      <c r="P196" s="27"/>
      <c r="Q196" s="24"/>
      <c r="R196" s="25"/>
      <c r="S196" s="24"/>
      <c r="T196" s="25"/>
      <c r="U196" s="17"/>
      <c r="V196" s="28"/>
      <c r="W196" s="29"/>
      <c r="X196" s="25"/>
      <c r="Y196" s="17"/>
      <c r="Z196" s="28"/>
      <c r="AA196" s="17"/>
      <c r="AB196" s="17"/>
      <c r="AC196" s="17"/>
      <c r="AD196" s="17"/>
      <c r="AE196" s="17"/>
      <c r="AF196" s="17"/>
      <c r="AG196" s="17"/>
      <c r="AH196" s="17"/>
    </row>
    <row r="197" spans="1:34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24"/>
      <c r="J197" s="25"/>
      <c r="K197" s="26"/>
      <c r="L197" s="27"/>
      <c r="M197" s="26"/>
      <c r="N197" s="27"/>
      <c r="O197" s="26"/>
      <c r="P197" s="27"/>
      <c r="Q197" s="24"/>
      <c r="R197" s="25"/>
      <c r="S197" s="24"/>
      <c r="T197" s="25"/>
      <c r="U197" s="17"/>
      <c r="V197" s="28"/>
      <c r="W197" s="29"/>
      <c r="X197" s="25"/>
      <c r="Y197" s="17"/>
      <c r="Z197" s="28"/>
      <c r="AA197" s="17"/>
      <c r="AB197" s="17"/>
      <c r="AC197" s="17"/>
      <c r="AD197" s="17"/>
      <c r="AE197" s="17"/>
      <c r="AF197" s="17"/>
      <c r="AG197" s="17"/>
      <c r="AH197" s="17"/>
    </row>
    <row r="198" spans="1:34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24"/>
      <c r="J198" s="25"/>
      <c r="K198" s="26"/>
      <c r="L198" s="27"/>
      <c r="M198" s="26"/>
      <c r="N198" s="27"/>
      <c r="O198" s="26"/>
      <c r="P198" s="27"/>
      <c r="Q198" s="24"/>
      <c r="R198" s="25"/>
      <c r="S198" s="24"/>
      <c r="T198" s="25"/>
      <c r="U198" s="17"/>
      <c r="V198" s="28"/>
      <c r="W198" s="29"/>
      <c r="X198" s="25"/>
      <c r="Y198" s="17"/>
      <c r="Z198" s="28"/>
      <c r="AA198" s="17"/>
      <c r="AB198" s="17"/>
      <c r="AC198" s="17"/>
      <c r="AD198" s="17"/>
      <c r="AE198" s="17"/>
      <c r="AF198" s="17"/>
      <c r="AG198" s="17"/>
      <c r="AH198" s="17"/>
    </row>
    <row r="199" spans="1:34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24"/>
      <c r="J199" s="25"/>
      <c r="K199" s="26"/>
      <c r="L199" s="27"/>
      <c r="M199" s="26"/>
      <c r="N199" s="27"/>
      <c r="O199" s="26"/>
      <c r="P199" s="27"/>
      <c r="Q199" s="24"/>
      <c r="R199" s="25"/>
      <c r="S199" s="24"/>
      <c r="T199" s="25"/>
      <c r="U199" s="17"/>
      <c r="V199" s="28"/>
      <c r="W199" s="29"/>
      <c r="X199" s="25"/>
      <c r="Y199" s="17"/>
      <c r="Z199" s="28"/>
      <c r="AA199" s="17"/>
      <c r="AB199" s="17"/>
      <c r="AC199" s="17"/>
      <c r="AD199" s="17"/>
      <c r="AE199" s="17"/>
      <c r="AF199" s="17"/>
      <c r="AG199" s="17"/>
      <c r="AH199" s="17"/>
    </row>
    <row r="200" spans="1:34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24"/>
      <c r="J200" s="25"/>
      <c r="K200" s="26"/>
      <c r="L200" s="27"/>
      <c r="M200" s="26"/>
      <c r="N200" s="27"/>
      <c r="O200" s="26"/>
      <c r="P200" s="27"/>
      <c r="Q200" s="24"/>
      <c r="R200" s="25"/>
      <c r="S200" s="24"/>
      <c r="T200" s="25"/>
      <c r="U200" s="17"/>
      <c r="V200" s="28"/>
      <c r="W200" s="29"/>
      <c r="X200" s="25"/>
      <c r="Y200" s="17"/>
      <c r="Z200" s="28"/>
      <c r="AA200" s="17"/>
      <c r="AB200" s="17"/>
      <c r="AC200" s="17"/>
      <c r="AD200" s="17"/>
      <c r="AE200" s="17"/>
      <c r="AF200" s="17"/>
      <c r="AG200" s="17"/>
      <c r="AH200" s="17"/>
    </row>
    <row r="201" spans="1:34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24"/>
      <c r="J201" s="25"/>
      <c r="K201" s="26"/>
      <c r="L201" s="27"/>
      <c r="M201" s="26"/>
      <c r="N201" s="27"/>
      <c r="O201" s="26"/>
      <c r="P201" s="27"/>
      <c r="Q201" s="24"/>
      <c r="R201" s="25"/>
      <c r="S201" s="24"/>
      <c r="T201" s="25"/>
      <c r="U201" s="17"/>
      <c r="V201" s="28"/>
      <c r="W201" s="29"/>
      <c r="X201" s="25"/>
      <c r="Y201" s="17"/>
      <c r="Z201" s="28"/>
      <c r="AA201" s="17"/>
      <c r="AB201" s="17"/>
      <c r="AC201" s="17"/>
      <c r="AD201" s="17"/>
      <c r="AE201" s="17"/>
      <c r="AF201" s="17"/>
      <c r="AG201" s="17"/>
      <c r="AH201" s="17"/>
    </row>
    <row r="202" spans="1:34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24"/>
      <c r="J202" s="25"/>
      <c r="K202" s="26"/>
      <c r="L202" s="27"/>
      <c r="M202" s="26"/>
      <c r="N202" s="27"/>
      <c r="O202" s="26"/>
      <c r="P202" s="27"/>
      <c r="Q202" s="24"/>
      <c r="R202" s="25"/>
      <c r="S202" s="24"/>
      <c r="T202" s="25"/>
      <c r="U202" s="17"/>
      <c r="V202" s="28"/>
      <c r="W202" s="29"/>
      <c r="X202" s="25"/>
      <c r="Y202" s="17"/>
      <c r="Z202" s="28"/>
      <c r="AA202" s="17"/>
      <c r="AB202" s="17"/>
      <c r="AC202" s="17"/>
      <c r="AD202" s="17"/>
      <c r="AE202" s="17"/>
      <c r="AF202" s="17"/>
      <c r="AG202" s="17"/>
      <c r="AH202" s="17"/>
    </row>
    <row r="203" spans="1:34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24"/>
      <c r="J203" s="25"/>
      <c r="K203" s="26"/>
      <c r="L203" s="27"/>
      <c r="M203" s="26"/>
      <c r="N203" s="27"/>
      <c r="O203" s="26"/>
      <c r="P203" s="27"/>
      <c r="Q203" s="24"/>
      <c r="R203" s="25"/>
      <c r="S203" s="24"/>
      <c r="T203" s="25"/>
      <c r="U203" s="17"/>
      <c r="V203" s="28"/>
      <c r="W203" s="29"/>
      <c r="X203" s="25"/>
      <c r="Y203" s="17"/>
      <c r="Z203" s="28"/>
      <c r="AA203" s="17"/>
      <c r="AB203" s="17"/>
      <c r="AC203" s="17"/>
      <c r="AD203" s="17"/>
      <c r="AE203" s="17"/>
      <c r="AF203" s="17"/>
      <c r="AG203" s="17"/>
      <c r="AH203" s="17"/>
    </row>
    <row r="204" spans="1:34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24"/>
      <c r="J204" s="25"/>
      <c r="K204" s="26"/>
      <c r="L204" s="27"/>
      <c r="M204" s="26"/>
      <c r="N204" s="27"/>
      <c r="O204" s="26"/>
      <c r="P204" s="27"/>
      <c r="Q204" s="24"/>
      <c r="R204" s="25"/>
      <c r="S204" s="24"/>
      <c r="T204" s="25"/>
      <c r="U204" s="17"/>
      <c r="V204" s="28"/>
      <c r="W204" s="29"/>
      <c r="X204" s="25"/>
      <c r="Y204" s="17"/>
      <c r="Z204" s="28"/>
      <c r="AA204" s="17"/>
      <c r="AB204" s="17"/>
      <c r="AC204" s="17"/>
      <c r="AD204" s="17"/>
      <c r="AE204" s="17"/>
      <c r="AF204" s="17"/>
      <c r="AG204" s="17"/>
      <c r="AH204" s="17"/>
    </row>
    <row r="205" spans="1:34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24"/>
      <c r="J205" s="25"/>
      <c r="K205" s="26"/>
      <c r="L205" s="27"/>
      <c r="M205" s="26"/>
      <c r="N205" s="27"/>
      <c r="O205" s="26"/>
      <c r="P205" s="27"/>
      <c r="Q205" s="24"/>
      <c r="R205" s="25"/>
      <c r="S205" s="24"/>
      <c r="T205" s="25"/>
      <c r="U205" s="17"/>
      <c r="V205" s="28"/>
      <c r="W205" s="29"/>
      <c r="X205" s="25"/>
      <c r="Y205" s="17"/>
      <c r="Z205" s="28"/>
      <c r="AA205" s="17"/>
      <c r="AB205" s="17"/>
      <c r="AC205" s="17"/>
      <c r="AD205" s="17"/>
      <c r="AE205" s="17"/>
      <c r="AF205" s="17"/>
      <c r="AG205" s="17"/>
      <c r="AH205" s="17"/>
    </row>
    <row r="206" spans="1:34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24"/>
      <c r="J206" s="25"/>
      <c r="K206" s="26"/>
      <c r="L206" s="27"/>
      <c r="M206" s="26"/>
      <c r="N206" s="27"/>
      <c r="O206" s="26"/>
      <c r="P206" s="27"/>
      <c r="Q206" s="24"/>
      <c r="R206" s="25"/>
      <c r="S206" s="24"/>
      <c r="T206" s="25"/>
      <c r="U206" s="17"/>
      <c r="V206" s="28"/>
      <c r="W206" s="29"/>
      <c r="X206" s="25"/>
      <c r="Y206" s="17"/>
      <c r="Z206" s="28"/>
      <c r="AA206" s="17"/>
      <c r="AB206" s="17"/>
      <c r="AC206" s="17"/>
      <c r="AD206" s="17"/>
      <c r="AE206" s="17"/>
      <c r="AF206" s="17"/>
      <c r="AG206" s="17"/>
      <c r="AH206" s="17"/>
    </row>
    <row r="207" spans="1:34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24"/>
      <c r="J207" s="25"/>
      <c r="K207" s="26"/>
      <c r="L207" s="27"/>
      <c r="M207" s="26"/>
      <c r="N207" s="27"/>
      <c r="O207" s="26"/>
      <c r="P207" s="27"/>
      <c r="Q207" s="24"/>
      <c r="R207" s="25"/>
      <c r="S207" s="24"/>
      <c r="T207" s="25"/>
      <c r="U207" s="17"/>
      <c r="V207" s="28"/>
      <c r="W207" s="29"/>
      <c r="X207" s="25"/>
      <c r="Y207" s="17"/>
      <c r="Z207" s="28"/>
      <c r="AA207" s="17"/>
      <c r="AB207" s="17"/>
      <c r="AC207" s="17"/>
      <c r="AD207" s="17"/>
      <c r="AE207" s="17"/>
      <c r="AF207" s="17"/>
      <c r="AG207" s="17"/>
      <c r="AH207" s="17"/>
    </row>
    <row r="208" spans="1:34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24"/>
      <c r="J208" s="25"/>
      <c r="K208" s="26"/>
      <c r="L208" s="27"/>
      <c r="M208" s="26"/>
      <c r="N208" s="27"/>
      <c r="O208" s="26"/>
      <c r="P208" s="27"/>
      <c r="Q208" s="24"/>
      <c r="R208" s="25"/>
      <c r="S208" s="24"/>
      <c r="T208" s="25"/>
      <c r="U208" s="17"/>
      <c r="V208" s="28"/>
      <c r="W208" s="29"/>
      <c r="X208" s="25"/>
      <c r="Y208" s="17"/>
      <c r="Z208" s="28"/>
      <c r="AA208" s="17"/>
      <c r="AB208" s="17"/>
      <c r="AC208" s="17"/>
      <c r="AD208" s="17"/>
      <c r="AE208" s="17"/>
      <c r="AF208" s="17"/>
      <c r="AG208" s="17"/>
      <c r="AH208" s="17"/>
    </row>
    <row r="209" spans="1:34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24"/>
      <c r="J209" s="25"/>
      <c r="K209" s="26"/>
      <c r="L209" s="27"/>
      <c r="M209" s="26"/>
      <c r="N209" s="27"/>
      <c r="O209" s="26"/>
      <c r="P209" s="27"/>
      <c r="Q209" s="24"/>
      <c r="R209" s="25"/>
      <c r="S209" s="24"/>
      <c r="T209" s="25"/>
      <c r="U209" s="17"/>
      <c r="V209" s="28"/>
      <c r="W209" s="29"/>
      <c r="X209" s="25"/>
      <c r="Y209" s="17"/>
      <c r="Z209" s="28"/>
      <c r="AA209" s="17"/>
      <c r="AB209" s="17"/>
      <c r="AC209" s="17"/>
      <c r="AD209" s="17"/>
      <c r="AE209" s="17"/>
      <c r="AF209" s="17"/>
      <c r="AG209" s="17"/>
      <c r="AH209" s="17"/>
    </row>
    <row r="210" spans="1:34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24"/>
      <c r="J210" s="25"/>
      <c r="K210" s="26"/>
      <c r="L210" s="27"/>
      <c r="M210" s="26"/>
      <c r="N210" s="27"/>
      <c r="O210" s="26"/>
      <c r="P210" s="27"/>
      <c r="Q210" s="24"/>
      <c r="R210" s="25"/>
      <c r="S210" s="24"/>
      <c r="T210" s="25"/>
      <c r="U210" s="17"/>
      <c r="V210" s="28"/>
      <c r="W210" s="29"/>
      <c r="X210" s="25"/>
      <c r="Y210" s="17"/>
      <c r="Z210" s="28"/>
      <c r="AA210" s="17"/>
      <c r="AB210" s="17"/>
      <c r="AC210" s="17"/>
      <c r="AD210" s="17"/>
      <c r="AE210" s="17"/>
      <c r="AF210" s="17"/>
      <c r="AG210" s="17"/>
      <c r="AH210" s="17"/>
    </row>
    <row r="211" spans="1:34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24"/>
      <c r="J211" s="25"/>
      <c r="K211" s="26"/>
      <c r="L211" s="27"/>
      <c r="M211" s="26"/>
      <c r="N211" s="27"/>
      <c r="O211" s="26"/>
      <c r="P211" s="27"/>
      <c r="Q211" s="24"/>
      <c r="R211" s="25"/>
      <c r="S211" s="24"/>
      <c r="T211" s="25"/>
      <c r="U211" s="17"/>
      <c r="V211" s="28"/>
      <c r="W211" s="29"/>
      <c r="X211" s="25"/>
      <c r="Y211" s="17"/>
      <c r="Z211" s="28"/>
      <c r="AA211" s="17"/>
      <c r="AB211" s="17"/>
      <c r="AC211" s="17"/>
      <c r="AD211" s="17"/>
      <c r="AE211" s="17"/>
      <c r="AF211" s="17"/>
      <c r="AG211" s="17"/>
      <c r="AH211" s="17"/>
    </row>
    <row r="212" spans="1:34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24"/>
      <c r="J212" s="25"/>
      <c r="K212" s="26"/>
      <c r="L212" s="27"/>
      <c r="M212" s="26"/>
      <c r="N212" s="27"/>
      <c r="O212" s="26"/>
      <c r="P212" s="27"/>
      <c r="Q212" s="24"/>
      <c r="R212" s="25"/>
      <c r="S212" s="24"/>
      <c r="T212" s="25"/>
      <c r="U212" s="17"/>
      <c r="V212" s="28"/>
      <c r="W212" s="29"/>
      <c r="X212" s="25"/>
      <c r="Y212" s="17"/>
      <c r="Z212" s="28"/>
      <c r="AA212" s="17"/>
      <c r="AB212" s="17"/>
      <c r="AC212" s="17"/>
      <c r="AD212" s="17"/>
      <c r="AE212" s="17"/>
      <c r="AF212" s="17"/>
      <c r="AG212" s="17"/>
      <c r="AH212" s="17"/>
    </row>
    <row r="213" spans="1:34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24"/>
      <c r="J213" s="25"/>
      <c r="K213" s="26"/>
      <c r="L213" s="27"/>
      <c r="M213" s="26"/>
      <c r="N213" s="27"/>
      <c r="O213" s="26"/>
      <c r="P213" s="27"/>
      <c r="Q213" s="24"/>
      <c r="R213" s="25"/>
      <c r="S213" s="24"/>
      <c r="T213" s="25"/>
      <c r="U213" s="17"/>
      <c r="V213" s="28"/>
      <c r="W213" s="29"/>
      <c r="X213" s="25"/>
      <c r="Y213" s="17"/>
      <c r="Z213" s="28"/>
      <c r="AA213" s="17"/>
      <c r="AB213" s="17"/>
      <c r="AC213" s="17"/>
      <c r="AD213" s="17"/>
      <c r="AE213" s="17"/>
      <c r="AF213" s="17"/>
      <c r="AG213" s="17"/>
      <c r="AH213" s="17"/>
    </row>
    <row r="214" spans="1:34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24"/>
      <c r="J214" s="25"/>
      <c r="K214" s="26"/>
      <c r="L214" s="27"/>
      <c r="M214" s="26"/>
      <c r="N214" s="27"/>
      <c r="O214" s="26"/>
      <c r="P214" s="27"/>
      <c r="Q214" s="24"/>
      <c r="R214" s="25"/>
      <c r="S214" s="24"/>
      <c r="T214" s="25"/>
      <c r="U214" s="17"/>
      <c r="V214" s="28"/>
      <c r="W214" s="29"/>
      <c r="X214" s="25"/>
      <c r="Y214" s="17"/>
      <c r="Z214" s="28"/>
      <c r="AA214" s="17"/>
      <c r="AB214" s="17"/>
      <c r="AC214" s="17"/>
      <c r="AD214" s="17"/>
      <c r="AE214" s="17"/>
      <c r="AF214" s="17"/>
      <c r="AG214" s="17"/>
      <c r="AH214" s="17"/>
    </row>
    <row r="215" spans="1:34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24"/>
      <c r="J215" s="25"/>
      <c r="K215" s="26"/>
      <c r="L215" s="27"/>
      <c r="M215" s="26"/>
      <c r="N215" s="27"/>
      <c r="O215" s="26"/>
      <c r="P215" s="27"/>
      <c r="Q215" s="24"/>
      <c r="R215" s="25"/>
      <c r="S215" s="24"/>
      <c r="T215" s="25"/>
      <c r="U215" s="17"/>
      <c r="V215" s="28"/>
      <c r="W215" s="29"/>
      <c r="X215" s="25"/>
      <c r="Y215" s="17"/>
      <c r="Z215" s="28"/>
      <c r="AA215" s="17"/>
      <c r="AB215" s="17"/>
      <c r="AC215" s="17"/>
      <c r="AD215" s="17"/>
      <c r="AE215" s="17"/>
      <c r="AF215" s="17"/>
      <c r="AG215" s="17"/>
      <c r="AH215" s="17"/>
    </row>
    <row r="216" spans="1:34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24"/>
      <c r="J216" s="25"/>
      <c r="K216" s="26"/>
      <c r="L216" s="27"/>
      <c r="M216" s="26"/>
      <c r="N216" s="27"/>
      <c r="O216" s="26"/>
      <c r="P216" s="27"/>
      <c r="Q216" s="24"/>
      <c r="R216" s="25"/>
      <c r="S216" s="24"/>
      <c r="T216" s="25"/>
      <c r="U216" s="17"/>
      <c r="V216" s="28"/>
      <c r="W216" s="29"/>
      <c r="X216" s="25"/>
      <c r="Y216" s="17"/>
      <c r="Z216" s="28"/>
      <c r="AA216" s="17"/>
      <c r="AB216" s="17"/>
      <c r="AC216" s="17"/>
      <c r="AD216" s="17"/>
      <c r="AE216" s="17"/>
      <c r="AF216" s="17"/>
      <c r="AG216" s="17"/>
      <c r="AH216" s="17"/>
    </row>
    <row r="217" spans="1:34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24"/>
      <c r="J217" s="25"/>
      <c r="K217" s="26"/>
      <c r="L217" s="27"/>
      <c r="M217" s="26"/>
      <c r="N217" s="27"/>
      <c r="O217" s="26"/>
      <c r="P217" s="27"/>
      <c r="Q217" s="24"/>
      <c r="R217" s="25"/>
      <c r="S217" s="24"/>
      <c r="T217" s="25"/>
      <c r="U217" s="17"/>
      <c r="V217" s="28"/>
      <c r="W217" s="29"/>
      <c r="X217" s="25"/>
      <c r="Y217" s="17"/>
      <c r="Z217" s="28"/>
      <c r="AA217" s="17"/>
      <c r="AB217" s="17"/>
      <c r="AC217" s="17"/>
      <c r="AD217" s="17"/>
      <c r="AE217" s="17"/>
      <c r="AF217" s="17"/>
      <c r="AG217" s="17"/>
      <c r="AH217" s="17"/>
    </row>
    <row r="218" spans="1:34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24"/>
      <c r="J218" s="25"/>
      <c r="K218" s="26"/>
      <c r="L218" s="27"/>
      <c r="M218" s="26"/>
      <c r="N218" s="27"/>
      <c r="O218" s="26"/>
      <c r="P218" s="27"/>
      <c r="Q218" s="24"/>
      <c r="R218" s="25"/>
      <c r="S218" s="24"/>
      <c r="T218" s="25"/>
      <c r="U218" s="17"/>
      <c r="V218" s="28"/>
      <c r="W218" s="29"/>
      <c r="X218" s="25"/>
      <c r="Y218" s="17"/>
      <c r="Z218" s="28"/>
      <c r="AA218" s="17"/>
      <c r="AB218" s="17"/>
      <c r="AC218" s="17"/>
      <c r="AD218" s="17"/>
      <c r="AE218" s="17"/>
      <c r="AF218" s="17"/>
      <c r="AG218" s="17"/>
      <c r="AH218" s="17"/>
    </row>
    <row r="219" spans="1:34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24"/>
      <c r="J219" s="25"/>
      <c r="K219" s="26"/>
      <c r="L219" s="27"/>
      <c r="M219" s="26"/>
      <c r="N219" s="27"/>
      <c r="O219" s="26"/>
      <c r="P219" s="27"/>
      <c r="Q219" s="24"/>
      <c r="R219" s="25"/>
      <c r="S219" s="24"/>
      <c r="T219" s="25"/>
      <c r="U219" s="17"/>
      <c r="V219" s="28"/>
      <c r="W219" s="29"/>
      <c r="X219" s="25"/>
      <c r="Y219" s="17"/>
      <c r="Z219" s="28"/>
      <c r="AA219" s="17"/>
      <c r="AB219" s="17"/>
      <c r="AC219" s="17"/>
      <c r="AD219" s="17"/>
      <c r="AE219" s="17"/>
      <c r="AF219" s="17"/>
      <c r="AG219" s="17"/>
      <c r="AH219" s="17"/>
    </row>
    <row r="220" spans="1:34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24"/>
      <c r="J220" s="25"/>
      <c r="K220" s="26"/>
      <c r="L220" s="27"/>
      <c r="M220" s="26"/>
      <c r="N220" s="27"/>
      <c r="O220" s="26"/>
      <c r="P220" s="27"/>
      <c r="Q220" s="24"/>
      <c r="R220" s="25"/>
      <c r="S220" s="24"/>
      <c r="T220" s="25"/>
      <c r="U220" s="17"/>
      <c r="V220" s="28"/>
      <c r="W220" s="29"/>
      <c r="X220" s="25"/>
      <c r="Y220" s="17"/>
      <c r="Z220" s="28"/>
      <c r="AA220" s="17"/>
      <c r="AB220" s="17"/>
      <c r="AC220" s="17"/>
      <c r="AD220" s="17"/>
      <c r="AE220" s="17"/>
      <c r="AF220" s="17"/>
      <c r="AG220" s="17"/>
      <c r="AH220" s="17"/>
    </row>
    <row r="221" spans="1:34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24"/>
      <c r="J221" s="25"/>
      <c r="K221" s="26"/>
      <c r="L221" s="27"/>
      <c r="M221" s="26"/>
      <c r="N221" s="27"/>
      <c r="O221" s="26"/>
      <c r="P221" s="27"/>
      <c r="Q221" s="24"/>
      <c r="R221" s="25"/>
      <c r="S221" s="24"/>
      <c r="T221" s="25"/>
      <c r="U221" s="17"/>
      <c r="V221" s="28"/>
      <c r="W221" s="29"/>
      <c r="X221" s="25"/>
      <c r="Y221" s="17"/>
      <c r="Z221" s="28"/>
      <c r="AA221" s="17"/>
      <c r="AB221" s="17"/>
      <c r="AC221" s="17"/>
      <c r="AD221" s="17"/>
      <c r="AE221" s="17"/>
      <c r="AF221" s="17"/>
      <c r="AG221" s="17"/>
      <c r="AH221" s="17"/>
    </row>
    <row r="222" spans="1:34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24"/>
      <c r="J222" s="25"/>
      <c r="K222" s="26"/>
      <c r="L222" s="27"/>
      <c r="M222" s="26"/>
      <c r="N222" s="27"/>
      <c r="O222" s="26"/>
      <c r="P222" s="27"/>
      <c r="Q222" s="24"/>
      <c r="R222" s="25"/>
      <c r="S222" s="24"/>
      <c r="T222" s="25"/>
      <c r="U222" s="17"/>
      <c r="V222" s="28"/>
      <c r="W222" s="29"/>
      <c r="X222" s="25"/>
      <c r="Y222" s="17"/>
      <c r="Z222" s="28"/>
      <c r="AA222" s="17"/>
      <c r="AB222" s="17"/>
      <c r="AC222" s="17"/>
      <c r="AD222" s="17"/>
      <c r="AE222" s="17"/>
      <c r="AF222" s="17"/>
      <c r="AG222" s="17"/>
      <c r="AH222" s="17"/>
    </row>
    <row r="223" spans="1:34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24"/>
      <c r="J223" s="25"/>
      <c r="K223" s="26"/>
      <c r="L223" s="27"/>
      <c r="M223" s="26"/>
      <c r="N223" s="27"/>
      <c r="O223" s="26"/>
      <c r="P223" s="27"/>
      <c r="Q223" s="24"/>
      <c r="R223" s="25"/>
      <c r="S223" s="24"/>
      <c r="T223" s="25"/>
      <c r="U223" s="17"/>
      <c r="V223" s="28"/>
      <c r="W223" s="29"/>
      <c r="X223" s="25"/>
      <c r="Y223" s="17"/>
      <c r="Z223" s="28"/>
      <c r="AA223" s="17"/>
      <c r="AB223" s="17"/>
      <c r="AC223" s="17"/>
      <c r="AD223" s="17"/>
      <c r="AE223" s="17"/>
      <c r="AF223" s="17"/>
      <c r="AG223" s="17"/>
      <c r="AH223" s="17"/>
    </row>
    <row r="224" spans="1:34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24"/>
      <c r="J224" s="25"/>
      <c r="K224" s="26"/>
      <c r="L224" s="27"/>
      <c r="M224" s="26"/>
      <c r="N224" s="27"/>
      <c r="O224" s="26"/>
      <c r="P224" s="27"/>
      <c r="Q224" s="24"/>
      <c r="R224" s="25"/>
      <c r="S224" s="24"/>
      <c r="T224" s="25"/>
      <c r="U224" s="17"/>
      <c r="V224" s="28"/>
      <c r="W224" s="29"/>
      <c r="X224" s="25"/>
      <c r="Y224" s="17"/>
      <c r="Z224" s="28"/>
      <c r="AA224" s="17"/>
      <c r="AB224" s="17"/>
      <c r="AC224" s="17"/>
      <c r="AD224" s="17"/>
      <c r="AE224" s="17"/>
      <c r="AF224" s="17"/>
      <c r="AG224" s="17"/>
      <c r="AH224" s="17"/>
    </row>
    <row r="225" spans="1:34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24"/>
      <c r="J225" s="25"/>
      <c r="K225" s="26"/>
      <c r="L225" s="27"/>
      <c r="M225" s="26"/>
      <c r="N225" s="27"/>
      <c r="O225" s="26"/>
      <c r="P225" s="27"/>
      <c r="Q225" s="24"/>
      <c r="R225" s="25"/>
      <c r="S225" s="24"/>
      <c r="T225" s="25"/>
      <c r="U225" s="17"/>
      <c r="V225" s="28"/>
      <c r="W225" s="29"/>
      <c r="X225" s="25"/>
      <c r="Y225" s="17"/>
      <c r="Z225" s="28"/>
      <c r="AA225" s="17"/>
      <c r="AB225" s="17"/>
      <c r="AC225" s="17"/>
      <c r="AD225" s="17"/>
      <c r="AE225" s="17"/>
      <c r="AF225" s="17"/>
      <c r="AG225" s="17"/>
      <c r="AH225" s="17"/>
    </row>
    <row r="226" spans="1:34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24"/>
      <c r="J226" s="25"/>
      <c r="K226" s="26"/>
      <c r="L226" s="27"/>
      <c r="M226" s="26"/>
      <c r="N226" s="27"/>
      <c r="O226" s="26"/>
      <c r="P226" s="27"/>
      <c r="Q226" s="24"/>
      <c r="R226" s="25"/>
      <c r="S226" s="24"/>
      <c r="T226" s="25"/>
      <c r="U226" s="17"/>
      <c r="V226" s="28"/>
      <c r="W226" s="29"/>
      <c r="X226" s="25"/>
      <c r="Y226" s="17"/>
      <c r="Z226" s="28"/>
      <c r="AA226" s="17"/>
      <c r="AB226" s="17"/>
      <c r="AC226" s="17"/>
      <c r="AD226" s="17"/>
      <c r="AE226" s="17"/>
      <c r="AF226" s="17"/>
      <c r="AG226" s="17"/>
      <c r="AH226" s="17"/>
    </row>
    <row r="227" spans="1:34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24"/>
      <c r="J227" s="25"/>
      <c r="K227" s="26"/>
      <c r="L227" s="27"/>
      <c r="M227" s="26"/>
      <c r="N227" s="27"/>
      <c r="O227" s="26"/>
      <c r="P227" s="27"/>
      <c r="Q227" s="24"/>
      <c r="R227" s="25"/>
      <c r="S227" s="24"/>
      <c r="T227" s="25"/>
      <c r="U227" s="17"/>
      <c r="V227" s="28"/>
      <c r="W227" s="29"/>
      <c r="X227" s="25"/>
      <c r="Y227" s="17"/>
      <c r="Z227" s="28"/>
      <c r="AA227" s="17"/>
      <c r="AB227" s="17"/>
      <c r="AC227" s="17"/>
      <c r="AD227" s="17"/>
      <c r="AE227" s="17"/>
      <c r="AF227" s="17"/>
      <c r="AG227" s="17"/>
      <c r="AH227" s="17"/>
    </row>
    <row r="228" spans="1:34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24"/>
      <c r="J228" s="25"/>
      <c r="K228" s="26"/>
      <c r="L228" s="27"/>
      <c r="M228" s="26"/>
      <c r="N228" s="27"/>
      <c r="O228" s="26"/>
      <c r="P228" s="27"/>
      <c r="Q228" s="24"/>
      <c r="R228" s="25"/>
      <c r="S228" s="24"/>
      <c r="T228" s="25"/>
      <c r="U228" s="17"/>
      <c r="V228" s="28"/>
      <c r="W228" s="29"/>
      <c r="X228" s="25"/>
      <c r="Y228" s="17"/>
      <c r="Z228" s="28"/>
      <c r="AA228" s="17"/>
      <c r="AB228" s="17"/>
      <c r="AC228" s="17"/>
      <c r="AD228" s="17"/>
      <c r="AE228" s="17"/>
      <c r="AF228" s="17"/>
      <c r="AG228" s="17"/>
      <c r="AH228" s="17"/>
    </row>
    <row r="229" spans="1:34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24"/>
      <c r="J229" s="25"/>
      <c r="K229" s="26"/>
      <c r="L229" s="27"/>
      <c r="M229" s="26"/>
      <c r="N229" s="27"/>
      <c r="O229" s="26"/>
      <c r="P229" s="27"/>
      <c r="Q229" s="24"/>
      <c r="R229" s="25"/>
      <c r="S229" s="24"/>
      <c r="T229" s="25"/>
      <c r="U229" s="17"/>
      <c r="V229" s="28"/>
      <c r="W229" s="29"/>
      <c r="X229" s="25"/>
      <c r="Y229" s="17"/>
      <c r="Z229" s="28"/>
      <c r="AA229" s="17"/>
      <c r="AB229" s="17"/>
      <c r="AC229" s="17"/>
      <c r="AD229" s="17"/>
      <c r="AE229" s="17"/>
      <c r="AF229" s="17"/>
      <c r="AG229" s="17"/>
      <c r="AH229" s="17"/>
    </row>
    <row r="230" spans="1:34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24"/>
      <c r="J230" s="25"/>
      <c r="K230" s="26"/>
      <c r="L230" s="27"/>
      <c r="M230" s="26"/>
      <c r="N230" s="27"/>
      <c r="O230" s="26"/>
      <c r="P230" s="27"/>
      <c r="Q230" s="24"/>
      <c r="R230" s="25"/>
      <c r="S230" s="24"/>
      <c r="T230" s="25"/>
      <c r="U230" s="17"/>
      <c r="V230" s="28"/>
      <c r="W230" s="29"/>
      <c r="X230" s="25"/>
      <c r="Y230" s="17"/>
      <c r="Z230" s="28"/>
      <c r="AA230" s="17"/>
      <c r="AB230" s="17"/>
      <c r="AC230" s="17"/>
      <c r="AD230" s="17"/>
      <c r="AE230" s="17"/>
      <c r="AF230" s="17"/>
      <c r="AG230" s="17"/>
      <c r="AH230" s="17"/>
    </row>
    <row r="231" spans="1:34" ht="15.75" customHeight="1" x14ac:dyDescent="0.25"/>
    <row r="232" spans="1:34" ht="15.75" customHeight="1" x14ac:dyDescent="0.25"/>
    <row r="233" spans="1:34" ht="15.75" customHeight="1" x14ac:dyDescent="0.25"/>
    <row r="234" spans="1:34" ht="15.75" customHeight="1" x14ac:dyDescent="0.25"/>
    <row r="235" spans="1:34" ht="15.75" customHeight="1" x14ac:dyDescent="0.25"/>
    <row r="236" spans="1:34" ht="15.75" customHeight="1" x14ac:dyDescent="0.25"/>
    <row r="237" spans="1:34" ht="15.75" customHeight="1" x14ac:dyDescent="0.25"/>
    <row r="238" spans="1:34" ht="15.75" customHeight="1" x14ac:dyDescent="0.25"/>
    <row r="239" spans="1:34" ht="15.75" customHeight="1" x14ac:dyDescent="0.25"/>
    <row r="240" spans="1:3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Z28" xr:uid="{00000000-0001-0000-0100-000000000000}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3542-745B-4B6E-9CD7-1345470B6C26}">
  <sheetPr filterMode="1">
    <tabColor rgb="FFCC0000"/>
  </sheetPr>
  <dimension ref="A1:AI1000"/>
  <sheetViews>
    <sheetView tabSelected="1" topLeftCell="F102" workbookViewId="0">
      <selection activeCell="O301" sqref="O301"/>
    </sheetView>
  </sheetViews>
  <sheetFormatPr defaultColWidth="12.6328125" defaultRowHeight="15" customHeight="1" x14ac:dyDescent="0.25"/>
  <cols>
    <col min="3" max="4" width="12.7265625" customWidth="1"/>
    <col min="5" max="5" width="24.6328125" customWidth="1"/>
    <col min="9" max="9" width="14.08984375" customWidth="1"/>
    <col min="10" max="10" width="15.7265625" customWidth="1"/>
    <col min="11" max="11" width="11.7265625" customWidth="1"/>
    <col min="14" max="14" width="11.7265625" customWidth="1"/>
    <col min="15" max="15" width="19.08984375" customWidth="1"/>
    <col min="16" max="16" width="13" customWidth="1"/>
    <col min="17" max="17" width="13.7265625" customWidth="1"/>
    <col min="18" max="18" width="12" customWidth="1"/>
    <col min="19" max="19" width="12.90625" customWidth="1"/>
    <col min="20" max="20" width="11.90625" customWidth="1"/>
    <col min="22" max="22" width="12.36328125" customWidth="1"/>
    <col min="23" max="23" width="13.26953125" customWidth="1"/>
    <col min="24" max="24" width="11.7265625" customWidth="1"/>
    <col min="26" max="26" width="11.7265625" customWidth="1"/>
  </cols>
  <sheetData>
    <row r="1" spans="1:35" ht="53.25" customHeight="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1" t="s">
        <v>8</v>
      </c>
      <c r="J1" s="61" t="s">
        <v>9</v>
      </c>
      <c r="K1" s="62" t="s">
        <v>10</v>
      </c>
      <c r="L1" s="62" t="s">
        <v>11</v>
      </c>
      <c r="M1" s="62"/>
      <c r="N1" s="62" t="s">
        <v>12</v>
      </c>
      <c r="O1" s="62" t="s">
        <v>13</v>
      </c>
      <c r="P1" s="62" t="s">
        <v>14</v>
      </c>
      <c r="Q1" s="62" t="s">
        <v>15</v>
      </c>
      <c r="R1" s="61" t="s">
        <v>16</v>
      </c>
      <c r="S1" s="61" t="s">
        <v>17</v>
      </c>
      <c r="T1" s="61" t="s">
        <v>18</v>
      </c>
      <c r="U1" s="61" t="s">
        <v>19</v>
      </c>
      <c r="V1" s="60" t="s">
        <v>20</v>
      </c>
      <c r="W1" s="60" t="s">
        <v>21</v>
      </c>
      <c r="X1" s="63" t="s">
        <v>22</v>
      </c>
      <c r="Y1" s="61" t="s">
        <v>23</v>
      </c>
      <c r="Z1" s="61" t="s">
        <v>24</v>
      </c>
      <c r="AA1" s="61" t="s">
        <v>25</v>
      </c>
      <c r="AB1" s="5"/>
      <c r="AC1" s="5"/>
      <c r="AD1" s="5"/>
      <c r="AE1" s="5"/>
      <c r="AF1" s="5"/>
      <c r="AG1" s="5"/>
      <c r="AH1" s="5"/>
      <c r="AI1" s="5"/>
    </row>
    <row r="2" spans="1:35" ht="15.75" hidden="1" customHeight="1" x14ac:dyDescent="0.25">
      <c r="A2" s="6">
        <v>45789</v>
      </c>
      <c r="B2" s="6">
        <v>45849</v>
      </c>
      <c r="C2" s="7"/>
      <c r="D2" s="7">
        <v>45790</v>
      </c>
      <c r="E2" s="8" t="s">
        <v>26</v>
      </c>
      <c r="F2" s="8" t="s">
        <v>27</v>
      </c>
      <c r="G2" s="8" t="s">
        <v>28</v>
      </c>
      <c r="H2" s="8" t="s">
        <v>29</v>
      </c>
      <c r="I2" s="9">
        <v>5000</v>
      </c>
      <c r="J2" s="10"/>
      <c r="K2" s="11">
        <v>625000</v>
      </c>
      <c r="L2" s="12" t="s">
        <v>41</v>
      </c>
      <c r="M2" s="12"/>
      <c r="N2" s="11">
        <v>1250000</v>
      </c>
      <c r="O2" s="12"/>
      <c r="P2" s="11"/>
      <c r="Q2" s="12"/>
      <c r="R2" s="9">
        <v>4</v>
      </c>
      <c r="S2" s="10" t="e">
        <v>#DIV/0!</v>
      </c>
      <c r="T2" s="9"/>
      <c r="U2" s="10" t="e">
        <v>#DIV/0!</v>
      </c>
      <c r="V2" s="64"/>
      <c r="W2" s="65"/>
      <c r="X2" s="14"/>
      <c r="Y2" s="10" t="e">
        <v>#DIV/0!</v>
      </c>
      <c r="Z2" s="15">
        <v>0</v>
      </c>
      <c r="AA2" s="16" t="e">
        <v>#DIV/0!</v>
      </c>
      <c r="AB2" s="17"/>
      <c r="AC2" s="17"/>
      <c r="AD2" s="17"/>
      <c r="AE2" s="17"/>
      <c r="AF2" s="17"/>
      <c r="AG2" s="17"/>
      <c r="AH2" s="17"/>
      <c r="AI2" s="17"/>
    </row>
    <row r="3" spans="1:35" ht="15.75" hidden="1" customHeight="1" x14ac:dyDescent="0.25">
      <c r="A3" s="6">
        <v>45789</v>
      </c>
      <c r="B3" s="6">
        <v>45849</v>
      </c>
      <c r="C3" s="7"/>
      <c r="D3" s="7">
        <v>45790</v>
      </c>
      <c r="E3" s="8" t="s">
        <v>26</v>
      </c>
      <c r="F3" s="8" t="s">
        <v>27</v>
      </c>
      <c r="G3" s="8" t="s">
        <v>28</v>
      </c>
      <c r="H3" s="8" t="s">
        <v>30</v>
      </c>
      <c r="I3" s="9">
        <v>4000</v>
      </c>
      <c r="J3" s="10"/>
      <c r="K3" s="11">
        <v>266667</v>
      </c>
      <c r="L3" s="12" t="s">
        <v>41</v>
      </c>
      <c r="M3" s="12"/>
      <c r="N3" s="11">
        <v>800000</v>
      </c>
      <c r="O3" s="12"/>
      <c r="P3" s="11"/>
      <c r="Q3" s="12"/>
      <c r="R3" s="9">
        <v>5</v>
      </c>
      <c r="S3" s="10" t="e">
        <v>#DIV/0!</v>
      </c>
      <c r="T3" s="9"/>
      <c r="U3" s="10" t="e">
        <v>#DIV/0!</v>
      </c>
      <c r="V3" s="64"/>
      <c r="W3" s="65"/>
      <c r="X3" s="14"/>
      <c r="Y3" s="10" t="e">
        <v>#DIV/0!</v>
      </c>
      <c r="Z3" s="15">
        <v>0</v>
      </c>
      <c r="AA3" s="16" t="e">
        <v>#DIV/0!</v>
      </c>
      <c r="AB3" s="17"/>
      <c r="AC3" s="17"/>
      <c r="AD3" s="17"/>
      <c r="AE3" s="17"/>
      <c r="AF3" s="17"/>
      <c r="AG3" s="17"/>
      <c r="AH3" s="17"/>
      <c r="AI3" s="17"/>
    </row>
    <row r="4" spans="1:35" ht="15.75" hidden="1" customHeight="1" x14ac:dyDescent="0.25">
      <c r="A4" s="6">
        <v>45789</v>
      </c>
      <c r="B4" s="6">
        <v>45849</v>
      </c>
      <c r="C4" s="7"/>
      <c r="D4" s="7">
        <v>45790</v>
      </c>
      <c r="E4" s="8" t="s">
        <v>26</v>
      </c>
      <c r="F4" s="8" t="s">
        <v>27</v>
      </c>
      <c r="G4" s="8" t="s">
        <v>28</v>
      </c>
      <c r="H4" s="8" t="s">
        <v>31</v>
      </c>
      <c r="I4" s="9">
        <v>3000</v>
      </c>
      <c r="J4" s="10"/>
      <c r="K4" s="11">
        <v>120000</v>
      </c>
      <c r="L4" s="12" t="s">
        <v>41</v>
      </c>
      <c r="M4" s="12"/>
      <c r="N4" s="11">
        <v>600000</v>
      </c>
      <c r="O4" s="12"/>
      <c r="P4" s="11"/>
      <c r="Q4" s="12"/>
      <c r="R4" s="9">
        <v>5</v>
      </c>
      <c r="S4" s="10" t="e">
        <v>#DIV/0!</v>
      </c>
      <c r="T4" s="9"/>
      <c r="U4" s="10" t="e">
        <v>#DIV/0!</v>
      </c>
      <c r="V4" s="64"/>
      <c r="W4" s="65"/>
      <c r="X4" s="14"/>
      <c r="Y4" s="10" t="e">
        <v>#DIV/0!</v>
      </c>
      <c r="Z4" s="15">
        <v>0</v>
      </c>
      <c r="AA4" s="16" t="e">
        <v>#DIV/0!</v>
      </c>
      <c r="AB4" s="17"/>
      <c r="AC4" s="17"/>
      <c r="AD4" s="17"/>
      <c r="AE4" s="17"/>
      <c r="AF4" s="17"/>
      <c r="AG4" s="17"/>
      <c r="AH4" s="17"/>
      <c r="AI4" s="17"/>
    </row>
    <row r="5" spans="1:35" ht="15.75" hidden="1" customHeight="1" x14ac:dyDescent="0.3">
      <c r="A5" s="18" t="s">
        <v>32</v>
      </c>
      <c r="B5" s="18"/>
      <c r="C5" s="18"/>
      <c r="D5" s="18"/>
      <c r="E5" s="18"/>
      <c r="F5" s="18"/>
      <c r="G5" s="18"/>
      <c r="H5" s="18"/>
      <c r="I5" s="19">
        <v>12000</v>
      </c>
      <c r="J5" s="19">
        <v>0</v>
      </c>
      <c r="K5" s="20">
        <v>1011667</v>
      </c>
      <c r="L5" s="20">
        <v>0</v>
      </c>
      <c r="M5" s="20"/>
      <c r="N5" s="20">
        <v>2650000</v>
      </c>
      <c r="O5" s="20">
        <v>0</v>
      </c>
      <c r="P5" s="20">
        <v>0</v>
      </c>
      <c r="Q5" s="20">
        <v>0</v>
      </c>
      <c r="R5" s="19"/>
      <c r="S5" s="19" t="e">
        <v>#DIV/0!</v>
      </c>
      <c r="T5" s="19"/>
      <c r="U5" s="19" t="e">
        <v>#DIV/0!</v>
      </c>
      <c r="V5" s="66">
        <v>0</v>
      </c>
      <c r="W5" s="66">
        <v>0</v>
      </c>
      <c r="X5" s="21"/>
      <c r="Y5" s="19" t="e">
        <v>#DIV/0!</v>
      </c>
      <c r="Z5" s="18"/>
      <c r="AA5" s="18"/>
      <c r="AB5" s="17"/>
      <c r="AC5" s="17"/>
      <c r="AD5" s="17"/>
      <c r="AE5" s="17"/>
      <c r="AF5" s="17"/>
      <c r="AG5" s="17"/>
      <c r="AH5" s="17"/>
      <c r="AI5" s="17"/>
    </row>
    <row r="6" spans="1:35" ht="15.75" hidden="1" customHeight="1" x14ac:dyDescent="0.25">
      <c r="A6" s="6">
        <v>45783</v>
      </c>
      <c r="B6" s="6">
        <v>45844</v>
      </c>
      <c r="C6" s="7">
        <v>45781</v>
      </c>
      <c r="D6" s="7">
        <v>45787</v>
      </c>
      <c r="E6" s="8" t="s">
        <v>26</v>
      </c>
      <c r="F6" s="8" t="s">
        <v>33</v>
      </c>
      <c r="G6" s="8" t="s">
        <v>34</v>
      </c>
      <c r="H6" s="8" t="s">
        <v>29</v>
      </c>
      <c r="I6" s="9">
        <v>6500</v>
      </c>
      <c r="J6" s="10">
        <v>470.22</v>
      </c>
      <c r="K6" s="11"/>
      <c r="L6" s="12">
        <v>114241</v>
      </c>
      <c r="M6" s="12"/>
      <c r="N6" s="11">
        <v>2600000</v>
      </c>
      <c r="O6" s="12">
        <v>158654</v>
      </c>
      <c r="P6" s="11"/>
      <c r="Q6" s="12">
        <v>3744</v>
      </c>
      <c r="R6" s="9">
        <v>2.5</v>
      </c>
      <c r="S6" s="10">
        <v>2.9638080350952389</v>
      </c>
      <c r="T6" s="9"/>
      <c r="U6" s="10">
        <v>0.12559294871794874</v>
      </c>
      <c r="V6" s="64">
        <v>650</v>
      </c>
      <c r="W6" s="65"/>
      <c r="X6" s="14">
        <v>10</v>
      </c>
      <c r="Y6" s="10" t="e">
        <v>#DIV/0!</v>
      </c>
      <c r="Z6" s="15">
        <v>0</v>
      </c>
      <c r="AA6" s="16">
        <v>2.3598522571129626E-2</v>
      </c>
      <c r="AB6" s="17"/>
      <c r="AC6" s="17"/>
      <c r="AD6" s="17"/>
      <c r="AE6" s="17"/>
      <c r="AF6" s="17"/>
      <c r="AG6" s="17"/>
      <c r="AH6" s="17"/>
      <c r="AI6" s="17"/>
    </row>
    <row r="7" spans="1:35" ht="15.75" hidden="1" customHeight="1" x14ac:dyDescent="0.25">
      <c r="A7" s="6">
        <v>45783</v>
      </c>
      <c r="B7" s="6">
        <v>45844</v>
      </c>
      <c r="C7" s="7">
        <v>45781</v>
      </c>
      <c r="D7" s="7">
        <v>45787</v>
      </c>
      <c r="E7" s="8" t="s">
        <v>26</v>
      </c>
      <c r="F7" s="8" t="s">
        <v>33</v>
      </c>
      <c r="G7" s="8" t="s">
        <v>34</v>
      </c>
      <c r="H7" s="8" t="s">
        <v>30</v>
      </c>
      <c r="I7" s="9">
        <v>4500</v>
      </c>
      <c r="J7" s="10">
        <v>326.08</v>
      </c>
      <c r="K7" s="11"/>
      <c r="L7" s="12">
        <v>61534</v>
      </c>
      <c r="M7" s="12"/>
      <c r="N7" s="11">
        <v>1125000</v>
      </c>
      <c r="O7" s="12">
        <v>88417</v>
      </c>
      <c r="P7" s="11"/>
      <c r="Q7" s="12">
        <v>3538</v>
      </c>
      <c r="R7" s="9">
        <v>4</v>
      </c>
      <c r="S7" s="10">
        <v>3.6879785561600147</v>
      </c>
      <c r="T7" s="9"/>
      <c r="U7" s="10">
        <v>9.216506500847936E-2</v>
      </c>
      <c r="V7" s="64">
        <v>375</v>
      </c>
      <c r="W7" s="65"/>
      <c r="X7" s="14">
        <v>12</v>
      </c>
      <c r="Y7" s="10" t="e">
        <v>#DIV/0!</v>
      </c>
      <c r="Z7" s="15">
        <v>0</v>
      </c>
      <c r="AA7" s="16">
        <v>4.0014929255686123E-2</v>
      </c>
      <c r="AB7" s="17"/>
      <c r="AC7" s="17"/>
      <c r="AD7" s="17"/>
      <c r="AE7" s="17"/>
      <c r="AF7" s="17"/>
      <c r="AG7" s="17"/>
      <c r="AH7" s="17"/>
      <c r="AI7" s="17"/>
    </row>
    <row r="8" spans="1:35" ht="15.75" hidden="1" customHeight="1" x14ac:dyDescent="0.25">
      <c r="A8" s="6">
        <v>45783</v>
      </c>
      <c r="B8" s="6">
        <v>45844</v>
      </c>
      <c r="C8" s="7">
        <v>45781</v>
      </c>
      <c r="D8" s="7">
        <v>45787</v>
      </c>
      <c r="E8" s="8" t="s">
        <v>26</v>
      </c>
      <c r="F8" s="8" t="s">
        <v>33</v>
      </c>
      <c r="G8" s="8" t="s">
        <v>34</v>
      </c>
      <c r="H8" s="8" t="s">
        <v>31</v>
      </c>
      <c r="I8" s="9">
        <v>3000</v>
      </c>
      <c r="J8" s="10">
        <v>215.47</v>
      </c>
      <c r="K8" s="11"/>
      <c r="L8" s="12">
        <v>17224</v>
      </c>
      <c r="M8" s="12"/>
      <c r="N8" s="11">
        <v>600000</v>
      </c>
      <c r="O8" s="12">
        <v>23951</v>
      </c>
      <c r="P8" s="11"/>
      <c r="Q8" s="12">
        <v>1246</v>
      </c>
      <c r="R8" s="9">
        <v>5</v>
      </c>
      <c r="S8" s="10">
        <v>8.996284079996661</v>
      </c>
      <c r="T8" s="9"/>
      <c r="U8" s="10">
        <v>0.17292937399678973</v>
      </c>
      <c r="V8" s="64">
        <v>200</v>
      </c>
      <c r="W8" s="65"/>
      <c r="X8" s="14">
        <v>15</v>
      </c>
      <c r="Y8" s="10" t="e">
        <v>#DIV/0!</v>
      </c>
      <c r="Z8" s="15">
        <v>0</v>
      </c>
      <c r="AA8" s="16">
        <v>5.2022880046762136E-2</v>
      </c>
      <c r="AB8" s="17"/>
      <c r="AC8" s="17"/>
      <c r="AD8" s="17"/>
      <c r="AE8" s="17"/>
      <c r="AF8" s="17"/>
      <c r="AG8" s="17"/>
      <c r="AH8" s="17"/>
      <c r="AI8" s="17"/>
    </row>
    <row r="9" spans="1:35" ht="15.75" hidden="1" customHeight="1" x14ac:dyDescent="0.25">
      <c r="A9" s="6">
        <v>45783</v>
      </c>
      <c r="B9" s="6">
        <v>45844</v>
      </c>
      <c r="C9" s="7">
        <v>45781</v>
      </c>
      <c r="D9" s="7">
        <v>45787</v>
      </c>
      <c r="E9" s="8" t="s">
        <v>26</v>
      </c>
      <c r="F9" s="8" t="s">
        <v>33</v>
      </c>
      <c r="G9" s="8" t="s">
        <v>34</v>
      </c>
      <c r="H9" s="8" t="s">
        <v>35</v>
      </c>
      <c r="I9" s="9">
        <v>2000</v>
      </c>
      <c r="J9" s="10">
        <v>140.82</v>
      </c>
      <c r="K9" s="11"/>
      <c r="L9" s="12">
        <v>20645</v>
      </c>
      <c r="M9" s="12"/>
      <c r="N9" s="11">
        <v>571429</v>
      </c>
      <c r="O9" s="12">
        <v>28036</v>
      </c>
      <c r="P9" s="11"/>
      <c r="Q9" s="12">
        <v>785</v>
      </c>
      <c r="R9" s="9">
        <v>3.4999973750019686</v>
      </c>
      <c r="S9" s="10">
        <v>5.0228277928377798</v>
      </c>
      <c r="T9" s="9"/>
      <c r="U9" s="10">
        <v>0.17938853503184712</v>
      </c>
      <c r="V9" s="64">
        <v>133</v>
      </c>
      <c r="W9" s="65"/>
      <c r="X9" s="14">
        <v>15.037593984962406</v>
      </c>
      <c r="Y9" s="10" t="e">
        <v>#DIV/0!</v>
      </c>
      <c r="Z9" s="15">
        <v>0</v>
      </c>
      <c r="AA9" s="16">
        <v>2.7999714652589526E-2</v>
      </c>
      <c r="AB9" s="17"/>
      <c r="AC9" s="17"/>
      <c r="AD9" s="17"/>
      <c r="AE9" s="17"/>
      <c r="AF9" s="17"/>
      <c r="AG9" s="17"/>
      <c r="AH9" s="17"/>
      <c r="AI9" s="17"/>
    </row>
    <row r="10" spans="1:35" ht="15.75" hidden="1" customHeight="1" x14ac:dyDescent="0.25">
      <c r="A10" s="6">
        <v>45783</v>
      </c>
      <c r="B10" s="72">
        <v>45844</v>
      </c>
      <c r="C10" s="7">
        <v>45781</v>
      </c>
      <c r="D10" s="72">
        <v>45787</v>
      </c>
      <c r="E10" s="8" t="s">
        <v>26</v>
      </c>
      <c r="F10" s="8" t="s">
        <v>33</v>
      </c>
      <c r="G10" s="8" t="s">
        <v>34</v>
      </c>
      <c r="H10" s="8" t="s">
        <v>36</v>
      </c>
      <c r="I10" s="9">
        <v>2000</v>
      </c>
      <c r="J10" s="10">
        <v>141.01</v>
      </c>
      <c r="K10" s="11"/>
      <c r="L10" s="12">
        <v>38879</v>
      </c>
      <c r="M10" s="78">
        <f>J10/L10</f>
        <v>3.6268936958255096E-3</v>
      </c>
      <c r="N10" s="11">
        <v>571429</v>
      </c>
      <c r="O10" s="12">
        <v>54386</v>
      </c>
      <c r="P10" s="11"/>
      <c r="Q10" s="12">
        <v>2304</v>
      </c>
      <c r="R10" s="9">
        <v>3.4999973750019686</v>
      </c>
      <c r="S10" s="10">
        <v>2.5927628433788104</v>
      </c>
      <c r="T10" s="9"/>
      <c r="U10" s="10">
        <v>6.1202256944444443E-2</v>
      </c>
      <c r="V10" s="64">
        <v>133</v>
      </c>
      <c r="W10" s="65"/>
      <c r="X10" s="14">
        <v>15.037593984962406</v>
      </c>
      <c r="Y10" s="10" t="e">
        <v>#DIV/0!</v>
      </c>
      <c r="Z10" s="15">
        <v>0</v>
      </c>
      <c r="AA10" s="16">
        <v>4.2363843636229914E-2</v>
      </c>
      <c r="AB10" s="17"/>
      <c r="AC10" s="17"/>
      <c r="AD10" s="17"/>
      <c r="AE10" s="17"/>
      <c r="AF10" s="17"/>
      <c r="AG10" s="17"/>
      <c r="AH10" s="17"/>
      <c r="AI10" s="17"/>
    </row>
    <row r="11" spans="1:35" ht="15.75" hidden="1" customHeight="1" x14ac:dyDescent="0.25">
      <c r="A11" s="6">
        <v>45783</v>
      </c>
      <c r="B11" s="6">
        <v>45844</v>
      </c>
      <c r="C11" s="7">
        <v>45781</v>
      </c>
      <c r="D11" s="7">
        <v>45787</v>
      </c>
      <c r="E11" s="8" t="s">
        <v>26</v>
      </c>
      <c r="F11" s="8" t="s">
        <v>33</v>
      </c>
      <c r="G11" s="8" t="s">
        <v>34</v>
      </c>
      <c r="H11" s="8" t="s">
        <v>37</v>
      </c>
      <c r="I11" s="9">
        <v>3000</v>
      </c>
      <c r="J11" s="10">
        <v>211.04</v>
      </c>
      <c r="K11" s="11"/>
      <c r="L11" s="12">
        <v>48284</v>
      </c>
      <c r="M11" s="12"/>
      <c r="N11" s="11">
        <v>857143</v>
      </c>
      <c r="O11" s="12">
        <v>61130</v>
      </c>
      <c r="P11" s="11"/>
      <c r="Q11" s="12">
        <v>2317</v>
      </c>
      <c r="R11" s="9">
        <v>3.4999994166667636</v>
      </c>
      <c r="S11" s="10">
        <v>3.4523147390806477</v>
      </c>
      <c r="T11" s="9"/>
      <c r="U11" s="10">
        <v>9.1083297367285279E-2</v>
      </c>
      <c r="V11" s="64">
        <v>200</v>
      </c>
      <c r="W11" s="65"/>
      <c r="X11" s="14">
        <v>15</v>
      </c>
      <c r="Y11" s="10" t="e">
        <v>#DIV/0!</v>
      </c>
      <c r="Z11" s="15">
        <v>0</v>
      </c>
      <c r="AA11" s="16">
        <v>3.7902830034353019E-2</v>
      </c>
      <c r="AB11" s="17"/>
      <c r="AC11" s="17"/>
      <c r="AD11" s="17"/>
      <c r="AE11" s="17"/>
      <c r="AF11" s="17"/>
      <c r="AG11" s="17"/>
      <c r="AH11" s="17"/>
      <c r="AI11" s="17"/>
    </row>
    <row r="12" spans="1:35" ht="15.75" hidden="1" customHeight="1" x14ac:dyDescent="0.3">
      <c r="A12" s="18" t="s">
        <v>32</v>
      </c>
      <c r="B12" s="18"/>
      <c r="C12" s="18"/>
      <c r="D12" s="18"/>
      <c r="E12" s="18"/>
      <c r="F12" s="18"/>
      <c r="G12" s="18"/>
      <c r="H12" s="18"/>
      <c r="I12" s="19">
        <v>21000</v>
      </c>
      <c r="J12" s="19">
        <v>1504.6399999999999</v>
      </c>
      <c r="K12" s="20">
        <v>0</v>
      </c>
      <c r="L12" s="20">
        <v>300807</v>
      </c>
      <c r="M12" s="20"/>
      <c r="N12" s="20">
        <v>6325001</v>
      </c>
      <c r="O12" s="20">
        <v>414574</v>
      </c>
      <c r="P12" s="20">
        <v>0</v>
      </c>
      <c r="Q12" s="20">
        <v>13934</v>
      </c>
      <c r="R12" s="19"/>
      <c r="S12" s="19">
        <v>3.6293641183479908</v>
      </c>
      <c r="T12" s="19"/>
      <c r="U12" s="19">
        <v>0.10798335007894358</v>
      </c>
      <c r="V12" s="66">
        <v>1691</v>
      </c>
      <c r="W12" s="66">
        <v>0</v>
      </c>
      <c r="X12" s="21"/>
      <c r="Y12" s="19" t="e">
        <v>#DIV/0!</v>
      </c>
      <c r="Z12" s="18"/>
      <c r="AA12" s="18"/>
      <c r="AB12" s="17"/>
      <c r="AC12" s="17"/>
      <c r="AD12" s="17"/>
      <c r="AE12" s="17"/>
      <c r="AF12" s="17"/>
      <c r="AG12" s="17"/>
      <c r="AH12" s="17"/>
      <c r="AI12" s="17"/>
    </row>
    <row r="13" spans="1:35" ht="15.75" hidden="1" customHeight="1" x14ac:dyDescent="0.25">
      <c r="A13" s="6">
        <v>45785</v>
      </c>
      <c r="B13" s="6">
        <v>45844</v>
      </c>
      <c r="C13" s="7">
        <v>45781</v>
      </c>
      <c r="D13" s="7">
        <v>45787</v>
      </c>
      <c r="E13" s="8" t="s">
        <v>26</v>
      </c>
      <c r="F13" s="8" t="s">
        <v>38</v>
      </c>
      <c r="G13" s="8" t="s">
        <v>28</v>
      </c>
      <c r="H13" s="8" t="s">
        <v>29</v>
      </c>
      <c r="I13" s="9">
        <v>5000</v>
      </c>
      <c r="J13" s="10">
        <v>226.58</v>
      </c>
      <c r="K13" s="11">
        <v>92593</v>
      </c>
      <c r="L13" s="12">
        <v>27192</v>
      </c>
      <c r="M13" s="12"/>
      <c r="N13" s="11">
        <v>277778</v>
      </c>
      <c r="O13" s="12">
        <v>86247</v>
      </c>
      <c r="P13" s="11"/>
      <c r="Q13" s="12">
        <v>116</v>
      </c>
      <c r="R13" s="9">
        <v>17.99998560001152</v>
      </c>
      <c r="S13" s="10">
        <v>2.6271058703491139</v>
      </c>
      <c r="T13" s="9"/>
      <c r="U13" s="10">
        <v>1.9532758620689656</v>
      </c>
      <c r="V13" s="64"/>
      <c r="W13" s="65"/>
      <c r="X13" s="14"/>
      <c r="Y13" s="10" t="e">
        <v>#DIV/0!</v>
      </c>
      <c r="Z13" s="15">
        <v>0</v>
      </c>
      <c r="AA13" s="16">
        <v>1.344974317947291E-3</v>
      </c>
      <c r="AB13" s="17"/>
      <c r="AC13" s="17"/>
      <c r="AD13" s="17"/>
      <c r="AE13" s="17"/>
      <c r="AF13" s="17"/>
      <c r="AG13" s="17"/>
      <c r="AH13" s="17"/>
      <c r="AI13" s="17"/>
    </row>
    <row r="14" spans="1:35" ht="15.75" hidden="1" customHeight="1" x14ac:dyDescent="0.25">
      <c r="A14" s="6">
        <v>45785</v>
      </c>
      <c r="B14" s="6">
        <v>45844</v>
      </c>
      <c r="C14" s="7">
        <v>45781</v>
      </c>
      <c r="D14" s="7">
        <v>45787</v>
      </c>
      <c r="E14" s="8" t="s">
        <v>26</v>
      </c>
      <c r="F14" s="8" t="s">
        <v>38</v>
      </c>
      <c r="G14" s="8" t="s">
        <v>28</v>
      </c>
      <c r="H14" s="8" t="s">
        <v>30</v>
      </c>
      <c r="I14" s="9">
        <v>4000</v>
      </c>
      <c r="J14" s="10">
        <v>196.51</v>
      </c>
      <c r="K14" s="11">
        <v>53333</v>
      </c>
      <c r="L14" s="12">
        <v>57800</v>
      </c>
      <c r="M14" s="12"/>
      <c r="N14" s="11">
        <v>160000</v>
      </c>
      <c r="O14" s="12">
        <v>110347</v>
      </c>
      <c r="P14" s="11"/>
      <c r="Q14" s="12">
        <v>123</v>
      </c>
      <c r="R14" s="9">
        <v>25</v>
      </c>
      <c r="S14" s="10">
        <v>1.7808368147752089</v>
      </c>
      <c r="T14" s="9"/>
      <c r="U14" s="10">
        <v>1.5976422764227642</v>
      </c>
      <c r="V14" s="64"/>
      <c r="W14" s="65"/>
      <c r="X14" s="14"/>
      <c r="Y14" s="10" t="e">
        <v>#DIV/0!</v>
      </c>
      <c r="Z14" s="15">
        <v>0</v>
      </c>
      <c r="AA14" s="16">
        <v>1.1146655550218856E-3</v>
      </c>
      <c r="AB14" s="17"/>
      <c r="AC14" s="17"/>
      <c r="AD14" s="17"/>
      <c r="AE14" s="17"/>
      <c r="AF14" s="17"/>
      <c r="AG14" s="17"/>
      <c r="AH14" s="17"/>
      <c r="AI14" s="17"/>
    </row>
    <row r="15" spans="1:35" ht="15.75" hidden="1" customHeight="1" x14ac:dyDescent="0.25">
      <c r="A15" s="6">
        <v>45785</v>
      </c>
      <c r="B15" s="6">
        <v>45844</v>
      </c>
      <c r="C15" s="7">
        <v>45781</v>
      </c>
      <c r="D15" s="7">
        <v>45787</v>
      </c>
      <c r="E15" s="8" t="s">
        <v>26</v>
      </c>
      <c r="F15" s="8" t="s">
        <v>38</v>
      </c>
      <c r="G15" s="8" t="s">
        <v>28</v>
      </c>
      <c r="H15" s="8" t="s">
        <v>31</v>
      </c>
      <c r="I15" s="9">
        <v>2000</v>
      </c>
      <c r="J15" s="10">
        <v>93</v>
      </c>
      <c r="K15" s="11">
        <v>33333</v>
      </c>
      <c r="L15" s="12">
        <v>7299</v>
      </c>
      <c r="M15" s="12"/>
      <c r="N15" s="11">
        <v>100000</v>
      </c>
      <c r="O15" s="12">
        <v>16436</v>
      </c>
      <c r="P15" s="11"/>
      <c r="Q15" s="12">
        <v>20</v>
      </c>
      <c r="R15" s="9">
        <v>20</v>
      </c>
      <c r="S15" s="10">
        <v>5.6583110245801898</v>
      </c>
      <c r="T15" s="9"/>
      <c r="U15" s="10">
        <v>4.6500000000000004</v>
      </c>
      <c r="V15" s="64"/>
      <c r="W15" s="65"/>
      <c r="X15" s="14"/>
      <c r="Y15" s="10" t="e">
        <v>#DIV/0!</v>
      </c>
      <c r="Z15" s="15">
        <v>0</v>
      </c>
      <c r="AA15" s="16">
        <v>1.2168410805548796E-3</v>
      </c>
      <c r="AB15" s="17"/>
      <c r="AC15" s="17"/>
      <c r="AD15" s="17"/>
      <c r="AE15" s="17"/>
      <c r="AF15" s="17"/>
      <c r="AG15" s="17"/>
      <c r="AH15" s="17"/>
      <c r="AI15" s="17"/>
    </row>
    <row r="16" spans="1:35" ht="15.75" hidden="1" customHeight="1" x14ac:dyDescent="0.3">
      <c r="A16" s="18" t="s">
        <v>32</v>
      </c>
      <c r="B16" s="18"/>
      <c r="C16" s="18"/>
      <c r="D16" s="18"/>
      <c r="E16" s="18"/>
      <c r="F16" s="18"/>
      <c r="G16" s="18"/>
      <c r="H16" s="18"/>
      <c r="I16" s="19">
        <v>11000</v>
      </c>
      <c r="J16" s="19">
        <v>516.09</v>
      </c>
      <c r="K16" s="20">
        <v>179259</v>
      </c>
      <c r="L16" s="20">
        <v>92291</v>
      </c>
      <c r="M16" s="20"/>
      <c r="N16" s="20">
        <v>537778</v>
      </c>
      <c r="O16" s="20">
        <v>213030</v>
      </c>
      <c r="P16" s="20">
        <v>0</v>
      </c>
      <c r="Q16" s="20">
        <v>259</v>
      </c>
      <c r="R16" s="19"/>
      <c r="S16" s="19">
        <v>2.4226165328826927</v>
      </c>
      <c r="T16" s="19"/>
      <c r="U16" s="19">
        <v>1.9926254826254828</v>
      </c>
      <c r="V16" s="66">
        <v>0</v>
      </c>
      <c r="W16" s="66">
        <v>0</v>
      </c>
      <c r="X16" s="21"/>
      <c r="Y16" s="19" t="e">
        <v>#DIV/0!</v>
      </c>
      <c r="Z16" s="18"/>
      <c r="AA16" s="18"/>
      <c r="AB16" s="17"/>
      <c r="AC16" s="17"/>
      <c r="AD16" s="17"/>
      <c r="AE16" s="17"/>
      <c r="AF16" s="17"/>
      <c r="AG16" s="17"/>
      <c r="AH16" s="17"/>
      <c r="AI16" s="17"/>
    </row>
    <row r="17" spans="1:35" ht="15.75" hidden="1" customHeight="1" x14ac:dyDescent="0.25">
      <c r="A17" s="6">
        <v>45792</v>
      </c>
      <c r="B17" s="6">
        <v>45851</v>
      </c>
      <c r="C17" s="8"/>
      <c r="D17" s="8"/>
      <c r="E17" s="8" t="s">
        <v>26</v>
      </c>
      <c r="F17" s="8" t="s">
        <v>39</v>
      </c>
      <c r="G17" s="8" t="s">
        <v>40</v>
      </c>
      <c r="H17" s="8" t="s">
        <v>29</v>
      </c>
      <c r="I17" s="9">
        <v>6000</v>
      </c>
      <c r="J17" s="10"/>
      <c r="K17" s="11"/>
      <c r="L17" s="12" t="s">
        <v>41</v>
      </c>
      <c r="M17" s="12"/>
      <c r="N17" s="11"/>
      <c r="O17" s="12"/>
      <c r="P17" s="11"/>
      <c r="Q17" s="12"/>
      <c r="R17" s="9"/>
      <c r="S17" s="10" t="e">
        <v>#DIV/0!</v>
      </c>
      <c r="T17" s="9"/>
      <c r="U17" s="10" t="e">
        <v>#DIV/0!</v>
      </c>
      <c r="V17" s="64">
        <v>1200</v>
      </c>
      <c r="W17" s="65"/>
      <c r="X17" s="14">
        <v>5</v>
      </c>
      <c r="Y17" s="10" t="e">
        <v>#DIV/0!</v>
      </c>
      <c r="Z17" s="15" t="e">
        <v>#DIV/0!</v>
      </c>
      <c r="AA17" s="16" t="e">
        <v>#DIV/0!</v>
      </c>
      <c r="AB17" s="17"/>
      <c r="AC17" s="17"/>
      <c r="AD17" s="17"/>
      <c r="AE17" s="17"/>
      <c r="AF17" s="17"/>
      <c r="AG17" s="17"/>
      <c r="AH17" s="17"/>
      <c r="AI17" s="17"/>
    </row>
    <row r="18" spans="1:35" ht="15.75" hidden="1" customHeight="1" x14ac:dyDescent="0.25">
      <c r="A18" s="6">
        <v>45792</v>
      </c>
      <c r="B18" s="6">
        <v>45851</v>
      </c>
      <c r="C18" s="8"/>
      <c r="D18" s="8"/>
      <c r="E18" s="8" t="s">
        <v>26</v>
      </c>
      <c r="F18" s="8" t="s">
        <v>39</v>
      </c>
      <c r="G18" s="8" t="s">
        <v>40</v>
      </c>
      <c r="H18" s="8" t="s">
        <v>30</v>
      </c>
      <c r="I18" s="9">
        <v>5000</v>
      </c>
      <c r="J18" s="10"/>
      <c r="K18" s="11"/>
      <c r="L18" s="12" t="s">
        <v>41</v>
      </c>
      <c r="M18" s="12"/>
      <c r="N18" s="11"/>
      <c r="O18" s="12"/>
      <c r="P18" s="11"/>
      <c r="Q18" s="12"/>
      <c r="R18" s="9"/>
      <c r="S18" s="10" t="e">
        <v>#DIV/0!</v>
      </c>
      <c r="T18" s="9"/>
      <c r="U18" s="10" t="e">
        <v>#DIV/0!</v>
      </c>
      <c r="V18" s="64">
        <v>1000</v>
      </c>
      <c r="W18" s="65"/>
      <c r="X18" s="14">
        <v>5</v>
      </c>
      <c r="Y18" s="10" t="e">
        <v>#DIV/0!</v>
      </c>
      <c r="Z18" s="15" t="e">
        <v>#DIV/0!</v>
      </c>
      <c r="AA18" s="16" t="e">
        <v>#DIV/0!</v>
      </c>
      <c r="AB18" s="17"/>
      <c r="AC18" s="17"/>
      <c r="AD18" s="17"/>
      <c r="AE18" s="17"/>
      <c r="AF18" s="17"/>
      <c r="AG18" s="17"/>
      <c r="AH18" s="17"/>
      <c r="AI18" s="17"/>
    </row>
    <row r="19" spans="1:35" ht="15.75" hidden="1" customHeight="1" x14ac:dyDescent="0.25">
      <c r="A19" s="6">
        <v>45792</v>
      </c>
      <c r="B19" s="6">
        <v>45851</v>
      </c>
      <c r="C19" s="8"/>
      <c r="D19" s="8"/>
      <c r="E19" s="8" t="s">
        <v>26</v>
      </c>
      <c r="F19" s="8" t="s">
        <v>39</v>
      </c>
      <c r="G19" s="8" t="s">
        <v>40</v>
      </c>
      <c r="H19" s="8" t="s">
        <v>31</v>
      </c>
      <c r="I19" s="9">
        <v>3000</v>
      </c>
      <c r="J19" s="10"/>
      <c r="K19" s="11"/>
      <c r="L19" s="12" t="s">
        <v>41</v>
      </c>
      <c r="M19" s="12"/>
      <c r="N19" s="11"/>
      <c r="O19" s="12"/>
      <c r="P19" s="11"/>
      <c r="Q19" s="12"/>
      <c r="R19" s="9"/>
      <c r="S19" s="10" t="e">
        <v>#DIV/0!</v>
      </c>
      <c r="T19" s="9"/>
      <c r="U19" s="10" t="e">
        <v>#DIV/0!</v>
      </c>
      <c r="V19" s="64">
        <v>429</v>
      </c>
      <c r="W19" s="65"/>
      <c r="X19" s="14">
        <v>6.9930069930069934</v>
      </c>
      <c r="Y19" s="10" t="e">
        <v>#DIV/0!</v>
      </c>
      <c r="Z19" s="15" t="e">
        <v>#DIV/0!</v>
      </c>
      <c r="AA19" s="16" t="e">
        <v>#DIV/0!</v>
      </c>
      <c r="AB19" s="17"/>
      <c r="AC19" s="17"/>
      <c r="AD19" s="17"/>
      <c r="AE19" s="17"/>
      <c r="AF19" s="17"/>
      <c r="AG19" s="17"/>
      <c r="AH19" s="17"/>
      <c r="AI19" s="17"/>
    </row>
    <row r="20" spans="1:35" ht="15.75" hidden="1" customHeight="1" x14ac:dyDescent="0.25">
      <c r="A20" s="6">
        <v>45792</v>
      </c>
      <c r="B20" s="6">
        <v>45851</v>
      </c>
      <c r="C20" s="8"/>
      <c r="D20" s="8"/>
      <c r="E20" s="8" t="s">
        <v>26</v>
      </c>
      <c r="F20" s="8" t="s">
        <v>39</v>
      </c>
      <c r="G20" s="8" t="s">
        <v>40</v>
      </c>
      <c r="H20" s="8" t="s">
        <v>35</v>
      </c>
      <c r="I20" s="9">
        <v>2000</v>
      </c>
      <c r="J20" s="10"/>
      <c r="K20" s="11"/>
      <c r="L20" s="12" t="s">
        <v>41</v>
      </c>
      <c r="M20" s="12"/>
      <c r="N20" s="11"/>
      <c r="O20" s="12"/>
      <c r="P20" s="11"/>
      <c r="Q20" s="12"/>
      <c r="R20" s="9"/>
      <c r="S20" s="10" t="e">
        <v>#DIV/0!</v>
      </c>
      <c r="T20" s="9"/>
      <c r="U20" s="10" t="e">
        <v>#DIV/0!</v>
      </c>
      <c r="V20" s="64">
        <v>333</v>
      </c>
      <c r="W20" s="65"/>
      <c r="X20" s="14">
        <v>6.0060060060060056</v>
      </c>
      <c r="Y20" s="10" t="e">
        <v>#DIV/0!</v>
      </c>
      <c r="Z20" s="15" t="e">
        <v>#DIV/0!</v>
      </c>
      <c r="AA20" s="16" t="e">
        <v>#DIV/0!</v>
      </c>
      <c r="AB20" s="17"/>
      <c r="AC20" s="17"/>
      <c r="AD20" s="17"/>
      <c r="AE20" s="17"/>
      <c r="AF20" s="17"/>
      <c r="AG20" s="17"/>
      <c r="AH20" s="17"/>
      <c r="AI20" s="17"/>
    </row>
    <row r="21" spans="1:35" ht="15.75" customHeight="1" x14ac:dyDescent="0.25">
      <c r="A21" s="6">
        <v>45792</v>
      </c>
      <c r="B21" s="6">
        <v>45851</v>
      </c>
      <c r="C21" s="8"/>
      <c r="D21" s="8"/>
      <c r="E21" s="8" t="s">
        <v>26</v>
      </c>
      <c r="F21" s="8" t="s">
        <v>39</v>
      </c>
      <c r="G21" s="8" t="s">
        <v>40</v>
      </c>
      <c r="H21" s="8" t="s">
        <v>36</v>
      </c>
      <c r="I21" s="9">
        <v>2000</v>
      </c>
      <c r="J21" s="10"/>
      <c r="K21" s="11"/>
      <c r="L21" s="12" t="s">
        <v>41</v>
      </c>
      <c r="M21" s="12"/>
      <c r="N21" s="11"/>
      <c r="O21" s="12"/>
      <c r="P21" s="11"/>
      <c r="Q21" s="12"/>
      <c r="R21" s="9"/>
      <c r="S21" s="10" t="e">
        <v>#DIV/0!</v>
      </c>
      <c r="T21" s="9"/>
      <c r="U21" s="10" t="e">
        <v>#DIV/0!</v>
      </c>
      <c r="V21" s="64">
        <v>333</v>
      </c>
      <c r="W21" s="65"/>
      <c r="X21" s="14">
        <v>6.0060060060060056</v>
      </c>
      <c r="Y21" s="10" t="e">
        <v>#DIV/0!</v>
      </c>
      <c r="Z21" s="15" t="e">
        <v>#DIV/0!</v>
      </c>
      <c r="AA21" s="16" t="e">
        <v>#DIV/0!</v>
      </c>
      <c r="AB21" s="17"/>
      <c r="AC21" s="17"/>
      <c r="AD21" s="17"/>
      <c r="AE21" s="17"/>
      <c r="AF21" s="17"/>
      <c r="AG21" s="17"/>
      <c r="AH21" s="17"/>
      <c r="AI21" s="17"/>
    </row>
    <row r="22" spans="1:35" ht="15.75" hidden="1" customHeight="1" x14ac:dyDescent="0.25">
      <c r="A22" s="6">
        <v>45789</v>
      </c>
      <c r="B22" s="6">
        <v>45849</v>
      </c>
      <c r="C22" s="7"/>
      <c r="D22" s="7"/>
      <c r="E22" s="8" t="s">
        <v>26</v>
      </c>
      <c r="F22" s="8" t="s">
        <v>39</v>
      </c>
      <c r="G22" s="8" t="s">
        <v>40</v>
      </c>
      <c r="H22" s="8" t="s">
        <v>37</v>
      </c>
      <c r="I22" s="9">
        <v>2000</v>
      </c>
      <c r="J22" s="10"/>
      <c r="K22" s="11"/>
      <c r="L22" s="12" t="s">
        <v>41</v>
      </c>
      <c r="M22" s="12"/>
      <c r="N22" s="11"/>
      <c r="O22" s="12"/>
      <c r="P22" s="11"/>
      <c r="Q22" s="12"/>
      <c r="R22" s="9"/>
      <c r="S22" s="10" t="e">
        <v>#DIV/0!</v>
      </c>
      <c r="T22" s="9"/>
      <c r="U22" s="10" t="e">
        <v>#DIV/0!</v>
      </c>
      <c r="V22" s="64">
        <v>333</v>
      </c>
      <c r="W22" s="65"/>
      <c r="X22" s="14">
        <v>6.0060060060060056</v>
      </c>
      <c r="Y22" s="10" t="e">
        <v>#DIV/0!</v>
      </c>
      <c r="Z22" s="15" t="e">
        <v>#DIV/0!</v>
      </c>
      <c r="AA22" s="16" t="e">
        <v>#DIV/0!</v>
      </c>
      <c r="AB22" s="17"/>
      <c r="AC22" s="17"/>
      <c r="AD22" s="17"/>
      <c r="AE22" s="17"/>
      <c r="AF22" s="17"/>
      <c r="AG22" s="17"/>
      <c r="AH22" s="17"/>
      <c r="AI22" s="17"/>
    </row>
    <row r="23" spans="1:35" ht="15.75" hidden="1" customHeight="1" x14ac:dyDescent="0.3">
      <c r="A23" s="18" t="s">
        <v>32</v>
      </c>
      <c r="B23" s="18"/>
      <c r="C23" s="18"/>
      <c r="D23" s="18"/>
      <c r="E23" s="18"/>
      <c r="F23" s="18"/>
      <c r="G23" s="18"/>
      <c r="H23" s="18"/>
      <c r="I23" s="19">
        <v>20000</v>
      </c>
      <c r="J23" s="19">
        <v>0</v>
      </c>
      <c r="K23" s="20">
        <v>0</v>
      </c>
      <c r="L23" s="20">
        <v>0</v>
      </c>
      <c r="M23" s="20"/>
      <c r="N23" s="20">
        <v>0</v>
      </c>
      <c r="O23" s="20">
        <v>0</v>
      </c>
      <c r="P23" s="20">
        <v>0</v>
      </c>
      <c r="Q23" s="20">
        <v>0</v>
      </c>
      <c r="R23" s="19"/>
      <c r="S23" s="19" t="e">
        <v>#DIV/0!</v>
      </c>
      <c r="T23" s="19"/>
      <c r="U23" s="19" t="e">
        <v>#DIV/0!</v>
      </c>
      <c r="V23" s="66">
        <v>3628</v>
      </c>
      <c r="W23" s="66">
        <v>0</v>
      </c>
      <c r="X23" s="21"/>
      <c r="Y23" s="19" t="e">
        <v>#DIV/0!</v>
      </c>
      <c r="Z23" s="18"/>
      <c r="AA23" s="18"/>
      <c r="AB23" s="17"/>
      <c r="AC23" s="17"/>
      <c r="AD23" s="17"/>
      <c r="AE23" s="17"/>
      <c r="AF23" s="17"/>
      <c r="AG23" s="17"/>
      <c r="AH23" s="17"/>
      <c r="AI23" s="17"/>
    </row>
    <row r="24" spans="1:35" ht="15.75" hidden="1" customHeight="1" x14ac:dyDescent="0.25">
      <c r="A24" s="6">
        <v>45797</v>
      </c>
      <c r="B24" s="6">
        <v>45857</v>
      </c>
      <c r="C24" s="8"/>
      <c r="D24" s="8"/>
      <c r="E24" s="8" t="s">
        <v>26</v>
      </c>
      <c r="F24" s="8" t="s">
        <v>42</v>
      </c>
      <c r="G24" s="8" t="s">
        <v>43</v>
      </c>
      <c r="H24" s="8" t="s">
        <v>29</v>
      </c>
      <c r="I24" s="9">
        <v>7000</v>
      </c>
      <c r="J24" s="10"/>
      <c r="K24" s="11"/>
      <c r="L24" s="12"/>
      <c r="M24" s="12"/>
      <c r="N24" s="11">
        <v>5600000</v>
      </c>
      <c r="O24" s="12"/>
      <c r="P24" s="11">
        <v>28000</v>
      </c>
      <c r="Q24" s="12"/>
      <c r="R24" s="9">
        <v>2.5</v>
      </c>
      <c r="S24" s="10" t="e">
        <v>#DIV/0!</v>
      </c>
      <c r="T24" s="9">
        <v>0.25</v>
      </c>
      <c r="U24" s="10" t="e">
        <v>#DIV/0!</v>
      </c>
      <c r="V24" s="64">
        <v>1167</v>
      </c>
      <c r="W24" s="65"/>
      <c r="X24" s="14">
        <v>5.9982862039417313</v>
      </c>
      <c r="Y24" s="10" t="e">
        <v>#DIV/0!</v>
      </c>
      <c r="Z24" s="15">
        <v>5.0000000000000001E-3</v>
      </c>
      <c r="AA24" s="16" t="e">
        <v>#DIV/0!</v>
      </c>
      <c r="AB24" s="17"/>
      <c r="AC24" s="17"/>
      <c r="AD24" s="17"/>
      <c r="AE24" s="17"/>
      <c r="AF24" s="17"/>
      <c r="AG24" s="17"/>
      <c r="AH24" s="17"/>
      <c r="AI24" s="17"/>
    </row>
    <row r="25" spans="1:35" ht="15.75" hidden="1" customHeight="1" x14ac:dyDescent="0.25">
      <c r="A25" s="6">
        <v>45797</v>
      </c>
      <c r="B25" s="6">
        <v>45857</v>
      </c>
      <c r="C25" s="8"/>
      <c r="D25" s="8"/>
      <c r="E25" s="8" t="s">
        <v>26</v>
      </c>
      <c r="F25" s="8" t="s">
        <v>42</v>
      </c>
      <c r="G25" s="8" t="s">
        <v>43</v>
      </c>
      <c r="H25" s="8" t="s">
        <v>30</v>
      </c>
      <c r="I25" s="9">
        <v>5000</v>
      </c>
      <c r="J25" s="10"/>
      <c r="K25" s="11"/>
      <c r="L25" s="12"/>
      <c r="M25" s="12"/>
      <c r="N25" s="11">
        <v>4000000</v>
      </c>
      <c r="O25" s="12"/>
      <c r="P25" s="11">
        <v>20000</v>
      </c>
      <c r="Q25" s="12"/>
      <c r="R25" s="9">
        <v>4</v>
      </c>
      <c r="S25" s="10" t="e">
        <v>#DIV/0!</v>
      </c>
      <c r="T25" s="9">
        <v>0.25</v>
      </c>
      <c r="U25" s="10" t="e">
        <v>#DIV/0!</v>
      </c>
      <c r="V25" s="64">
        <v>714</v>
      </c>
      <c r="W25" s="65"/>
      <c r="X25" s="14">
        <v>7.0028011204481793</v>
      </c>
      <c r="Y25" s="10" t="e">
        <v>#DIV/0!</v>
      </c>
      <c r="Z25" s="15">
        <v>5.0000000000000001E-3</v>
      </c>
      <c r="AA25" s="16" t="e">
        <v>#DIV/0!</v>
      </c>
      <c r="AB25" s="17"/>
      <c r="AC25" s="17"/>
      <c r="AD25" s="17"/>
      <c r="AE25" s="17"/>
      <c r="AF25" s="17"/>
      <c r="AG25" s="17"/>
      <c r="AH25" s="17"/>
      <c r="AI25" s="17"/>
    </row>
    <row r="26" spans="1:35" ht="15.75" hidden="1" customHeight="1" x14ac:dyDescent="0.25">
      <c r="A26" s="6">
        <v>45797</v>
      </c>
      <c r="B26" s="6">
        <v>45857</v>
      </c>
      <c r="C26" s="8"/>
      <c r="D26" s="8"/>
      <c r="E26" s="8" t="s">
        <v>26</v>
      </c>
      <c r="F26" s="8" t="s">
        <v>42</v>
      </c>
      <c r="G26" s="8" t="s">
        <v>43</v>
      </c>
      <c r="H26" s="8" t="s">
        <v>31</v>
      </c>
      <c r="I26" s="9">
        <v>4000</v>
      </c>
      <c r="J26" s="10"/>
      <c r="K26" s="11"/>
      <c r="L26" s="12"/>
      <c r="M26" s="12"/>
      <c r="N26" s="11">
        <v>3200000</v>
      </c>
      <c r="O26" s="12"/>
      <c r="P26" s="11">
        <v>16000</v>
      </c>
      <c r="Q26" s="12"/>
      <c r="R26" s="9">
        <v>5</v>
      </c>
      <c r="S26" s="10" t="e">
        <v>#DIV/0!</v>
      </c>
      <c r="T26" s="9">
        <v>0.25</v>
      </c>
      <c r="U26" s="10" t="e">
        <v>#DIV/0!</v>
      </c>
      <c r="V26" s="64">
        <v>571</v>
      </c>
      <c r="W26" s="65"/>
      <c r="X26" s="14">
        <v>7.0052539404553418</v>
      </c>
      <c r="Y26" s="10" t="e">
        <v>#DIV/0!</v>
      </c>
      <c r="Z26" s="15">
        <v>5.0000000000000001E-3</v>
      </c>
      <c r="AA26" s="16" t="e">
        <v>#DIV/0!</v>
      </c>
      <c r="AB26" s="17"/>
      <c r="AC26" s="17"/>
      <c r="AD26" s="17"/>
      <c r="AE26" s="17"/>
      <c r="AF26" s="17"/>
      <c r="AG26" s="17"/>
      <c r="AH26" s="17"/>
      <c r="AI26" s="17"/>
    </row>
    <row r="27" spans="1:35" ht="15.75" hidden="1" customHeight="1" x14ac:dyDescent="0.25">
      <c r="A27" s="6">
        <v>45797</v>
      </c>
      <c r="B27" s="6">
        <v>45857</v>
      </c>
      <c r="C27" s="8"/>
      <c r="D27" s="8"/>
      <c r="E27" s="8" t="s">
        <v>26</v>
      </c>
      <c r="F27" s="8" t="s">
        <v>42</v>
      </c>
      <c r="G27" s="8" t="s">
        <v>43</v>
      </c>
      <c r="H27" s="8" t="s">
        <v>37</v>
      </c>
      <c r="I27" s="9">
        <v>3000</v>
      </c>
      <c r="J27" s="10"/>
      <c r="K27" s="11"/>
      <c r="L27" s="12"/>
      <c r="M27" s="12"/>
      <c r="N27" s="11">
        <v>2400000</v>
      </c>
      <c r="O27" s="12"/>
      <c r="P27" s="11">
        <v>12000</v>
      </c>
      <c r="Q27" s="12"/>
      <c r="R27" s="9">
        <v>3.5</v>
      </c>
      <c r="S27" s="10" t="e">
        <v>#DIV/0!</v>
      </c>
      <c r="T27" s="9">
        <v>0.25</v>
      </c>
      <c r="U27" s="10" t="e">
        <v>#DIV/0!</v>
      </c>
      <c r="V27" s="64">
        <v>429</v>
      </c>
      <c r="W27" s="65"/>
      <c r="X27" s="14">
        <v>6.9930069930069934</v>
      </c>
      <c r="Y27" s="10" t="e">
        <v>#DIV/0!</v>
      </c>
      <c r="Z27" s="15">
        <v>5.0000000000000001E-3</v>
      </c>
      <c r="AA27" s="16" t="e">
        <v>#DIV/0!</v>
      </c>
      <c r="AB27" s="17"/>
      <c r="AC27" s="17"/>
      <c r="AD27" s="17"/>
      <c r="AE27" s="17"/>
      <c r="AF27" s="17"/>
      <c r="AG27" s="17"/>
      <c r="AH27" s="17"/>
      <c r="AI27" s="17"/>
    </row>
    <row r="28" spans="1:35" ht="15.75" hidden="1" customHeight="1" x14ac:dyDescent="0.3">
      <c r="A28" s="18" t="s">
        <v>32</v>
      </c>
      <c r="B28" s="18"/>
      <c r="C28" s="18"/>
      <c r="D28" s="18"/>
      <c r="E28" s="18"/>
      <c r="F28" s="18"/>
      <c r="G28" s="18"/>
      <c r="H28" s="18"/>
      <c r="I28" s="19">
        <v>19000</v>
      </c>
      <c r="J28" s="19">
        <v>0</v>
      </c>
      <c r="K28" s="20">
        <v>0</v>
      </c>
      <c r="L28" s="20">
        <v>0</v>
      </c>
      <c r="M28" s="20"/>
      <c r="N28" s="20">
        <v>15200000</v>
      </c>
      <c r="O28" s="20">
        <v>0</v>
      </c>
      <c r="P28" s="20">
        <v>76000</v>
      </c>
      <c r="Q28" s="20">
        <v>0</v>
      </c>
      <c r="R28" s="19"/>
      <c r="S28" s="19" t="e">
        <v>#DIV/0!</v>
      </c>
      <c r="T28" s="19"/>
      <c r="U28" s="19" t="e">
        <v>#DIV/0!</v>
      </c>
      <c r="V28" s="66">
        <v>2881</v>
      </c>
      <c r="W28" s="66">
        <v>0</v>
      </c>
      <c r="X28" s="21"/>
      <c r="Y28" s="19" t="e">
        <v>#DIV/0!</v>
      </c>
      <c r="Z28" s="18"/>
      <c r="AA28" s="18"/>
      <c r="AB28" s="17"/>
      <c r="AC28" s="17"/>
      <c r="AD28" s="17"/>
      <c r="AE28" s="17"/>
      <c r="AF28" s="17"/>
      <c r="AG28" s="17"/>
      <c r="AH28" s="17"/>
      <c r="AI28" s="17"/>
    </row>
    <row r="29" spans="1:35" ht="15.75" hidden="1" customHeight="1" x14ac:dyDescent="0.25">
      <c r="A29" s="17">
        <v>45789</v>
      </c>
      <c r="B29" s="17">
        <v>45849</v>
      </c>
      <c r="C29" s="17">
        <v>45788</v>
      </c>
      <c r="D29" s="17">
        <v>45794</v>
      </c>
      <c r="E29" s="17" t="s">
        <v>26</v>
      </c>
      <c r="F29" s="17" t="s">
        <v>27</v>
      </c>
      <c r="G29" s="17" t="s">
        <v>28</v>
      </c>
      <c r="H29" s="17" t="s">
        <v>29</v>
      </c>
      <c r="I29" s="24">
        <v>5000</v>
      </c>
      <c r="J29" s="25">
        <v>369.3</v>
      </c>
      <c r="K29" s="26">
        <v>625000</v>
      </c>
      <c r="L29" s="27">
        <v>25167</v>
      </c>
      <c r="M29" s="27"/>
      <c r="N29" s="26">
        <v>1250000</v>
      </c>
      <c r="O29" s="27">
        <v>116260</v>
      </c>
      <c r="P29" s="26"/>
      <c r="Q29" s="27">
        <v>441</v>
      </c>
      <c r="R29" s="24">
        <v>4</v>
      </c>
      <c r="S29" s="25">
        <v>3.1765009461551696</v>
      </c>
      <c r="T29" s="24"/>
      <c r="U29" s="25">
        <v>0.83741496598639453</v>
      </c>
      <c r="V29" s="67"/>
      <c r="W29" s="68"/>
      <c r="X29" s="29"/>
      <c r="Y29" s="25" t="e">
        <v>#DIV/0!</v>
      </c>
      <c r="Z29" s="17">
        <v>0</v>
      </c>
      <c r="AA29" s="28">
        <v>3.7932220884225013E-3</v>
      </c>
      <c r="AB29" s="17"/>
      <c r="AC29" s="17"/>
      <c r="AD29" s="17"/>
      <c r="AE29" s="17"/>
      <c r="AF29" s="17"/>
      <c r="AG29" s="17"/>
      <c r="AH29" s="17"/>
      <c r="AI29" s="17"/>
    </row>
    <row r="30" spans="1:35" ht="15.75" hidden="1" customHeight="1" x14ac:dyDescent="0.3">
      <c r="A30" s="17">
        <v>45789</v>
      </c>
      <c r="B30" s="17">
        <v>45849</v>
      </c>
      <c r="C30" s="17">
        <v>45788</v>
      </c>
      <c r="D30" s="17">
        <v>45794</v>
      </c>
      <c r="E30" s="17" t="s">
        <v>26</v>
      </c>
      <c r="F30" s="17" t="s">
        <v>27</v>
      </c>
      <c r="G30" s="17" t="s">
        <v>28</v>
      </c>
      <c r="H30" s="32" t="s">
        <v>30</v>
      </c>
      <c r="I30" s="33">
        <v>4000</v>
      </c>
      <c r="J30" s="33">
        <v>314.33999999999997</v>
      </c>
      <c r="K30" s="34">
        <v>266667</v>
      </c>
      <c r="L30" s="34">
        <v>8249</v>
      </c>
      <c r="M30" s="34"/>
      <c r="N30" s="34">
        <v>800000</v>
      </c>
      <c r="O30" s="34">
        <v>37768</v>
      </c>
      <c r="P30" s="34"/>
      <c r="Q30" s="34">
        <v>167</v>
      </c>
      <c r="R30" s="33">
        <v>5</v>
      </c>
      <c r="S30" s="33">
        <v>8.3229188731201003</v>
      </c>
      <c r="T30" s="33"/>
      <c r="U30" s="33">
        <v>1.8822754491017963</v>
      </c>
      <c r="V30" s="69"/>
      <c r="W30" s="69"/>
      <c r="X30" s="70"/>
      <c r="Y30" s="33" t="e">
        <v>#DIV/0!</v>
      </c>
      <c r="Z30" s="35">
        <v>0</v>
      </c>
      <c r="AA30" s="35">
        <v>4.4217326837534422E-3</v>
      </c>
      <c r="AB30" s="17"/>
      <c r="AC30" s="17"/>
      <c r="AD30" s="17"/>
      <c r="AE30" s="17"/>
      <c r="AF30" s="17"/>
      <c r="AG30" s="17"/>
      <c r="AH30" s="17"/>
      <c r="AI30" s="17"/>
    </row>
    <row r="31" spans="1:35" ht="15.75" hidden="1" customHeight="1" x14ac:dyDescent="0.25">
      <c r="A31" s="17">
        <v>45789</v>
      </c>
      <c r="B31" s="17">
        <v>45849</v>
      </c>
      <c r="C31" s="17">
        <v>45788</v>
      </c>
      <c r="D31" s="17">
        <v>45794</v>
      </c>
      <c r="E31" s="17" t="s">
        <v>26</v>
      </c>
      <c r="F31" s="17" t="s">
        <v>27</v>
      </c>
      <c r="G31" s="17" t="s">
        <v>28</v>
      </c>
      <c r="H31" s="17" t="s">
        <v>31</v>
      </c>
      <c r="I31" s="24">
        <v>3000</v>
      </c>
      <c r="J31" s="39">
        <v>223.4</v>
      </c>
      <c r="K31" s="40">
        <v>120000</v>
      </c>
      <c r="L31" s="40">
        <v>7692</v>
      </c>
      <c r="M31" s="40"/>
      <c r="N31" s="40">
        <v>600000</v>
      </c>
      <c r="O31" s="40">
        <v>99651</v>
      </c>
      <c r="P31" s="40"/>
      <c r="Q31" s="40">
        <v>402</v>
      </c>
      <c r="R31" s="39">
        <v>5</v>
      </c>
      <c r="S31" s="39">
        <v>2.241823965640084</v>
      </c>
      <c r="T31" s="39"/>
      <c r="U31" s="39">
        <v>0.55572139303482593</v>
      </c>
      <c r="V31" s="38"/>
      <c r="W31" s="38"/>
      <c r="X31" s="41"/>
      <c r="Y31" s="39" t="e">
        <v>#DIV/0!</v>
      </c>
      <c r="Z31" s="38">
        <v>0</v>
      </c>
      <c r="AA31" s="38">
        <v>4.0340789354848423E-3</v>
      </c>
      <c r="AB31" s="38"/>
      <c r="AC31" s="38"/>
      <c r="AD31" s="38"/>
      <c r="AE31" s="38"/>
      <c r="AF31" s="38"/>
      <c r="AG31" s="38"/>
      <c r="AH31" s="38"/>
      <c r="AI31" s="38"/>
    </row>
    <row r="32" spans="1:35" ht="15.75" hidden="1" customHeight="1" x14ac:dyDescent="0.25">
      <c r="A32" s="17" t="s">
        <v>32</v>
      </c>
      <c r="B32" s="17"/>
      <c r="C32" s="17"/>
      <c r="D32" s="17"/>
      <c r="E32" s="17"/>
      <c r="F32" s="17"/>
      <c r="G32" s="17"/>
      <c r="H32" s="17"/>
      <c r="I32" s="24">
        <v>12000</v>
      </c>
      <c r="J32" s="24">
        <v>907.04</v>
      </c>
      <c r="K32" s="24">
        <v>1011667</v>
      </c>
      <c r="L32" s="40">
        <v>41108</v>
      </c>
      <c r="M32" s="40"/>
      <c r="N32" s="40">
        <v>2650000</v>
      </c>
      <c r="O32" s="40">
        <v>253679</v>
      </c>
      <c r="P32" s="40">
        <v>0</v>
      </c>
      <c r="Q32" s="40">
        <v>1010</v>
      </c>
      <c r="R32" s="39"/>
      <c r="S32" s="39">
        <v>3.575542319230208</v>
      </c>
      <c r="T32" s="39"/>
      <c r="U32" s="39">
        <v>0.89805940594059397</v>
      </c>
      <c r="V32" s="38">
        <v>0</v>
      </c>
      <c r="W32" s="38">
        <v>0</v>
      </c>
      <c r="X32" s="41"/>
      <c r="Y32" s="39" t="e">
        <v>#DIV/0!</v>
      </c>
      <c r="Z32" s="38"/>
      <c r="AA32" s="38"/>
      <c r="AB32" s="38"/>
      <c r="AC32" s="38"/>
      <c r="AD32" s="38"/>
      <c r="AE32" s="38"/>
      <c r="AF32" s="38"/>
      <c r="AG32" s="38"/>
      <c r="AH32" s="38"/>
      <c r="AI32" s="38"/>
    </row>
    <row r="33" spans="1:35" ht="15.75" hidden="1" customHeight="1" x14ac:dyDescent="0.25">
      <c r="A33" s="17">
        <v>45783</v>
      </c>
      <c r="B33" s="17">
        <v>45844</v>
      </c>
      <c r="C33" s="17">
        <v>45788</v>
      </c>
      <c r="D33" s="17">
        <v>45794</v>
      </c>
      <c r="E33" s="17" t="s">
        <v>26</v>
      </c>
      <c r="F33" s="17" t="s">
        <v>33</v>
      </c>
      <c r="G33" s="17" t="s">
        <v>34</v>
      </c>
      <c r="H33" s="17" t="s">
        <v>29</v>
      </c>
      <c r="I33" s="24">
        <v>6500</v>
      </c>
      <c r="J33" s="39">
        <v>743.88</v>
      </c>
      <c r="K33" s="40"/>
      <c r="L33" s="40">
        <v>197299</v>
      </c>
      <c r="M33" s="40"/>
      <c r="N33" s="40">
        <v>2600000</v>
      </c>
      <c r="O33" s="40">
        <v>369219</v>
      </c>
      <c r="P33" s="40"/>
      <c r="Q33" s="40">
        <v>5727</v>
      </c>
      <c r="R33" s="39">
        <v>2.5</v>
      </c>
      <c r="S33" s="39">
        <v>2.0147392198126313</v>
      </c>
      <c r="T33" s="39"/>
      <c r="U33" s="39">
        <v>0.1298899947616553</v>
      </c>
      <c r="V33" s="38">
        <v>650</v>
      </c>
      <c r="W33" s="38"/>
      <c r="X33" s="41">
        <v>10</v>
      </c>
      <c r="Y33" s="39" t="e">
        <v>#DIV/0!</v>
      </c>
      <c r="Z33" s="38">
        <v>0</v>
      </c>
      <c r="AA33" s="38">
        <v>1.5511119416931415E-2</v>
      </c>
      <c r="AB33" s="38"/>
      <c r="AC33" s="38"/>
      <c r="AD33" s="38"/>
      <c r="AE33" s="38"/>
      <c r="AF33" s="38"/>
      <c r="AG33" s="38"/>
      <c r="AH33" s="38"/>
      <c r="AI33" s="38"/>
    </row>
    <row r="34" spans="1:35" ht="15.75" hidden="1" customHeight="1" x14ac:dyDescent="0.25">
      <c r="A34" s="17">
        <v>45783</v>
      </c>
      <c r="B34" s="17">
        <v>45844</v>
      </c>
      <c r="C34" s="17">
        <v>45788</v>
      </c>
      <c r="D34" s="17">
        <v>45794</v>
      </c>
      <c r="E34" s="17" t="s">
        <v>26</v>
      </c>
      <c r="F34" s="17" t="s">
        <v>33</v>
      </c>
      <c r="G34" s="17" t="s">
        <v>34</v>
      </c>
      <c r="H34" s="17" t="s">
        <v>30</v>
      </c>
      <c r="I34" s="24">
        <v>4500</v>
      </c>
      <c r="J34" s="39">
        <v>513.54999999999995</v>
      </c>
      <c r="K34" s="40"/>
      <c r="L34" s="40">
        <v>100282</v>
      </c>
      <c r="M34" s="40"/>
      <c r="N34" s="40">
        <v>1125000</v>
      </c>
      <c r="O34" s="40">
        <v>162660</v>
      </c>
      <c r="P34" s="40"/>
      <c r="Q34" s="40">
        <v>4935</v>
      </c>
      <c r="R34" s="39">
        <v>4</v>
      </c>
      <c r="S34" s="39">
        <v>3.1571990655354725</v>
      </c>
      <c r="T34" s="39"/>
      <c r="U34" s="39">
        <v>0.10406281661600809</v>
      </c>
      <c r="V34" s="38">
        <v>375</v>
      </c>
      <c r="W34" s="38"/>
      <c r="X34" s="41">
        <v>12</v>
      </c>
      <c r="Y34" s="39" t="e">
        <v>#DIV/0!</v>
      </c>
      <c r="Z34" s="38">
        <v>0</v>
      </c>
      <c r="AA34" s="38">
        <v>3.033935817041682E-2</v>
      </c>
      <c r="AB34" s="38"/>
      <c r="AC34" s="38"/>
      <c r="AD34" s="38"/>
      <c r="AE34" s="38"/>
      <c r="AF34" s="38"/>
      <c r="AG34" s="38"/>
      <c r="AH34" s="38"/>
      <c r="AI34" s="38"/>
    </row>
    <row r="35" spans="1:35" ht="15.75" hidden="1" customHeight="1" x14ac:dyDescent="0.25">
      <c r="A35" s="17">
        <v>45783</v>
      </c>
      <c r="B35" s="17">
        <v>45844</v>
      </c>
      <c r="C35" s="17">
        <v>45788</v>
      </c>
      <c r="D35" s="17">
        <v>45794</v>
      </c>
      <c r="E35" s="17" t="s">
        <v>26</v>
      </c>
      <c r="F35" s="17" t="s">
        <v>33</v>
      </c>
      <c r="G35" s="17" t="s">
        <v>34</v>
      </c>
      <c r="H35" s="17" t="s">
        <v>31</v>
      </c>
      <c r="I35" s="24">
        <v>3000</v>
      </c>
      <c r="J35" s="39">
        <v>339.78</v>
      </c>
      <c r="K35" s="40"/>
      <c r="L35" s="40">
        <v>29983</v>
      </c>
      <c r="M35" s="40"/>
      <c r="N35" s="40">
        <v>600000</v>
      </c>
      <c r="O35" s="40">
        <v>51170</v>
      </c>
      <c r="P35" s="40"/>
      <c r="Q35" s="40">
        <v>1795</v>
      </c>
      <c r="R35" s="39">
        <v>5</v>
      </c>
      <c r="S35" s="39">
        <v>6.6402188782489731</v>
      </c>
      <c r="T35" s="39"/>
      <c r="U35" s="39">
        <v>0.18929247910863509</v>
      </c>
      <c r="V35" s="38">
        <v>200</v>
      </c>
      <c r="W35" s="38"/>
      <c r="X35" s="41">
        <v>15</v>
      </c>
      <c r="Y35" s="39" t="e">
        <v>#DIV/0!</v>
      </c>
      <c r="Z35" s="38">
        <v>0</v>
      </c>
      <c r="AA35" s="38">
        <v>3.5079147938245063E-2</v>
      </c>
      <c r="AB35" s="38"/>
      <c r="AC35" s="38"/>
      <c r="AD35" s="38"/>
      <c r="AE35" s="38"/>
      <c r="AF35" s="38"/>
      <c r="AG35" s="38"/>
      <c r="AH35" s="38"/>
      <c r="AI35" s="38"/>
    </row>
    <row r="36" spans="1:35" ht="15.75" hidden="1" customHeight="1" x14ac:dyDescent="0.25">
      <c r="A36" s="17">
        <v>45783</v>
      </c>
      <c r="B36" s="17">
        <v>45844</v>
      </c>
      <c r="C36" s="17">
        <v>45788</v>
      </c>
      <c r="D36" s="17">
        <v>45794</v>
      </c>
      <c r="E36" s="17" t="s">
        <v>26</v>
      </c>
      <c r="F36" s="17" t="s">
        <v>33</v>
      </c>
      <c r="G36" s="17" t="s">
        <v>34</v>
      </c>
      <c r="H36" s="17" t="s">
        <v>35</v>
      </c>
      <c r="I36" s="24">
        <v>2000</v>
      </c>
      <c r="J36" s="39">
        <v>224.92</v>
      </c>
      <c r="K36" s="40"/>
      <c r="L36" s="40">
        <v>36029</v>
      </c>
      <c r="M36" s="40"/>
      <c r="N36" s="40">
        <v>571429</v>
      </c>
      <c r="O36" s="40">
        <v>66733</v>
      </c>
      <c r="P36" s="40"/>
      <c r="Q36" s="40">
        <v>1227</v>
      </c>
      <c r="R36" s="39">
        <v>3.4999973750019686</v>
      </c>
      <c r="S36" s="39">
        <v>3.3704464058262027</v>
      </c>
      <c r="T36" s="39"/>
      <c r="U36" s="39">
        <v>0.18330888345558272</v>
      </c>
      <c r="V36" s="38">
        <v>133</v>
      </c>
      <c r="W36" s="38"/>
      <c r="X36" s="41">
        <v>15.037593984962406</v>
      </c>
      <c r="Y36" s="39" t="e">
        <v>#DIV/0!</v>
      </c>
      <c r="Z36" s="38">
        <v>0</v>
      </c>
      <c r="AA36" s="38">
        <v>1.8386705228297842E-2</v>
      </c>
      <c r="AB36" s="38"/>
      <c r="AC36" s="38"/>
      <c r="AD36" s="38"/>
      <c r="AE36" s="38"/>
      <c r="AF36" s="38"/>
      <c r="AG36" s="38"/>
      <c r="AH36" s="38"/>
      <c r="AI36" s="38"/>
    </row>
    <row r="37" spans="1:35" ht="15.75" hidden="1" customHeight="1" x14ac:dyDescent="0.25">
      <c r="A37" s="17">
        <v>45783</v>
      </c>
      <c r="B37" s="73">
        <v>45844</v>
      </c>
      <c r="C37" s="17">
        <v>45788</v>
      </c>
      <c r="D37" s="73">
        <v>45794</v>
      </c>
      <c r="E37" s="17" t="s">
        <v>26</v>
      </c>
      <c r="F37" s="17" t="s">
        <v>33</v>
      </c>
      <c r="G37" s="17" t="s">
        <v>34</v>
      </c>
      <c r="H37" s="17" t="s">
        <v>36</v>
      </c>
      <c r="I37" s="24">
        <v>2000</v>
      </c>
      <c r="J37" s="39">
        <v>224.98</v>
      </c>
      <c r="K37" s="40"/>
      <c r="L37" s="40">
        <v>67279</v>
      </c>
      <c r="M37" s="78">
        <f>J37/L37</f>
        <v>3.3439854932445488E-3</v>
      </c>
      <c r="N37" s="40">
        <v>571429</v>
      </c>
      <c r="O37" s="40">
        <v>109871</v>
      </c>
      <c r="P37" s="40"/>
      <c r="Q37" s="40">
        <v>3442</v>
      </c>
      <c r="R37" s="39">
        <v>3.4999973750019686</v>
      </c>
      <c r="S37" s="39">
        <v>2.047674090524342</v>
      </c>
      <c r="T37" s="39"/>
      <c r="U37" s="39">
        <v>6.5363160952934332E-2</v>
      </c>
      <c r="V37" s="38">
        <v>133</v>
      </c>
      <c r="W37" s="38"/>
      <c r="X37" s="41">
        <v>15.037593984962406</v>
      </c>
      <c r="Y37" s="39" t="e">
        <v>#DIV/0!</v>
      </c>
      <c r="Z37" s="38">
        <v>0</v>
      </c>
      <c r="AA37" s="38">
        <v>3.1327647877965978E-2</v>
      </c>
      <c r="AB37" s="38"/>
      <c r="AC37" s="38"/>
      <c r="AD37" s="38"/>
      <c r="AE37" s="38"/>
      <c r="AF37" s="38"/>
      <c r="AG37" s="38"/>
      <c r="AH37" s="38"/>
      <c r="AI37" s="38"/>
    </row>
    <row r="38" spans="1:35" ht="15.75" hidden="1" customHeight="1" x14ac:dyDescent="0.25">
      <c r="A38" s="17">
        <v>45783</v>
      </c>
      <c r="B38" s="17">
        <v>45844</v>
      </c>
      <c r="C38" s="17">
        <v>45788</v>
      </c>
      <c r="D38" s="17">
        <v>45794</v>
      </c>
      <c r="E38" s="17" t="s">
        <v>26</v>
      </c>
      <c r="F38" s="17" t="s">
        <v>33</v>
      </c>
      <c r="G38" s="17" t="s">
        <v>34</v>
      </c>
      <c r="H38" s="17" t="s">
        <v>37</v>
      </c>
      <c r="I38" s="24">
        <v>3000</v>
      </c>
      <c r="J38" s="39">
        <v>334.69</v>
      </c>
      <c r="K38" s="40"/>
      <c r="L38" s="40">
        <v>78222</v>
      </c>
      <c r="M38" s="40"/>
      <c r="N38" s="40">
        <v>857143</v>
      </c>
      <c r="O38" s="40">
        <v>115072</v>
      </c>
      <c r="P38" s="40"/>
      <c r="Q38" s="40">
        <v>3212</v>
      </c>
      <c r="R38" s="39">
        <v>3.4999994166667636</v>
      </c>
      <c r="S38" s="39">
        <v>2.9085268353726361</v>
      </c>
      <c r="T38" s="39"/>
      <c r="U38" s="39">
        <v>0.10419987546699876</v>
      </c>
      <c r="V38" s="38">
        <v>200</v>
      </c>
      <c r="W38" s="38"/>
      <c r="X38" s="41">
        <v>15</v>
      </c>
      <c r="Y38" s="39" t="e">
        <v>#DIV/0!</v>
      </c>
      <c r="Z38" s="38">
        <v>0</v>
      </c>
      <c r="AA38" s="38">
        <v>2.7912958843159065E-2</v>
      </c>
      <c r="AB38" s="38"/>
      <c r="AC38" s="38"/>
      <c r="AD38" s="38"/>
      <c r="AE38" s="38"/>
      <c r="AF38" s="38"/>
      <c r="AG38" s="38"/>
      <c r="AH38" s="38"/>
      <c r="AI38" s="38"/>
    </row>
    <row r="39" spans="1:35" ht="15.75" hidden="1" customHeight="1" x14ac:dyDescent="0.25">
      <c r="A39" s="17" t="s">
        <v>32</v>
      </c>
      <c r="B39" s="17"/>
      <c r="C39" s="17"/>
      <c r="D39" s="17"/>
      <c r="E39" s="17"/>
      <c r="F39" s="17"/>
      <c r="G39" s="17"/>
      <c r="H39" s="17"/>
      <c r="I39" s="24">
        <v>21000</v>
      </c>
      <c r="J39" s="39">
        <v>2381.7999999999997</v>
      </c>
      <c r="K39" s="40">
        <v>0</v>
      </c>
      <c r="L39" s="40">
        <v>509094</v>
      </c>
      <c r="M39" s="40"/>
      <c r="N39" s="40">
        <v>6325001</v>
      </c>
      <c r="O39" s="40">
        <v>874725</v>
      </c>
      <c r="P39" s="40">
        <v>0</v>
      </c>
      <c r="Q39" s="40">
        <v>20338</v>
      </c>
      <c r="R39" s="39"/>
      <c r="S39" s="39">
        <v>2.7229129154877243</v>
      </c>
      <c r="T39" s="39"/>
      <c r="U39" s="39">
        <v>0.11711082702330611</v>
      </c>
      <c r="V39" s="38">
        <v>1691</v>
      </c>
      <c r="W39" s="38">
        <v>0</v>
      </c>
      <c r="X39" s="41"/>
      <c r="Y39" s="39" t="e">
        <v>#DIV/0!</v>
      </c>
      <c r="Z39" s="38"/>
      <c r="AA39" s="38"/>
      <c r="AB39" s="38"/>
      <c r="AC39" s="38"/>
      <c r="AD39" s="38"/>
      <c r="AE39" s="38"/>
      <c r="AF39" s="38"/>
      <c r="AG39" s="38"/>
      <c r="AH39" s="38"/>
      <c r="AI39" s="38"/>
    </row>
    <row r="40" spans="1:35" ht="15.75" hidden="1" customHeight="1" x14ac:dyDescent="0.25">
      <c r="A40" s="17">
        <v>45785</v>
      </c>
      <c r="B40" s="17">
        <v>45844</v>
      </c>
      <c r="C40" s="17">
        <v>45788</v>
      </c>
      <c r="D40" s="17">
        <v>45794</v>
      </c>
      <c r="E40" s="17" t="s">
        <v>26</v>
      </c>
      <c r="F40" s="17" t="s">
        <v>38</v>
      </c>
      <c r="G40" s="17" t="s">
        <v>28</v>
      </c>
      <c r="H40" s="17" t="s">
        <v>29</v>
      </c>
      <c r="I40" s="24">
        <v>5000</v>
      </c>
      <c r="J40" s="39">
        <v>611.29</v>
      </c>
      <c r="K40" s="40">
        <v>92593</v>
      </c>
      <c r="L40" s="40">
        <v>89210</v>
      </c>
      <c r="M40" s="40"/>
      <c r="N40" s="40">
        <v>277778</v>
      </c>
      <c r="O40" s="40">
        <v>212470</v>
      </c>
      <c r="P40" s="40"/>
      <c r="Q40" s="40">
        <v>343</v>
      </c>
      <c r="R40" s="39">
        <v>17.99998560001152</v>
      </c>
      <c r="S40" s="39">
        <v>2.8770649974113991</v>
      </c>
      <c r="T40" s="39"/>
      <c r="U40" s="39">
        <v>1.7821865889212827</v>
      </c>
      <c r="V40" s="38"/>
      <c r="W40" s="38"/>
      <c r="X40" s="41"/>
      <c r="Y40" s="39" t="e">
        <v>#DIV/0!</v>
      </c>
      <c r="Z40" s="38">
        <v>0</v>
      </c>
      <c r="AA40" s="38">
        <v>1.6143455546665411E-3</v>
      </c>
      <c r="AB40" s="38"/>
      <c r="AC40" s="38"/>
      <c r="AD40" s="38"/>
      <c r="AE40" s="38"/>
      <c r="AF40" s="38"/>
      <c r="AG40" s="38"/>
      <c r="AH40" s="38"/>
      <c r="AI40" s="38"/>
    </row>
    <row r="41" spans="1:35" ht="15.75" hidden="1" customHeight="1" x14ac:dyDescent="0.25">
      <c r="A41" s="17">
        <v>45785</v>
      </c>
      <c r="B41" s="17">
        <v>45844</v>
      </c>
      <c r="C41" s="17">
        <v>45788</v>
      </c>
      <c r="D41" s="17">
        <v>45794</v>
      </c>
      <c r="E41" s="17" t="s">
        <v>26</v>
      </c>
      <c r="F41" s="17" t="s">
        <v>38</v>
      </c>
      <c r="G41" s="17" t="s">
        <v>28</v>
      </c>
      <c r="H41" s="17" t="s">
        <v>30</v>
      </c>
      <c r="I41" s="24">
        <v>4000</v>
      </c>
      <c r="J41" s="39">
        <v>479.73</v>
      </c>
      <c r="K41" s="40">
        <v>53333</v>
      </c>
      <c r="L41" s="40">
        <v>108725</v>
      </c>
      <c r="M41" s="40"/>
      <c r="N41" s="40">
        <v>160000</v>
      </c>
      <c r="O41" s="40">
        <v>186764</v>
      </c>
      <c r="P41" s="40"/>
      <c r="Q41" s="40">
        <v>251</v>
      </c>
      <c r="R41" s="39">
        <v>25</v>
      </c>
      <c r="S41" s="39">
        <v>2.5686427791223148</v>
      </c>
      <c r="T41" s="39"/>
      <c r="U41" s="39">
        <v>1.9112749003984064</v>
      </c>
      <c r="V41" s="38"/>
      <c r="W41" s="38"/>
      <c r="X41" s="41"/>
      <c r="Y41" s="39" t="e">
        <v>#DIV/0!</v>
      </c>
      <c r="Z41" s="38">
        <v>0</v>
      </c>
      <c r="AA41" s="38">
        <v>1.3439420873401725E-3</v>
      </c>
      <c r="AB41" s="38"/>
      <c r="AC41" s="38"/>
      <c r="AD41" s="38"/>
      <c r="AE41" s="38"/>
      <c r="AF41" s="38"/>
      <c r="AG41" s="38"/>
      <c r="AH41" s="38"/>
      <c r="AI41" s="38"/>
    </row>
    <row r="42" spans="1:35" ht="15.75" hidden="1" customHeight="1" x14ac:dyDescent="0.25">
      <c r="A42" s="17">
        <v>45785</v>
      </c>
      <c r="B42" s="17">
        <v>45844</v>
      </c>
      <c r="C42" s="17">
        <v>45788</v>
      </c>
      <c r="D42" s="17">
        <v>45794</v>
      </c>
      <c r="E42" s="17" t="s">
        <v>26</v>
      </c>
      <c r="F42" s="17" t="s">
        <v>38</v>
      </c>
      <c r="G42" s="17" t="s">
        <v>28</v>
      </c>
      <c r="H42" s="17" t="s">
        <v>31</v>
      </c>
      <c r="I42" s="24">
        <v>2000</v>
      </c>
      <c r="J42" s="39">
        <v>240.82</v>
      </c>
      <c r="K42" s="40">
        <v>33333</v>
      </c>
      <c r="L42" s="40">
        <v>23455</v>
      </c>
      <c r="M42" s="40"/>
      <c r="N42" s="40">
        <v>100000</v>
      </c>
      <c r="O42" s="40">
        <v>51397</v>
      </c>
      <c r="P42" s="40"/>
      <c r="Q42" s="40">
        <v>126</v>
      </c>
      <c r="R42" s="39">
        <v>20</v>
      </c>
      <c r="S42" s="39">
        <v>4.6854874798139967</v>
      </c>
      <c r="T42" s="39"/>
      <c r="U42" s="39">
        <v>1.9112698412698412</v>
      </c>
      <c r="V42" s="38"/>
      <c r="W42" s="38"/>
      <c r="X42" s="41"/>
      <c r="Y42" s="39" t="e">
        <v>#DIV/0!</v>
      </c>
      <c r="Z42" s="38">
        <v>0</v>
      </c>
      <c r="AA42" s="38">
        <v>2.4515049516508746E-3</v>
      </c>
      <c r="AB42" s="38"/>
      <c r="AC42" s="38"/>
      <c r="AD42" s="38"/>
      <c r="AE42" s="38"/>
      <c r="AF42" s="38"/>
      <c r="AG42" s="38"/>
      <c r="AH42" s="38"/>
      <c r="AI42" s="38"/>
    </row>
    <row r="43" spans="1:35" ht="15.75" hidden="1" customHeight="1" x14ac:dyDescent="0.25">
      <c r="A43" s="17" t="s">
        <v>32</v>
      </c>
      <c r="B43" s="17"/>
      <c r="C43" s="17"/>
      <c r="D43" s="17"/>
      <c r="E43" s="17"/>
      <c r="F43" s="17"/>
      <c r="G43" s="17"/>
      <c r="H43" s="17"/>
      <c r="I43" s="24">
        <v>11000</v>
      </c>
      <c r="J43" s="39">
        <v>1331.84</v>
      </c>
      <c r="K43" s="40">
        <v>179259</v>
      </c>
      <c r="L43" s="40">
        <v>221390</v>
      </c>
      <c r="M43" s="40"/>
      <c r="N43" s="40">
        <v>537778</v>
      </c>
      <c r="O43" s="40">
        <v>450631</v>
      </c>
      <c r="P43" s="40">
        <v>0</v>
      </c>
      <c r="Q43" s="40">
        <v>720</v>
      </c>
      <c r="R43" s="39"/>
      <c r="S43" s="39">
        <v>2.9555001764192874</v>
      </c>
      <c r="T43" s="39"/>
      <c r="U43" s="39">
        <v>1.8497777777777777</v>
      </c>
      <c r="V43" s="38">
        <v>0</v>
      </c>
      <c r="W43" s="38">
        <v>0</v>
      </c>
      <c r="X43" s="41"/>
      <c r="Y43" s="39" t="e">
        <v>#DIV/0!</v>
      </c>
      <c r="Z43" s="38"/>
      <c r="AA43" s="38"/>
      <c r="AB43" s="38"/>
      <c r="AC43" s="38"/>
      <c r="AD43" s="38"/>
      <c r="AE43" s="38"/>
      <c r="AF43" s="38"/>
      <c r="AG43" s="38"/>
      <c r="AH43" s="38"/>
      <c r="AI43" s="38"/>
    </row>
    <row r="44" spans="1:35" ht="15.75" hidden="1" customHeight="1" x14ac:dyDescent="0.25">
      <c r="A44" s="17">
        <v>45792</v>
      </c>
      <c r="B44" s="17">
        <v>45851</v>
      </c>
      <c r="C44" s="17">
        <v>45788</v>
      </c>
      <c r="D44" s="17">
        <v>45794</v>
      </c>
      <c r="E44" s="17" t="s">
        <v>26</v>
      </c>
      <c r="F44" s="17" t="s">
        <v>39</v>
      </c>
      <c r="G44" s="17" t="s">
        <v>40</v>
      </c>
      <c r="H44" s="17" t="s">
        <v>29</v>
      </c>
      <c r="I44" s="24">
        <v>6000</v>
      </c>
      <c r="J44" s="39">
        <v>300.55</v>
      </c>
      <c r="K44" s="40"/>
      <c r="L44" s="40" t="s">
        <v>41</v>
      </c>
      <c r="M44" s="40"/>
      <c r="N44" s="40"/>
      <c r="O44" s="40">
        <v>52386</v>
      </c>
      <c r="P44" s="40"/>
      <c r="Q44" s="40">
        <v>2525</v>
      </c>
      <c r="R44" s="39"/>
      <c r="S44" s="39">
        <v>5.7372198679036384</v>
      </c>
      <c r="T44" s="39"/>
      <c r="U44" s="39">
        <v>0.11902970297029704</v>
      </c>
      <c r="V44" s="38">
        <v>1200</v>
      </c>
      <c r="W44" s="38">
        <v>250</v>
      </c>
      <c r="X44" s="41">
        <v>5</v>
      </c>
      <c r="Y44" s="39">
        <v>1.2021999999999999</v>
      </c>
      <c r="Z44" s="38" t="e">
        <v>#DIV/0!</v>
      </c>
      <c r="AA44" s="38">
        <v>4.8199900736838087E-2</v>
      </c>
      <c r="AB44" s="38"/>
      <c r="AC44" s="38"/>
      <c r="AD44" s="38"/>
      <c r="AE44" s="38"/>
      <c r="AF44" s="38"/>
      <c r="AG44" s="38"/>
      <c r="AH44" s="38"/>
      <c r="AI44" s="38"/>
    </row>
    <row r="45" spans="1:35" ht="15.75" hidden="1" customHeight="1" x14ac:dyDescent="0.25">
      <c r="A45" s="17">
        <v>45792</v>
      </c>
      <c r="B45" s="17">
        <v>45851</v>
      </c>
      <c r="C45" s="17">
        <v>45788</v>
      </c>
      <c r="D45" s="17">
        <v>45794</v>
      </c>
      <c r="E45" s="17" t="s">
        <v>26</v>
      </c>
      <c r="F45" s="17" t="s">
        <v>39</v>
      </c>
      <c r="G45" s="17" t="s">
        <v>40</v>
      </c>
      <c r="H45" s="17" t="s">
        <v>30</v>
      </c>
      <c r="I45" s="24">
        <v>5000</v>
      </c>
      <c r="J45" s="39">
        <v>240.33</v>
      </c>
      <c r="K45" s="40"/>
      <c r="L45" s="40" t="s">
        <v>41</v>
      </c>
      <c r="M45" s="40"/>
      <c r="N45" s="40"/>
      <c r="O45" s="40">
        <v>34479</v>
      </c>
      <c r="P45" s="40"/>
      <c r="Q45" s="40">
        <v>1470</v>
      </c>
      <c r="R45" s="39"/>
      <c r="S45" s="39">
        <v>6.9703297659444887</v>
      </c>
      <c r="T45" s="39"/>
      <c r="U45" s="39">
        <v>0.16348979591836735</v>
      </c>
      <c r="V45" s="38">
        <v>1000</v>
      </c>
      <c r="W45" s="38">
        <v>151</v>
      </c>
      <c r="X45" s="41">
        <v>5</v>
      </c>
      <c r="Y45" s="39">
        <v>1.5915894039735101</v>
      </c>
      <c r="Z45" s="38" t="e">
        <v>#DIV/0!</v>
      </c>
      <c r="AA45" s="38">
        <v>4.2634647176542244E-2</v>
      </c>
      <c r="AB45" s="38"/>
      <c r="AC45" s="38"/>
      <c r="AD45" s="38"/>
      <c r="AE45" s="38"/>
      <c r="AF45" s="38"/>
      <c r="AG45" s="38"/>
      <c r="AH45" s="38"/>
      <c r="AI45" s="38"/>
    </row>
    <row r="46" spans="1:35" ht="15.75" hidden="1" customHeight="1" x14ac:dyDescent="0.25">
      <c r="A46" s="17">
        <v>45792</v>
      </c>
      <c r="B46" s="17">
        <v>45851</v>
      </c>
      <c r="C46" s="17">
        <v>45788</v>
      </c>
      <c r="D46" s="17">
        <v>45794</v>
      </c>
      <c r="E46" s="17" t="s">
        <v>26</v>
      </c>
      <c r="F46" s="17" t="s">
        <v>39</v>
      </c>
      <c r="G46" s="17" t="s">
        <v>40</v>
      </c>
      <c r="H46" s="17" t="s">
        <v>31</v>
      </c>
      <c r="I46" s="24">
        <v>3000</v>
      </c>
      <c r="J46" s="39">
        <v>154.63999999999999</v>
      </c>
      <c r="K46" s="40"/>
      <c r="L46" s="40" t="s">
        <v>41</v>
      </c>
      <c r="M46" s="40"/>
      <c r="N46" s="40"/>
      <c r="O46" s="40">
        <v>32202</v>
      </c>
      <c r="P46" s="40"/>
      <c r="Q46" s="40">
        <v>998</v>
      </c>
      <c r="R46" s="39"/>
      <c r="S46" s="39">
        <v>4.8021861996149307</v>
      </c>
      <c r="T46" s="39"/>
      <c r="U46" s="39">
        <v>0.15494989979959919</v>
      </c>
      <c r="V46" s="38">
        <v>429</v>
      </c>
      <c r="W46" s="38">
        <v>96</v>
      </c>
      <c r="X46" s="41">
        <v>6.9930069930069934</v>
      </c>
      <c r="Y46" s="39">
        <v>1.6108333333333331</v>
      </c>
      <c r="Z46" s="38" t="e">
        <v>#DIV/0!</v>
      </c>
      <c r="AA46" s="38">
        <v>3.0991863859387615E-2</v>
      </c>
      <c r="AB46" s="38"/>
      <c r="AC46" s="38"/>
      <c r="AD46" s="38"/>
      <c r="AE46" s="38"/>
      <c r="AF46" s="38"/>
      <c r="AG46" s="38"/>
      <c r="AH46" s="38"/>
      <c r="AI46" s="38"/>
    </row>
    <row r="47" spans="1:35" ht="15.75" hidden="1" customHeight="1" x14ac:dyDescent="0.25">
      <c r="A47" s="17">
        <v>45792</v>
      </c>
      <c r="B47" s="17">
        <v>45851</v>
      </c>
      <c r="C47" s="17">
        <v>45788</v>
      </c>
      <c r="D47" s="17">
        <v>45794</v>
      </c>
      <c r="E47" s="17" t="s">
        <v>26</v>
      </c>
      <c r="F47" s="17" t="s">
        <v>39</v>
      </c>
      <c r="G47" s="17" t="s">
        <v>40</v>
      </c>
      <c r="H47" s="17" t="s">
        <v>35</v>
      </c>
      <c r="I47" s="24">
        <v>2000</v>
      </c>
      <c r="J47" s="39">
        <v>88.91</v>
      </c>
      <c r="K47" s="40"/>
      <c r="L47" s="40" t="s">
        <v>41</v>
      </c>
      <c r="M47" s="40"/>
      <c r="N47" s="40"/>
      <c r="O47" s="40">
        <v>18328</v>
      </c>
      <c r="P47" s="40"/>
      <c r="Q47" s="40">
        <v>576</v>
      </c>
      <c r="R47" s="39"/>
      <c r="S47" s="39">
        <v>4.8510475774770843</v>
      </c>
      <c r="T47" s="39"/>
      <c r="U47" s="39">
        <v>0.15435763888888887</v>
      </c>
      <c r="V47" s="38">
        <v>333</v>
      </c>
      <c r="W47" s="38">
        <v>69</v>
      </c>
      <c r="X47" s="41">
        <v>6.0060060060060056</v>
      </c>
      <c r="Y47" s="39">
        <v>1.2885507246376811</v>
      </c>
      <c r="Z47" s="38" t="e">
        <v>#DIV/0!</v>
      </c>
      <c r="AA47" s="38">
        <v>3.1427324312527281E-2</v>
      </c>
      <c r="AB47" s="38"/>
      <c r="AC47" s="38"/>
      <c r="AD47" s="38"/>
      <c r="AE47" s="38"/>
      <c r="AF47" s="38"/>
      <c r="AG47" s="38"/>
      <c r="AH47" s="38"/>
      <c r="AI47" s="38"/>
    </row>
    <row r="48" spans="1:35" ht="15.75" customHeight="1" x14ac:dyDescent="0.25">
      <c r="A48" s="17">
        <v>45792</v>
      </c>
      <c r="B48" s="17">
        <v>45851</v>
      </c>
      <c r="C48" s="17">
        <v>45788</v>
      </c>
      <c r="D48" s="17">
        <v>45794</v>
      </c>
      <c r="E48" s="17" t="s">
        <v>26</v>
      </c>
      <c r="F48" s="17" t="s">
        <v>39</v>
      </c>
      <c r="G48" s="17" t="s">
        <v>40</v>
      </c>
      <c r="H48" s="17" t="s">
        <v>36</v>
      </c>
      <c r="I48" s="24">
        <v>2000</v>
      </c>
      <c r="J48" s="39">
        <v>91.11</v>
      </c>
      <c r="K48" s="40"/>
      <c r="L48" s="40" t="s">
        <v>41</v>
      </c>
      <c r="M48" s="40"/>
      <c r="N48" s="40"/>
      <c r="O48" s="40">
        <v>23583</v>
      </c>
      <c r="P48" s="40"/>
      <c r="Q48" s="40">
        <v>1337</v>
      </c>
      <c r="R48" s="39"/>
      <c r="S48" s="39">
        <v>3.8633761607937922</v>
      </c>
      <c r="T48" s="39"/>
      <c r="U48" s="39">
        <v>6.8145100972326109E-2</v>
      </c>
      <c r="V48" s="38">
        <v>333</v>
      </c>
      <c r="W48" s="38">
        <v>135</v>
      </c>
      <c r="X48" s="41">
        <v>6.0060060060060056</v>
      </c>
      <c r="Y48" s="39">
        <v>0.67488888888888887</v>
      </c>
      <c r="Z48" s="38" t="e">
        <v>#DIV/0!</v>
      </c>
      <c r="AA48" s="38">
        <v>5.6693380825170676E-2</v>
      </c>
      <c r="AB48" s="38"/>
      <c r="AC48" s="38"/>
      <c r="AD48" s="38"/>
      <c r="AE48" s="38"/>
      <c r="AF48" s="38"/>
      <c r="AG48" s="38"/>
      <c r="AH48" s="38"/>
      <c r="AI48" s="38"/>
    </row>
    <row r="49" spans="1:35" ht="15.75" hidden="1" customHeight="1" x14ac:dyDescent="0.25">
      <c r="A49" s="17">
        <v>45789</v>
      </c>
      <c r="B49" s="17">
        <v>45849</v>
      </c>
      <c r="C49" s="17">
        <v>45788</v>
      </c>
      <c r="D49" s="17">
        <v>45794</v>
      </c>
      <c r="E49" s="17" t="s">
        <v>26</v>
      </c>
      <c r="F49" s="17" t="s">
        <v>39</v>
      </c>
      <c r="G49" s="17" t="s">
        <v>40</v>
      </c>
      <c r="H49" s="17" t="s">
        <v>37</v>
      </c>
      <c r="I49" s="24">
        <v>2000</v>
      </c>
      <c r="J49" s="39">
        <v>105.19</v>
      </c>
      <c r="K49" s="40"/>
      <c r="L49" s="40" t="s">
        <v>41</v>
      </c>
      <c r="M49" s="40"/>
      <c r="N49" s="40"/>
      <c r="O49" s="40">
        <v>26092</v>
      </c>
      <c r="P49" s="40"/>
      <c r="Q49" s="40">
        <v>978</v>
      </c>
      <c r="R49" s="39"/>
      <c r="S49" s="39">
        <v>4.0315039092442122</v>
      </c>
      <c r="T49" s="39"/>
      <c r="U49" s="39">
        <v>0.10755623721881391</v>
      </c>
      <c r="V49" s="38">
        <v>333</v>
      </c>
      <c r="W49" s="38">
        <v>137</v>
      </c>
      <c r="X49" s="41">
        <v>6.0060060060060056</v>
      </c>
      <c r="Y49" s="39">
        <v>0.7678102189781022</v>
      </c>
      <c r="Z49" s="38" t="e">
        <v>#DIV/0!</v>
      </c>
      <c r="AA49" s="38">
        <v>3.7482753334355357E-2</v>
      </c>
      <c r="AB49" s="38"/>
      <c r="AC49" s="38"/>
      <c r="AD49" s="38"/>
      <c r="AE49" s="38"/>
      <c r="AF49" s="38"/>
      <c r="AG49" s="38"/>
      <c r="AH49" s="38"/>
      <c r="AI49" s="38"/>
    </row>
    <row r="50" spans="1:35" ht="15.75" hidden="1" customHeight="1" x14ac:dyDescent="0.25">
      <c r="A50" s="17" t="s">
        <v>32</v>
      </c>
      <c r="B50" s="17"/>
      <c r="C50" s="17"/>
      <c r="D50" s="17"/>
      <c r="E50" s="17"/>
      <c r="F50" s="17"/>
      <c r="G50" s="17"/>
      <c r="H50" s="17"/>
      <c r="I50" s="24">
        <v>20000</v>
      </c>
      <c r="J50" s="39">
        <v>980.73</v>
      </c>
      <c r="K50" s="40">
        <v>0</v>
      </c>
      <c r="L50" s="40">
        <v>0</v>
      </c>
      <c r="M50" s="40"/>
      <c r="N50" s="40">
        <v>0</v>
      </c>
      <c r="O50" s="40">
        <v>187070</v>
      </c>
      <c r="P50" s="40">
        <v>0</v>
      </c>
      <c r="Q50" s="40">
        <v>7884</v>
      </c>
      <c r="R50" s="39"/>
      <c r="S50" s="39">
        <v>5.2425829903244781</v>
      </c>
      <c r="T50" s="39"/>
      <c r="U50" s="39">
        <v>0.12439497716894977</v>
      </c>
      <c r="V50" s="38">
        <v>3628</v>
      </c>
      <c r="W50" s="38">
        <v>838</v>
      </c>
      <c r="X50" s="41"/>
      <c r="Y50" s="39">
        <v>1.1703221957040573</v>
      </c>
      <c r="Z50" s="38"/>
      <c r="AA50" s="38"/>
      <c r="AB50" s="38"/>
      <c r="AC50" s="38"/>
      <c r="AD50" s="38"/>
      <c r="AE50" s="38"/>
      <c r="AF50" s="38"/>
      <c r="AG50" s="38"/>
      <c r="AH50" s="38"/>
      <c r="AI50" s="38"/>
    </row>
    <row r="51" spans="1:35" ht="15.75" hidden="1" customHeight="1" x14ac:dyDescent="0.25">
      <c r="A51" s="17">
        <v>45797</v>
      </c>
      <c r="B51" s="17">
        <v>45857</v>
      </c>
      <c r="C51" s="17"/>
      <c r="D51" s="17"/>
      <c r="E51" s="17" t="s">
        <v>26</v>
      </c>
      <c r="F51" s="17" t="s">
        <v>42</v>
      </c>
      <c r="G51" s="17" t="s">
        <v>43</v>
      </c>
      <c r="H51" s="17" t="s">
        <v>29</v>
      </c>
      <c r="I51" s="24">
        <v>7000</v>
      </c>
      <c r="J51" s="39"/>
      <c r="K51" s="40"/>
      <c r="L51" s="40"/>
      <c r="M51" s="40"/>
      <c r="N51" s="40">
        <v>5600000</v>
      </c>
      <c r="O51" s="40"/>
      <c r="P51" s="40">
        <v>28000</v>
      </c>
      <c r="Q51" s="40"/>
      <c r="R51" s="39">
        <v>2.5</v>
      </c>
      <c r="S51" s="39" t="e">
        <v>#DIV/0!</v>
      </c>
      <c r="T51" s="39">
        <v>0.25</v>
      </c>
      <c r="U51" s="39" t="e">
        <v>#DIV/0!</v>
      </c>
      <c r="V51" s="38">
        <v>1167</v>
      </c>
      <c r="W51" s="38"/>
      <c r="X51" s="41">
        <v>5.9982862039417313</v>
      </c>
      <c r="Y51" s="39" t="e">
        <v>#DIV/0!</v>
      </c>
      <c r="Z51" s="38">
        <v>5.0000000000000001E-3</v>
      </c>
      <c r="AA51" s="38" t="e">
        <v>#DIV/0!</v>
      </c>
      <c r="AB51" s="38"/>
      <c r="AC51" s="38"/>
      <c r="AD51" s="38"/>
      <c r="AE51" s="38"/>
      <c r="AF51" s="38"/>
      <c r="AG51" s="38"/>
      <c r="AH51" s="38"/>
      <c r="AI51" s="38"/>
    </row>
    <row r="52" spans="1:35" ht="15.75" hidden="1" customHeight="1" x14ac:dyDescent="0.25">
      <c r="A52" s="17">
        <v>45797</v>
      </c>
      <c r="B52" s="17">
        <v>45857</v>
      </c>
      <c r="C52" s="17"/>
      <c r="D52" s="17"/>
      <c r="E52" s="17" t="s">
        <v>26</v>
      </c>
      <c r="F52" s="17" t="s">
        <v>42</v>
      </c>
      <c r="G52" s="17" t="s">
        <v>43</v>
      </c>
      <c r="H52" s="17" t="s">
        <v>30</v>
      </c>
      <c r="I52" s="24">
        <v>5000</v>
      </c>
      <c r="J52" s="39"/>
      <c r="K52" s="40"/>
      <c r="L52" s="40"/>
      <c r="M52" s="40"/>
      <c r="N52" s="40">
        <v>4000000</v>
      </c>
      <c r="O52" s="40"/>
      <c r="P52" s="40">
        <v>20000</v>
      </c>
      <c r="Q52" s="40"/>
      <c r="R52" s="39">
        <v>4</v>
      </c>
      <c r="S52" s="39" t="e">
        <v>#DIV/0!</v>
      </c>
      <c r="T52" s="39">
        <v>0.25</v>
      </c>
      <c r="U52" s="39" t="e">
        <v>#DIV/0!</v>
      </c>
      <c r="V52" s="38">
        <v>714</v>
      </c>
      <c r="W52" s="38"/>
      <c r="X52" s="41">
        <v>7.0028011204481793</v>
      </c>
      <c r="Y52" s="39" t="e">
        <v>#DIV/0!</v>
      </c>
      <c r="Z52" s="38">
        <v>5.0000000000000001E-3</v>
      </c>
      <c r="AA52" s="38" t="e">
        <v>#DIV/0!</v>
      </c>
      <c r="AB52" s="38"/>
      <c r="AC52" s="38"/>
      <c r="AD52" s="38"/>
      <c r="AE52" s="38"/>
      <c r="AF52" s="38"/>
      <c r="AG52" s="38"/>
      <c r="AH52" s="38"/>
      <c r="AI52" s="38"/>
    </row>
    <row r="53" spans="1:35" ht="15.75" hidden="1" customHeight="1" x14ac:dyDescent="0.25">
      <c r="A53" s="17">
        <v>45797</v>
      </c>
      <c r="B53" s="17">
        <v>45857</v>
      </c>
      <c r="C53" s="17"/>
      <c r="D53" s="17"/>
      <c r="E53" s="17" t="s">
        <v>26</v>
      </c>
      <c r="F53" s="17" t="s">
        <v>42</v>
      </c>
      <c r="G53" s="17" t="s">
        <v>43</v>
      </c>
      <c r="H53" s="17" t="s">
        <v>31</v>
      </c>
      <c r="I53" s="24">
        <v>4000</v>
      </c>
      <c r="J53" s="39"/>
      <c r="K53" s="40"/>
      <c r="L53" s="40"/>
      <c r="M53" s="40"/>
      <c r="N53" s="40">
        <v>3200000</v>
      </c>
      <c r="O53" s="40"/>
      <c r="P53" s="40">
        <v>16000</v>
      </c>
      <c r="Q53" s="40"/>
      <c r="R53" s="39">
        <v>5</v>
      </c>
      <c r="S53" s="39" t="e">
        <v>#DIV/0!</v>
      </c>
      <c r="T53" s="39">
        <v>0.25</v>
      </c>
      <c r="U53" s="39" t="e">
        <v>#DIV/0!</v>
      </c>
      <c r="V53" s="38">
        <v>571</v>
      </c>
      <c r="W53" s="38"/>
      <c r="X53" s="41">
        <v>7.0052539404553418</v>
      </c>
      <c r="Y53" s="39" t="e">
        <v>#DIV/0!</v>
      </c>
      <c r="Z53" s="38">
        <v>5.0000000000000001E-3</v>
      </c>
      <c r="AA53" s="38" t="e">
        <v>#DIV/0!</v>
      </c>
      <c r="AB53" s="38"/>
      <c r="AC53" s="38"/>
      <c r="AD53" s="38"/>
      <c r="AE53" s="38"/>
      <c r="AF53" s="38"/>
      <c r="AG53" s="38"/>
      <c r="AH53" s="38"/>
      <c r="AI53" s="38"/>
    </row>
    <row r="54" spans="1:35" ht="15.75" hidden="1" customHeight="1" x14ac:dyDescent="0.25">
      <c r="A54" s="17">
        <v>45797</v>
      </c>
      <c r="B54" s="17">
        <v>45857</v>
      </c>
      <c r="C54" s="17"/>
      <c r="D54" s="17"/>
      <c r="E54" s="17" t="s">
        <v>26</v>
      </c>
      <c r="F54" s="17" t="s">
        <v>42</v>
      </c>
      <c r="G54" s="17" t="s">
        <v>43</v>
      </c>
      <c r="H54" s="17" t="s">
        <v>37</v>
      </c>
      <c r="I54" s="24">
        <v>3000</v>
      </c>
      <c r="J54" s="39"/>
      <c r="K54" s="40"/>
      <c r="L54" s="40"/>
      <c r="M54" s="40"/>
      <c r="N54" s="40">
        <v>2400000</v>
      </c>
      <c r="O54" s="40"/>
      <c r="P54" s="40">
        <v>12000</v>
      </c>
      <c r="Q54" s="40"/>
      <c r="R54" s="39">
        <v>3.5</v>
      </c>
      <c r="S54" s="39" t="e">
        <v>#DIV/0!</v>
      </c>
      <c r="T54" s="39">
        <v>0.25</v>
      </c>
      <c r="U54" s="39" t="e">
        <v>#DIV/0!</v>
      </c>
      <c r="V54" s="38">
        <v>429</v>
      </c>
      <c r="W54" s="38"/>
      <c r="X54" s="41">
        <v>6.9930069930069934</v>
      </c>
      <c r="Y54" s="39" t="e">
        <v>#DIV/0!</v>
      </c>
      <c r="Z54" s="38">
        <v>5.0000000000000001E-3</v>
      </c>
      <c r="AA54" s="38" t="e">
        <v>#DIV/0!</v>
      </c>
      <c r="AB54" s="38"/>
      <c r="AC54" s="38"/>
      <c r="AD54" s="38"/>
      <c r="AE54" s="38"/>
      <c r="AF54" s="38"/>
      <c r="AG54" s="38"/>
      <c r="AH54" s="38"/>
      <c r="AI54" s="38"/>
    </row>
    <row r="55" spans="1:35" ht="15.75" hidden="1" customHeight="1" x14ac:dyDescent="0.25">
      <c r="A55" s="17" t="s">
        <v>32</v>
      </c>
      <c r="B55" s="17"/>
      <c r="C55" s="17"/>
      <c r="D55" s="17"/>
      <c r="E55" s="17"/>
      <c r="F55" s="17"/>
      <c r="G55" s="17"/>
      <c r="H55" s="17"/>
      <c r="I55" s="24">
        <v>19000</v>
      </c>
      <c r="J55" s="39">
        <v>0</v>
      </c>
      <c r="K55" s="40">
        <v>0</v>
      </c>
      <c r="L55" s="40">
        <v>0</v>
      </c>
      <c r="M55" s="40"/>
      <c r="N55" s="40">
        <v>15200000</v>
      </c>
      <c r="O55" s="40">
        <v>0</v>
      </c>
      <c r="P55" s="40">
        <v>76000</v>
      </c>
      <c r="Q55" s="40">
        <v>0</v>
      </c>
      <c r="R55" s="39"/>
      <c r="S55" s="39" t="e">
        <v>#DIV/0!</v>
      </c>
      <c r="T55" s="39"/>
      <c r="U55" s="39" t="e">
        <v>#DIV/0!</v>
      </c>
      <c r="V55" s="38">
        <v>2881</v>
      </c>
      <c r="W55" s="38">
        <v>0</v>
      </c>
      <c r="X55" s="41"/>
      <c r="Y55" s="39" t="e">
        <v>#DIV/0!</v>
      </c>
      <c r="Z55" s="38"/>
      <c r="AA55" s="38"/>
      <c r="AB55" s="38"/>
      <c r="AC55" s="38"/>
      <c r="AD55" s="38"/>
      <c r="AE55" s="38"/>
      <c r="AF55" s="38"/>
      <c r="AG55" s="38"/>
      <c r="AH55" s="38"/>
      <c r="AI55" s="38"/>
    </row>
    <row r="56" spans="1:35" ht="15.75" hidden="1" customHeight="1" x14ac:dyDescent="0.25">
      <c r="A56" s="17">
        <v>45789</v>
      </c>
      <c r="B56" s="17">
        <v>45849</v>
      </c>
      <c r="C56" s="17">
        <v>45795</v>
      </c>
      <c r="D56" s="17">
        <v>45801</v>
      </c>
      <c r="E56" s="17" t="s">
        <v>26</v>
      </c>
      <c r="F56" s="17" t="s">
        <v>27</v>
      </c>
      <c r="G56" s="17" t="s">
        <v>28</v>
      </c>
      <c r="H56" s="17" t="s">
        <v>29</v>
      </c>
      <c r="I56" s="24">
        <v>5000</v>
      </c>
      <c r="J56" s="39">
        <v>573.87</v>
      </c>
      <c r="K56" s="40">
        <v>625000</v>
      </c>
      <c r="L56" s="40">
        <v>26319</v>
      </c>
      <c r="M56" s="40"/>
      <c r="N56" s="40">
        <v>1250000</v>
      </c>
      <c r="O56" s="40">
        <v>121248</v>
      </c>
      <c r="P56" s="40"/>
      <c r="Q56" s="40">
        <v>533</v>
      </c>
      <c r="R56" s="39">
        <v>4</v>
      </c>
      <c r="S56" s="39">
        <v>4.7330265241488521</v>
      </c>
      <c r="T56" s="39"/>
      <c r="U56" s="39">
        <v>1.0766791744840525</v>
      </c>
      <c r="V56" s="38"/>
      <c r="W56" s="38"/>
      <c r="X56" s="41"/>
      <c r="Y56" s="39" t="e">
        <v>#DIV/0!</v>
      </c>
      <c r="Z56" s="38">
        <v>0</v>
      </c>
      <c r="AA56" s="38">
        <v>4.3959487991554504E-3</v>
      </c>
      <c r="AB56" s="38"/>
      <c r="AC56" s="38"/>
      <c r="AD56" s="38"/>
      <c r="AE56" s="38"/>
      <c r="AF56" s="38"/>
      <c r="AG56" s="38"/>
      <c r="AH56" s="38"/>
      <c r="AI56" s="38"/>
    </row>
    <row r="57" spans="1:35" ht="15.75" hidden="1" customHeight="1" x14ac:dyDescent="0.25">
      <c r="A57" s="17">
        <v>45789</v>
      </c>
      <c r="B57" s="17">
        <v>45849</v>
      </c>
      <c r="C57" s="17">
        <v>45795</v>
      </c>
      <c r="D57" s="17">
        <v>45801</v>
      </c>
      <c r="E57" s="17" t="s">
        <v>26</v>
      </c>
      <c r="F57" s="17" t="s">
        <v>27</v>
      </c>
      <c r="G57" s="17" t="s">
        <v>28</v>
      </c>
      <c r="H57" s="17" t="s">
        <v>30</v>
      </c>
      <c r="I57" s="24">
        <v>4000</v>
      </c>
      <c r="J57" s="39">
        <v>467.62</v>
      </c>
      <c r="K57" s="40">
        <v>266667</v>
      </c>
      <c r="L57" s="40">
        <v>9511</v>
      </c>
      <c r="M57" s="40"/>
      <c r="N57" s="40">
        <v>800000</v>
      </c>
      <c r="O57" s="40">
        <v>49886</v>
      </c>
      <c r="P57" s="40"/>
      <c r="Q57" s="40">
        <v>224</v>
      </c>
      <c r="R57" s="39">
        <v>5</v>
      </c>
      <c r="S57" s="39">
        <v>9.3737722006174078</v>
      </c>
      <c r="T57" s="39"/>
      <c r="U57" s="39">
        <v>2.0875892857142859</v>
      </c>
      <c r="V57" s="38"/>
      <c r="W57" s="38"/>
      <c r="X57" s="41"/>
      <c r="Y57" s="39" t="e">
        <v>#DIV/0!</v>
      </c>
      <c r="Z57" s="38">
        <v>0</v>
      </c>
      <c r="AA57" s="38">
        <v>4.4902377420518785E-3</v>
      </c>
      <c r="AB57" s="38"/>
      <c r="AC57" s="38"/>
      <c r="AD57" s="38"/>
      <c r="AE57" s="38"/>
      <c r="AF57" s="38"/>
      <c r="AG57" s="38"/>
      <c r="AH57" s="38"/>
      <c r="AI57" s="38"/>
    </row>
    <row r="58" spans="1:35" ht="15.75" hidden="1" customHeight="1" x14ac:dyDescent="0.25">
      <c r="A58" s="17">
        <v>45789</v>
      </c>
      <c r="B58" s="17">
        <v>45849</v>
      </c>
      <c r="C58" s="17">
        <v>45795</v>
      </c>
      <c r="D58" s="17">
        <v>45801</v>
      </c>
      <c r="E58" s="17" t="s">
        <v>26</v>
      </c>
      <c r="F58" s="17" t="s">
        <v>27</v>
      </c>
      <c r="G58" s="17" t="s">
        <v>28</v>
      </c>
      <c r="H58" s="17" t="s">
        <v>31</v>
      </c>
      <c r="I58" s="24">
        <v>3000</v>
      </c>
      <c r="J58" s="39">
        <v>349.65</v>
      </c>
      <c r="K58" s="40">
        <v>120000</v>
      </c>
      <c r="L58" s="40">
        <v>8181</v>
      </c>
      <c r="M58" s="40"/>
      <c r="N58" s="40">
        <v>600000</v>
      </c>
      <c r="O58" s="40">
        <v>113850</v>
      </c>
      <c r="P58" s="40"/>
      <c r="Q58" s="40">
        <v>523</v>
      </c>
      <c r="R58" s="39">
        <v>5</v>
      </c>
      <c r="S58" s="39">
        <v>3.0711462450592881</v>
      </c>
      <c r="T58" s="39"/>
      <c r="U58" s="39">
        <v>0.66854684512428297</v>
      </c>
      <c r="V58" s="38"/>
      <c r="W58" s="38"/>
      <c r="X58" s="41"/>
      <c r="Y58" s="39" t="e">
        <v>#DIV/0!</v>
      </c>
      <c r="Z58" s="38">
        <v>0</v>
      </c>
      <c r="AA58" s="38">
        <v>4.5937637241985066E-3</v>
      </c>
      <c r="AB58" s="38"/>
      <c r="AC58" s="38"/>
      <c r="AD58" s="38"/>
      <c r="AE58" s="38"/>
      <c r="AF58" s="38"/>
      <c r="AG58" s="38"/>
      <c r="AH58" s="38"/>
      <c r="AI58" s="38"/>
    </row>
    <row r="59" spans="1:35" ht="15.75" hidden="1" customHeight="1" x14ac:dyDescent="0.25">
      <c r="A59" s="17" t="s">
        <v>32</v>
      </c>
      <c r="B59" s="17"/>
      <c r="C59" s="17"/>
      <c r="D59" s="17"/>
      <c r="E59" s="17"/>
      <c r="F59" s="17"/>
      <c r="G59" s="17"/>
      <c r="H59" s="17"/>
      <c r="I59" s="24">
        <v>12000</v>
      </c>
      <c r="J59" s="39">
        <v>1391.1399999999999</v>
      </c>
      <c r="K59" s="40">
        <v>1011667</v>
      </c>
      <c r="L59" s="40">
        <v>44011</v>
      </c>
      <c r="M59" s="40"/>
      <c r="N59" s="40">
        <v>2650000</v>
      </c>
      <c r="O59" s="40">
        <v>284984</v>
      </c>
      <c r="P59" s="40">
        <v>0</v>
      </c>
      <c r="Q59" s="40">
        <v>1280</v>
      </c>
      <c r="R59" s="39"/>
      <c r="S59" s="39">
        <v>4.8814670297279843</v>
      </c>
      <c r="T59" s="39"/>
      <c r="U59" s="39">
        <v>1.0868281249999998</v>
      </c>
      <c r="V59" s="38">
        <v>0</v>
      </c>
      <c r="W59" s="38">
        <v>0</v>
      </c>
      <c r="X59" s="41"/>
      <c r="Y59" s="39" t="e">
        <v>#DIV/0!</v>
      </c>
      <c r="Z59" s="38"/>
      <c r="AA59" s="38"/>
      <c r="AB59" s="38"/>
      <c r="AC59" s="38"/>
      <c r="AD59" s="38"/>
      <c r="AE59" s="38"/>
      <c r="AF59" s="38"/>
      <c r="AG59" s="38"/>
      <c r="AH59" s="38"/>
      <c r="AI59" s="38"/>
    </row>
    <row r="60" spans="1:35" ht="15.75" hidden="1" customHeight="1" x14ac:dyDescent="0.25">
      <c r="A60" s="17">
        <v>45783</v>
      </c>
      <c r="B60" s="17">
        <v>45844</v>
      </c>
      <c r="C60" s="17">
        <v>45795</v>
      </c>
      <c r="D60" s="17">
        <v>45801</v>
      </c>
      <c r="E60" s="17" t="s">
        <v>26</v>
      </c>
      <c r="F60" s="17" t="s">
        <v>33</v>
      </c>
      <c r="G60" s="17" t="s">
        <v>34</v>
      </c>
      <c r="H60" s="17" t="s">
        <v>29</v>
      </c>
      <c r="I60" s="24">
        <v>6500</v>
      </c>
      <c r="J60" s="39">
        <v>745.93</v>
      </c>
      <c r="K60" s="40"/>
      <c r="L60" s="40">
        <v>198353</v>
      </c>
      <c r="M60" s="40"/>
      <c r="N60" s="40">
        <v>2600000</v>
      </c>
      <c r="O60" s="40">
        <v>340990</v>
      </c>
      <c r="P60" s="40"/>
      <c r="Q60" s="40">
        <v>5050</v>
      </c>
      <c r="R60" s="39">
        <v>2.5</v>
      </c>
      <c r="S60" s="39">
        <v>2.1875421566614857</v>
      </c>
      <c r="T60" s="39"/>
      <c r="U60" s="39">
        <v>0.14770891089108909</v>
      </c>
      <c r="V60" s="38">
        <v>650</v>
      </c>
      <c r="W60" s="38"/>
      <c r="X60" s="41">
        <v>10</v>
      </c>
      <c r="Y60" s="39" t="e">
        <v>#DIV/0!</v>
      </c>
      <c r="Z60" s="38">
        <v>0</v>
      </c>
      <c r="AA60" s="38">
        <v>1.4809818469749846E-2</v>
      </c>
      <c r="AB60" s="38"/>
      <c r="AC60" s="38"/>
      <c r="AD60" s="38"/>
      <c r="AE60" s="38"/>
      <c r="AF60" s="38"/>
      <c r="AG60" s="38"/>
      <c r="AH60" s="38"/>
      <c r="AI60" s="38"/>
    </row>
    <row r="61" spans="1:35" ht="15.75" hidden="1" customHeight="1" x14ac:dyDescent="0.25">
      <c r="A61" s="17">
        <v>45783</v>
      </c>
      <c r="B61" s="17">
        <v>45844</v>
      </c>
      <c r="C61" s="17">
        <v>45795</v>
      </c>
      <c r="D61" s="17">
        <v>45801</v>
      </c>
      <c r="E61" s="17" t="s">
        <v>26</v>
      </c>
      <c r="F61" s="17" t="s">
        <v>33</v>
      </c>
      <c r="G61" s="17" t="s">
        <v>34</v>
      </c>
      <c r="H61" s="17" t="s">
        <v>30</v>
      </c>
      <c r="I61" s="24">
        <v>4500</v>
      </c>
      <c r="J61" s="39">
        <v>512.76</v>
      </c>
      <c r="K61" s="40"/>
      <c r="L61" s="40">
        <v>88542</v>
      </c>
      <c r="M61" s="40"/>
      <c r="N61" s="40">
        <v>1125000</v>
      </c>
      <c r="O61" s="40">
        <v>146037</v>
      </c>
      <c r="P61" s="40"/>
      <c r="Q61" s="40">
        <v>4054</v>
      </c>
      <c r="R61" s="39">
        <v>4</v>
      </c>
      <c r="S61" s="39">
        <v>3.5111649787382646</v>
      </c>
      <c r="T61" s="39"/>
      <c r="U61" s="39">
        <v>0.12648248643315244</v>
      </c>
      <c r="V61" s="38">
        <v>375</v>
      </c>
      <c r="W61" s="38"/>
      <c r="X61" s="41">
        <v>12</v>
      </c>
      <c r="Y61" s="39" t="e">
        <v>#DIV/0!</v>
      </c>
      <c r="Z61" s="38">
        <v>0</v>
      </c>
      <c r="AA61" s="38">
        <v>2.7760088196826831E-2</v>
      </c>
      <c r="AB61" s="38"/>
      <c r="AC61" s="38"/>
      <c r="AD61" s="38"/>
      <c r="AE61" s="38"/>
      <c r="AF61" s="38"/>
      <c r="AG61" s="38"/>
      <c r="AH61" s="38"/>
      <c r="AI61" s="38"/>
    </row>
    <row r="62" spans="1:35" ht="15.75" hidden="1" customHeight="1" x14ac:dyDescent="0.25">
      <c r="A62" s="17">
        <v>45783</v>
      </c>
      <c r="B62" s="17">
        <v>45844</v>
      </c>
      <c r="C62" s="17">
        <v>45795</v>
      </c>
      <c r="D62" s="17">
        <v>45801</v>
      </c>
      <c r="E62" s="17" t="s">
        <v>26</v>
      </c>
      <c r="F62" s="17" t="s">
        <v>33</v>
      </c>
      <c r="G62" s="17" t="s">
        <v>34</v>
      </c>
      <c r="H62" s="17" t="s">
        <v>31</v>
      </c>
      <c r="I62" s="24">
        <v>3000</v>
      </c>
      <c r="J62" s="39">
        <v>334.63</v>
      </c>
      <c r="K62" s="40"/>
      <c r="L62" s="40">
        <v>33978</v>
      </c>
      <c r="M62" s="40"/>
      <c r="N62" s="40">
        <v>600000</v>
      </c>
      <c r="O62" s="40">
        <v>55380</v>
      </c>
      <c r="P62" s="40"/>
      <c r="Q62" s="40">
        <v>1422</v>
      </c>
      <c r="R62" s="39">
        <v>5</v>
      </c>
      <c r="S62" s="39">
        <v>6.0424340917298665</v>
      </c>
      <c r="T62" s="39"/>
      <c r="U62" s="39">
        <v>0.23532348804500702</v>
      </c>
      <c r="V62" s="38">
        <v>200</v>
      </c>
      <c r="W62" s="38"/>
      <c r="X62" s="41">
        <v>15</v>
      </c>
      <c r="Y62" s="39" t="e">
        <v>#DIV/0!</v>
      </c>
      <c r="Z62" s="38">
        <v>0</v>
      </c>
      <c r="AA62" s="38">
        <v>2.5677139761646803E-2</v>
      </c>
      <c r="AB62" s="38"/>
      <c r="AC62" s="38"/>
      <c r="AD62" s="38"/>
      <c r="AE62" s="38"/>
      <c r="AF62" s="38"/>
      <c r="AG62" s="38"/>
      <c r="AH62" s="38"/>
      <c r="AI62" s="38"/>
    </row>
    <row r="63" spans="1:35" ht="15.75" hidden="1" customHeight="1" x14ac:dyDescent="0.25">
      <c r="A63" s="17">
        <v>45783</v>
      </c>
      <c r="B63" s="17">
        <v>45844</v>
      </c>
      <c r="C63" s="17">
        <v>45795</v>
      </c>
      <c r="D63" s="17">
        <v>45801</v>
      </c>
      <c r="E63" s="17" t="s">
        <v>26</v>
      </c>
      <c r="F63" s="17" t="s">
        <v>33</v>
      </c>
      <c r="G63" s="17" t="s">
        <v>34</v>
      </c>
      <c r="H63" s="17" t="s">
        <v>35</v>
      </c>
      <c r="I63" s="24">
        <v>2000</v>
      </c>
      <c r="J63" s="39">
        <v>225.32</v>
      </c>
      <c r="K63" s="40"/>
      <c r="L63" s="40">
        <v>38690</v>
      </c>
      <c r="M63" s="40"/>
      <c r="N63" s="40">
        <v>571429</v>
      </c>
      <c r="O63" s="40">
        <v>65358</v>
      </c>
      <c r="P63" s="40"/>
      <c r="Q63" s="40">
        <v>1061</v>
      </c>
      <c r="R63" s="39">
        <v>3.4999973750019686</v>
      </c>
      <c r="S63" s="39">
        <v>3.4474739129104317</v>
      </c>
      <c r="T63" s="39"/>
      <c r="U63" s="39">
        <v>0.21236569274269557</v>
      </c>
      <c r="V63" s="38">
        <v>133</v>
      </c>
      <c r="W63" s="38"/>
      <c r="X63" s="41">
        <v>15.037593984962406</v>
      </c>
      <c r="Y63" s="39" t="e">
        <v>#DIV/0!</v>
      </c>
      <c r="Z63" s="38">
        <v>0</v>
      </c>
      <c r="AA63" s="38">
        <v>1.6233666880871508E-2</v>
      </c>
      <c r="AB63" s="38"/>
      <c r="AC63" s="38"/>
      <c r="AD63" s="38"/>
      <c r="AE63" s="38"/>
      <c r="AF63" s="38"/>
      <c r="AG63" s="38"/>
      <c r="AH63" s="38"/>
      <c r="AI63" s="38"/>
    </row>
    <row r="64" spans="1:35" ht="15.75" hidden="1" customHeight="1" x14ac:dyDescent="0.25">
      <c r="A64" s="17">
        <v>45783</v>
      </c>
      <c r="B64" s="73">
        <v>45844</v>
      </c>
      <c r="C64" s="17">
        <v>45795</v>
      </c>
      <c r="D64" s="73">
        <v>45801</v>
      </c>
      <c r="E64" s="17" t="s">
        <v>26</v>
      </c>
      <c r="F64" s="17" t="s">
        <v>33</v>
      </c>
      <c r="G64" s="17" t="s">
        <v>34</v>
      </c>
      <c r="H64" s="17" t="s">
        <v>36</v>
      </c>
      <c r="I64" s="24">
        <v>2000</v>
      </c>
      <c r="J64" s="39">
        <v>224.79</v>
      </c>
      <c r="K64" s="40"/>
      <c r="L64" s="40">
        <v>70584</v>
      </c>
      <c r="M64" s="78">
        <f>J64/L64</f>
        <v>3.184716082964978E-3</v>
      </c>
      <c r="N64" s="40">
        <v>571429</v>
      </c>
      <c r="O64" s="40">
        <v>118715</v>
      </c>
      <c r="P64" s="40"/>
      <c r="Q64" s="40">
        <v>2662</v>
      </c>
      <c r="R64" s="39">
        <v>3.4999973750019686</v>
      </c>
      <c r="S64" s="39">
        <v>1.8935265130775385</v>
      </c>
      <c r="T64" s="39"/>
      <c r="U64" s="39">
        <v>8.4444027047332823E-2</v>
      </c>
      <c r="V64" s="38">
        <v>133</v>
      </c>
      <c r="W64" s="38"/>
      <c r="X64" s="41">
        <v>15.037593984962406</v>
      </c>
      <c r="Y64" s="39" t="e">
        <v>#DIV/0!</v>
      </c>
      <c r="Z64" s="38">
        <v>0</v>
      </c>
      <c r="AA64" s="38">
        <v>2.2423451122436086E-2</v>
      </c>
      <c r="AB64" s="38"/>
      <c r="AC64" s="38"/>
      <c r="AD64" s="38"/>
      <c r="AE64" s="38"/>
      <c r="AF64" s="38"/>
      <c r="AG64" s="38"/>
      <c r="AH64" s="38"/>
      <c r="AI64" s="38"/>
    </row>
    <row r="65" spans="1:35" ht="15.75" hidden="1" customHeight="1" x14ac:dyDescent="0.25">
      <c r="A65" s="17">
        <v>45783</v>
      </c>
      <c r="B65" s="17">
        <v>45844</v>
      </c>
      <c r="C65" s="17">
        <v>45795</v>
      </c>
      <c r="D65" s="17">
        <v>45801</v>
      </c>
      <c r="E65" s="17" t="s">
        <v>26</v>
      </c>
      <c r="F65" s="17" t="s">
        <v>33</v>
      </c>
      <c r="G65" s="17" t="s">
        <v>34</v>
      </c>
      <c r="H65" s="17" t="s">
        <v>37</v>
      </c>
      <c r="I65" s="24">
        <v>3000</v>
      </c>
      <c r="J65" s="39">
        <v>340.97</v>
      </c>
      <c r="K65" s="40"/>
      <c r="L65" s="40">
        <v>72590</v>
      </c>
      <c r="M65" s="40"/>
      <c r="N65" s="40">
        <v>857143</v>
      </c>
      <c r="O65" s="40">
        <v>108257</v>
      </c>
      <c r="P65" s="40"/>
      <c r="Q65" s="40">
        <v>2728</v>
      </c>
      <c r="R65" s="39">
        <v>3.4999994166667636</v>
      </c>
      <c r="S65" s="39">
        <v>3.1496346656567247</v>
      </c>
      <c r="T65" s="39"/>
      <c r="U65" s="39">
        <v>0.12498900293255133</v>
      </c>
      <c r="V65" s="38">
        <v>200</v>
      </c>
      <c r="W65" s="38"/>
      <c r="X65" s="41">
        <v>15</v>
      </c>
      <c r="Y65" s="39" t="e">
        <v>#DIV/0!</v>
      </c>
      <c r="Z65" s="38">
        <v>0</v>
      </c>
      <c r="AA65" s="38">
        <v>2.5199294271963938E-2</v>
      </c>
      <c r="AB65" s="38"/>
      <c r="AC65" s="38"/>
      <c r="AD65" s="38"/>
      <c r="AE65" s="38"/>
      <c r="AF65" s="38"/>
      <c r="AG65" s="38"/>
      <c r="AH65" s="38"/>
      <c r="AI65" s="38"/>
    </row>
    <row r="66" spans="1:35" ht="15.75" hidden="1" customHeight="1" x14ac:dyDescent="0.25">
      <c r="A66" s="17" t="s">
        <v>32</v>
      </c>
      <c r="B66" s="17"/>
      <c r="C66" s="17"/>
      <c r="D66" s="17"/>
      <c r="E66" s="17"/>
      <c r="F66" s="17"/>
      <c r="G66" s="17"/>
      <c r="H66" s="17"/>
      <c r="I66" s="24">
        <v>21000</v>
      </c>
      <c r="J66" s="39">
        <v>2384.4</v>
      </c>
      <c r="K66" s="40">
        <v>0</v>
      </c>
      <c r="L66" s="40">
        <v>502737</v>
      </c>
      <c r="M66" s="40"/>
      <c r="N66" s="40">
        <v>6325001</v>
      </c>
      <c r="O66" s="40">
        <v>834737</v>
      </c>
      <c r="P66" s="40">
        <v>0</v>
      </c>
      <c r="Q66" s="40">
        <v>16977</v>
      </c>
      <c r="R66" s="39"/>
      <c r="S66" s="39">
        <v>2.8564685643502084</v>
      </c>
      <c r="T66" s="39"/>
      <c r="U66" s="39">
        <v>0.14044884255168757</v>
      </c>
      <c r="V66" s="38">
        <v>1691</v>
      </c>
      <c r="W66" s="38">
        <v>0</v>
      </c>
      <c r="X66" s="41"/>
      <c r="Y66" s="39" t="e">
        <v>#DIV/0!</v>
      </c>
      <c r="Z66" s="38"/>
      <c r="AA66" s="38"/>
      <c r="AB66" s="38"/>
      <c r="AC66" s="38"/>
      <c r="AD66" s="38"/>
      <c r="AE66" s="38"/>
      <c r="AF66" s="38"/>
      <c r="AG66" s="38"/>
      <c r="AH66" s="38"/>
      <c r="AI66" s="38"/>
    </row>
    <row r="67" spans="1:35" ht="15.75" hidden="1" customHeight="1" x14ac:dyDescent="0.25">
      <c r="A67" s="17">
        <v>45785</v>
      </c>
      <c r="B67" s="17">
        <v>45844</v>
      </c>
      <c r="C67" s="17">
        <v>45795</v>
      </c>
      <c r="D67" s="17">
        <v>45801</v>
      </c>
      <c r="E67" s="17" t="s">
        <v>26</v>
      </c>
      <c r="F67" s="17" t="s">
        <v>38</v>
      </c>
      <c r="G67" s="17" t="s">
        <v>28</v>
      </c>
      <c r="H67" s="17" t="s">
        <v>29</v>
      </c>
      <c r="I67" s="24">
        <v>5000</v>
      </c>
      <c r="J67" s="39">
        <v>548.07000000000005</v>
      </c>
      <c r="K67" s="40">
        <v>92593</v>
      </c>
      <c r="L67" s="40">
        <v>163818</v>
      </c>
      <c r="M67" s="40"/>
      <c r="N67" s="40">
        <v>277778</v>
      </c>
      <c r="O67" s="40">
        <v>404048</v>
      </c>
      <c r="P67" s="40"/>
      <c r="Q67" s="40">
        <v>535</v>
      </c>
      <c r="R67" s="39">
        <v>17.99998560001152</v>
      </c>
      <c r="S67" s="39">
        <v>1.356447748782323</v>
      </c>
      <c r="T67" s="39"/>
      <c r="U67" s="39">
        <v>1.0244299065420561</v>
      </c>
      <c r="V67" s="38"/>
      <c r="W67" s="38"/>
      <c r="X67" s="41"/>
      <c r="Y67" s="39" t="e">
        <v>#DIV/0!</v>
      </c>
      <c r="Z67" s="38">
        <v>0</v>
      </c>
      <c r="AA67" s="38">
        <v>1.32410010691799E-3</v>
      </c>
      <c r="AB67" s="38"/>
      <c r="AC67" s="38"/>
      <c r="AD67" s="38"/>
      <c r="AE67" s="38"/>
      <c r="AF67" s="38"/>
      <c r="AG67" s="38"/>
      <c r="AH67" s="38"/>
      <c r="AI67" s="38"/>
    </row>
    <row r="68" spans="1:35" ht="15.75" hidden="1" customHeight="1" x14ac:dyDescent="0.25">
      <c r="A68" s="17">
        <v>45785</v>
      </c>
      <c r="B68" s="17">
        <v>45844</v>
      </c>
      <c r="C68" s="17">
        <v>45795</v>
      </c>
      <c r="D68" s="17">
        <v>45801</v>
      </c>
      <c r="E68" s="17" t="s">
        <v>26</v>
      </c>
      <c r="F68" s="17" t="s">
        <v>38</v>
      </c>
      <c r="G68" s="17" t="s">
        <v>28</v>
      </c>
      <c r="H68" s="17" t="s">
        <v>30</v>
      </c>
      <c r="I68" s="24">
        <v>4000</v>
      </c>
      <c r="J68" s="39">
        <v>462.11</v>
      </c>
      <c r="K68" s="40">
        <v>53333</v>
      </c>
      <c r="L68" s="40">
        <v>153287</v>
      </c>
      <c r="M68" s="40"/>
      <c r="N68" s="40">
        <v>160000</v>
      </c>
      <c r="O68" s="40">
        <v>339651</v>
      </c>
      <c r="P68" s="40"/>
      <c r="Q68" s="40">
        <v>439</v>
      </c>
      <c r="R68" s="39">
        <v>25</v>
      </c>
      <c r="S68" s="39">
        <v>1.360543616830217</v>
      </c>
      <c r="T68" s="39"/>
      <c r="U68" s="39">
        <v>1.0526423690205011</v>
      </c>
      <c r="V68" s="38"/>
      <c r="W68" s="38"/>
      <c r="X68" s="41"/>
      <c r="Y68" s="39" t="e">
        <v>#DIV/0!</v>
      </c>
      <c r="Z68" s="38">
        <v>0</v>
      </c>
      <c r="AA68" s="38">
        <v>1.2925031870949888E-3</v>
      </c>
      <c r="AB68" s="38"/>
      <c r="AC68" s="38"/>
      <c r="AD68" s="38"/>
      <c r="AE68" s="38"/>
      <c r="AF68" s="38"/>
      <c r="AG68" s="38"/>
      <c r="AH68" s="38"/>
      <c r="AI68" s="38"/>
    </row>
    <row r="69" spans="1:35" ht="15.75" hidden="1" customHeight="1" x14ac:dyDescent="0.25">
      <c r="A69" s="17">
        <v>45785</v>
      </c>
      <c r="B69" s="17">
        <v>45844</v>
      </c>
      <c r="C69" s="17">
        <v>45795</v>
      </c>
      <c r="D69" s="17">
        <v>45801</v>
      </c>
      <c r="E69" s="17" t="s">
        <v>26</v>
      </c>
      <c r="F69" s="17" t="s">
        <v>38</v>
      </c>
      <c r="G69" s="17" t="s">
        <v>28</v>
      </c>
      <c r="H69" s="17" t="s">
        <v>31</v>
      </c>
      <c r="I69" s="24">
        <v>2000</v>
      </c>
      <c r="J69" s="39">
        <v>220.31</v>
      </c>
      <c r="K69" s="40">
        <v>33333</v>
      </c>
      <c r="L69" s="40">
        <v>30260</v>
      </c>
      <c r="M69" s="40"/>
      <c r="N69" s="40">
        <v>100000</v>
      </c>
      <c r="O69" s="40">
        <v>70902</v>
      </c>
      <c r="P69" s="40"/>
      <c r="Q69" s="40">
        <v>157</v>
      </c>
      <c r="R69" s="39">
        <v>20</v>
      </c>
      <c r="S69" s="39">
        <v>3.1072466220981072</v>
      </c>
      <c r="T69" s="39"/>
      <c r="U69" s="39">
        <v>1.403248407643312</v>
      </c>
      <c r="V69" s="38"/>
      <c r="W69" s="38"/>
      <c r="X69" s="41"/>
      <c r="Y69" s="39" t="e">
        <v>#DIV/0!</v>
      </c>
      <c r="Z69" s="38">
        <v>0</v>
      </c>
      <c r="AA69" s="38">
        <v>2.2143239965022143E-3</v>
      </c>
      <c r="AB69" s="38"/>
      <c r="AC69" s="38"/>
      <c r="AD69" s="38"/>
      <c r="AE69" s="38"/>
      <c r="AF69" s="38"/>
      <c r="AG69" s="38"/>
      <c r="AH69" s="38"/>
      <c r="AI69" s="38"/>
    </row>
    <row r="70" spans="1:35" ht="15.75" hidden="1" customHeight="1" x14ac:dyDescent="0.25">
      <c r="A70" s="17" t="s">
        <v>32</v>
      </c>
      <c r="B70" s="17"/>
      <c r="C70" s="17"/>
      <c r="D70" s="17"/>
      <c r="E70" s="17"/>
      <c r="F70" s="17"/>
      <c r="G70" s="17"/>
      <c r="H70" s="17"/>
      <c r="I70" s="24">
        <v>11000</v>
      </c>
      <c r="J70" s="39">
        <v>1230.49</v>
      </c>
      <c r="K70" s="40">
        <v>179259</v>
      </c>
      <c r="L70" s="40">
        <v>347365</v>
      </c>
      <c r="M70" s="40"/>
      <c r="N70" s="40">
        <v>537778</v>
      </c>
      <c r="O70" s="40">
        <v>814601</v>
      </c>
      <c r="P70" s="40">
        <v>0</v>
      </c>
      <c r="Q70" s="40">
        <v>1131</v>
      </c>
      <c r="R70" s="39"/>
      <c r="S70" s="39">
        <v>1.5105431984493021</v>
      </c>
      <c r="T70" s="39"/>
      <c r="U70" s="39">
        <v>1.0879664014146773</v>
      </c>
      <c r="V70" s="38">
        <v>0</v>
      </c>
      <c r="W70" s="38">
        <v>0</v>
      </c>
      <c r="X70" s="41"/>
      <c r="Y70" s="39" t="e">
        <v>#DIV/0!</v>
      </c>
      <c r="Z70" s="38"/>
      <c r="AA70" s="38"/>
      <c r="AB70" s="38"/>
      <c r="AC70" s="38"/>
      <c r="AD70" s="38"/>
      <c r="AE70" s="38"/>
      <c r="AF70" s="38"/>
      <c r="AG70" s="38"/>
      <c r="AH70" s="38"/>
      <c r="AI70" s="38"/>
    </row>
    <row r="71" spans="1:35" ht="15.75" hidden="1" customHeight="1" x14ac:dyDescent="0.25">
      <c r="A71" s="17">
        <v>45792</v>
      </c>
      <c r="B71" s="17">
        <v>45851</v>
      </c>
      <c r="C71" s="17">
        <v>45795</v>
      </c>
      <c r="D71" s="17">
        <v>45801</v>
      </c>
      <c r="E71" s="17" t="s">
        <v>26</v>
      </c>
      <c r="F71" s="17" t="s">
        <v>39</v>
      </c>
      <c r="G71" s="17" t="s">
        <v>40</v>
      </c>
      <c r="H71" s="17" t="s">
        <v>29</v>
      </c>
      <c r="I71" s="24">
        <v>6000</v>
      </c>
      <c r="J71" s="39">
        <v>726.39</v>
      </c>
      <c r="K71" s="40"/>
      <c r="L71" s="40" t="s">
        <v>41</v>
      </c>
      <c r="M71" s="40"/>
      <c r="N71" s="40"/>
      <c r="O71" s="40">
        <v>105087</v>
      </c>
      <c r="P71" s="40"/>
      <c r="Q71" s="40">
        <v>6925</v>
      </c>
      <c r="R71" s="39"/>
      <c r="S71" s="39">
        <v>6.9122726883439434</v>
      </c>
      <c r="T71" s="39"/>
      <c r="U71" s="39">
        <v>0.10489386281588448</v>
      </c>
      <c r="V71" s="38">
        <v>1200</v>
      </c>
      <c r="W71" s="38">
        <v>891</v>
      </c>
      <c r="X71" s="41">
        <v>5</v>
      </c>
      <c r="Y71" s="39">
        <v>0.81525252525252523</v>
      </c>
      <c r="Z71" s="38" t="e">
        <v>#DIV/0!</v>
      </c>
      <c r="AA71" s="38">
        <v>6.5897779934720749E-2</v>
      </c>
      <c r="AB71" s="38"/>
      <c r="AC71" s="38"/>
      <c r="AD71" s="38"/>
      <c r="AE71" s="38"/>
      <c r="AF71" s="38"/>
      <c r="AG71" s="38"/>
      <c r="AH71" s="38"/>
      <c r="AI71" s="38"/>
    </row>
    <row r="72" spans="1:35" ht="15.75" hidden="1" customHeight="1" x14ac:dyDescent="0.25">
      <c r="A72" s="17">
        <v>45792</v>
      </c>
      <c r="B72" s="17">
        <v>45851</v>
      </c>
      <c r="C72" s="17">
        <v>45795</v>
      </c>
      <c r="D72" s="17">
        <v>45801</v>
      </c>
      <c r="E72" s="17" t="s">
        <v>26</v>
      </c>
      <c r="F72" s="17" t="s">
        <v>39</v>
      </c>
      <c r="G72" s="17" t="s">
        <v>40</v>
      </c>
      <c r="H72" s="17" t="s">
        <v>30</v>
      </c>
      <c r="I72" s="24">
        <v>5000</v>
      </c>
      <c r="J72" s="39">
        <v>582.57000000000005</v>
      </c>
      <c r="K72" s="40"/>
      <c r="L72" s="40" t="s">
        <v>41</v>
      </c>
      <c r="M72" s="40"/>
      <c r="N72" s="40"/>
      <c r="O72" s="40">
        <v>76467</v>
      </c>
      <c r="P72" s="40"/>
      <c r="Q72" s="40">
        <v>5610</v>
      </c>
      <c r="R72" s="39"/>
      <c r="S72" s="39">
        <v>7.618580564164934</v>
      </c>
      <c r="T72" s="39"/>
      <c r="U72" s="39">
        <v>0.10384491978609627</v>
      </c>
      <c r="V72" s="38">
        <v>1000</v>
      </c>
      <c r="W72" s="38">
        <v>447</v>
      </c>
      <c r="X72" s="41">
        <v>5</v>
      </c>
      <c r="Y72" s="39">
        <v>1.303288590604027</v>
      </c>
      <c r="Z72" s="38" t="e">
        <v>#DIV/0!</v>
      </c>
      <c r="AA72" s="38">
        <v>7.336498097218408E-2</v>
      </c>
      <c r="AB72" s="38"/>
      <c r="AC72" s="38"/>
      <c r="AD72" s="38"/>
      <c r="AE72" s="38"/>
      <c r="AF72" s="38"/>
      <c r="AG72" s="38"/>
      <c r="AH72" s="38"/>
      <c r="AI72" s="38"/>
    </row>
    <row r="73" spans="1:35" ht="15.75" hidden="1" customHeight="1" x14ac:dyDescent="0.25">
      <c r="A73" s="17">
        <v>45792</v>
      </c>
      <c r="B73" s="17">
        <v>45851</v>
      </c>
      <c r="C73" s="17">
        <v>45795</v>
      </c>
      <c r="D73" s="17">
        <v>45801</v>
      </c>
      <c r="E73" s="17" t="s">
        <v>26</v>
      </c>
      <c r="F73" s="17" t="s">
        <v>39</v>
      </c>
      <c r="G73" s="17" t="s">
        <v>40</v>
      </c>
      <c r="H73" s="17" t="s">
        <v>31</v>
      </c>
      <c r="I73" s="24">
        <v>3000</v>
      </c>
      <c r="J73" s="39">
        <v>359.95</v>
      </c>
      <c r="K73" s="40"/>
      <c r="L73" s="40" t="s">
        <v>41</v>
      </c>
      <c r="M73" s="40"/>
      <c r="N73" s="40"/>
      <c r="O73" s="40">
        <v>96180</v>
      </c>
      <c r="P73" s="40"/>
      <c r="Q73" s="40">
        <v>2322</v>
      </c>
      <c r="R73" s="39"/>
      <c r="S73" s="39">
        <v>3.7424620503223123</v>
      </c>
      <c r="T73" s="39"/>
      <c r="U73" s="39">
        <v>0.15501722652885444</v>
      </c>
      <c r="V73" s="38">
        <v>429</v>
      </c>
      <c r="W73" s="38">
        <v>335</v>
      </c>
      <c r="X73" s="41">
        <v>6.9930069930069934</v>
      </c>
      <c r="Y73" s="39">
        <v>1.0744776119402986</v>
      </c>
      <c r="Z73" s="38" t="e">
        <v>#DIV/0!</v>
      </c>
      <c r="AA73" s="38">
        <v>2.414223331253899E-2</v>
      </c>
      <c r="AB73" s="38"/>
      <c r="AC73" s="38"/>
      <c r="AD73" s="38"/>
      <c r="AE73" s="38"/>
      <c r="AF73" s="38"/>
      <c r="AG73" s="38"/>
      <c r="AH73" s="38"/>
      <c r="AI73" s="38"/>
    </row>
    <row r="74" spans="1:35" ht="15.75" hidden="1" customHeight="1" x14ac:dyDescent="0.25">
      <c r="A74" s="17">
        <v>45792</v>
      </c>
      <c r="B74" s="17">
        <v>45851</v>
      </c>
      <c r="C74" s="17">
        <v>45795</v>
      </c>
      <c r="D74" s="17">
        <v>45801</v>
      </c>
      <c r="E74" s="17" t="s">
        <v>26</v>
      </c>
      <c r="F74" s="17" t="s">
        <v>39</v>
      </c>
      <c r="G74" s="17" t="s">
        <v>40</v>
      </c>
      <c r="H74" s="17" t="s">
        <v>35</v>
      </c>
      <c r="I74" s="24">
        <v>2000</v>
      </c>
      <c r="J74" s="39">
        <v>220.3</v>
      </c>
      <c r="K74" s="40"/>
      <c r="L74" s="40" t="s">
        <v>41</v>
      </c>
      <c r="M74" s="40"/>
      <c r="N74" s="40"/>
      <c r="O74" s="40">
        <v>51283</v>
      </c>
      <c r="P74" s="40"/>
      <c r="Q74" s="40">
        <v>1516</v>
      </c>
      <c r="R74" s="39"/>
      <c r="S74" s="39">
        <v>4.2957705282452281</v>
      </c>
      <c r="T74" s="39"/>
      <c r="U74" s="39">
        <v>0.14531662269129289</v>
      </c>
      <c r="V74" s="38">
        <v>333</v>
      </c>
      <c r="W74" s="38">
        <v>232</v>
      </c>
      <c r="X74" s="41">
        <v>6.0060060060060056</v>
      </c>
      <c r="Y74" s="39">
        <v>0.94956896551724146</v>
      </c>
      <c r="Z74" s="38" t="e">
        <v>#DIV/0!</v>
      </c>
      <c r="AA74" s="38">
        <v>2.9561453113117406E-2</v>
      </c>
      <c r="AB74" s="38"/>
      <c r="AC74" s="38"/>
      <c r="AD74" s="38"/>
      <c r="AE74" s="38"/>
      <c r="AF74" s="38"/>
      <c r="AG74" s="38"/>
      <c r="AH74" s="38"/>
      <c r="AI74" s="38"/>
    </row>
    <row r="75" spans="1:35" ht="15.75" customHeight="1" x14ac:dyDescent="0.25">
      <c r="A75" s="17">
        <v>45792</v>
      </c>
      <c r="B75" s="17">
        <v>45851</v>
      </c>
      <c r="C75" s="17">
        <v>45795</v>
      </c>
      <c r="D75" s="17">
        <v>45801</v>
      </c>
      <c r="E75" s="17" t="s">
        <v>26</v>
      </c>
      <c r="F75" s="17" t="s">
        <v>39</v>
      </c>
      <c r="G75" s="17" t="s">
        <v>40</v>
      </c>
      <c r="H75" s="17" t="s">
        <v>36</v>
      </c>
      <c r="I75" s="24">
        <v>2000</v>
      </c>
      <c r="J75" s="39">
        <v>217.57</v>
      </c>
      <c r="K75" s="40"/>
      <c r="L75" s="40" t="s">
        <v>41</v>
      </c>
      <c r="M75" s="40"/>
      <c r="N75" s="40"/>
      <c r="O75" s="40">
        <v>40402</v>
      </c>
      <c r="P75" s="40"/>
      <c r="Q75" s="40">
        <v>3180</v>
      </c>
      <c r="R75" s="39"/>
      <c r="S75" s="39">
        <v>5.3851294490371764</v>
      </c>
      <c r="T75" s="39"/>
      <c r="U75" s="39">
        <v>6.8418238993710689E-2</v>
      </c>
      <c r="V75" s="38">
        <v>333</v>
      </c>
      <c r="W75" s="38">
        <v>530</v>
      </c>
      <c r="X75" s="41">
        <v>6.0060060060060056</v>
      </c>
      <c r="Y75" s="39">
        <v>0.41050943396226414</v>
      </c>
      <c r="Z75" s="38" t="e">
        <v>#DIV/0!</v>
      </c>
      <c r="AA75" s="38">
        <v>7.8708974803227569E-2</v>
      </c>
      <c r="AB75" s="38"/>
      <c r="AC75" s="38"/>
      <c r="AD75" s="38"/>
      <c r="AE75" s="38"/>
      <c r="AF75" s="38"/>
      <c r="AG75" s="38"/>
      <c r="AH75" s="38"/>
      <c r="AI75" s="38"/>
    </row>
    <row r="76" spans="1:35" ht="15.75" hidden="1" customHeight="1" x14ac:dyDescent="0.25">
      <c r="A76" s="17">
        <v>45789</v>
      </c>
      <c r="B76" s="17">
        <v>45849</v>
      </c>
      <c r="C76" s="17">
        <v>45795</v>
      </c>
      <c r="D76" s="17">
        <v>45801</v>
      </c>
      <c r="E76" s="17" t="s">
        <v>26</v>
      </c>
      <c r="F76" s="17" t="s">
        <v>39</v>
      </c>
      <c r="G76" s="17" t="s">
        <v>40</v>
      </c>
      <c r="H76" s="17" t="s">
        <v>37</v>
      </c>
      <c r="I76" s="24">
        <v>2000</v>
      </c>
      <c r="J76" s="39">
        <v>236.03</v>
      </c>
      <c r="K76" s="40"/>
      <c r="L76" s="40" t="s">
        <v>41</v>
      </c>
      <c r="M76" s="40"/>
      <c r="N76" s="40"/>
      <c r="O76" s="40">
        <v>46293</v>
      </c>
      <c r="P76" s="40"/>
      <c r="Q76" s="40">
        <v>2253</v>
      </c>
      <c r="R76" s="39"/>
      <c r="S76" s="39">
        <v>5.0986110211047029</v>
      </c>
      <c r="T76" s="39"/>
      <c r="U76" s="39">
        <v>0.10476253883710608</v>
      </c>
      <c r="V76" s="38">
        <v>333</v>
      </c>
      <c r="W76" s="38">
        <v>357</v>
      </c>
      <c r="X76" s="41">
        <v>6.0060060060060056</v>
      </c>
      <c r="Y76" s="39">
        <v>0.66114845938375355</v>
      </c>
      <c r="Z76" s="38" t="e">
        <v>#DIV/0!</v>
      </c>
      <c r="AA76" s="38">
        <v>4.8668265180480848E-2</v>
      </c>
      <c r="AB76" s="38"/>
      <c r="AC76" s="38"/>
      <c r="AD76" s="38"/>
      <c r="AE76" s="38"/>
      <c r="AF76" s="38"/>
      <c r="AG76" s="38"/>
      <c r="AH76" s="38"/>
      <c r="AI76" s="38"/>
    </row>
    <row r="77" spans="1:35" ht="15.75" hidden="1" customHeight="1" x14ac:dyDescent="0.25">
      <c r="A77" s="17" t="s">
        <v>32</v>
      </c>
      <c r="B77" s="17"/>
      <c r="C77" s="17"/>
      <c r="D77" s="17"/>
      <c r="E77" s="17"/>
      <c r="F77" s="17"/>
      <c r="G77" s="17"/>
      <c r="H77" s="17"/>
      <c r="I77" s="24">
        <v>20000</v>
      </c>
      <c r="J77" s="39">
        <v>2342.8100000000004</v>
      </c>
      <c r="K77" s="40">
        <v>0</v>
      </c>
      <c r="L77" s="40">
        <v>0</v>
      </c>
      <c r="M77" s="40"/>
      <c r="N77" s="40">
        <v>0</v>
      </c>
      <c r="O77" s="40">
        <v>415712</v>
      </c>
      <c r="P77" s="40">
        <v>0</v>
      </c>
      <c r="Q77" s="40">
        <v>21806</v>
      </c>
      <c r="R77" s="39"/>
      <c r="S77" s="39">
        <v>5.6356564159802947</v>
      </c>
      <c r="T77" s="39"/>
      <c r="U77" s="39">
        <v>0.10743877831789418</v>
      </c>
      <c r="V77" s="38">
        <v>3628</v>
      </c>
      <c r="W77" s="38">
        <v>2792</v>
      </c>
      <c r="X77" s="41"/>
      <c r="Y77" s="39">
        <v>0.83911532951289414</v>
      </c>
      <c r="Z77" s="38"/>
      <c r="AA77" s="38"/>
      <c r="AB77" s="38"/>
      <c r="AC77" s="38"/>
      <c r="AD77" s="38"/>
      <c r="AE77" s="38"/>
      <c r="AF77" s="38"/>
      <c r="AG77" s="38"/>
      <c r="AH77" s="38"/>
      <c r="AI77" s="38"/>
    </row>
    <row r="78" spans="1:35" ht="15.75" hidden="1" customHeight="1" x14ac:dyDescent="0.25">
      <c r="A78" s="17">
        <v>45797</v>
      </c>
      <c r="B78" s="17">
        <v>45857</v>
      </c>
      <c r="C78" s="17">
        <v>45795</v>
      </c>
      <c r="D78" s="17">
        <v>45801</v>
      </c>
      <c r="E78" s="17" t="s">
        <v>26</v>
      </c>
      <c r="F78" s="17" t="s">
        <v>42</v>
      </c>
      <c r="G78" s="17" t="s">
        <v>43</v>
      </c>
      <c r="H78" s="17" t="s">
        <v>29</v>
      </c>
      <c r="I78" s="24">
        <v>7000</v>
      </c>
      <c r="J78" s="39">
        <v>437.20000000000005</v>
      </c>
      <c r="K78" s="40"/>
      <c r="L78" s="40" t="s">
        <v>41</v>
      </c>
      <c r="M78" s="40"/>
      <c r="N78" s="40">
        <v>5600000</v>
      </c>
      <c r="O78" s="40">
        <v>178134</v>
      </c>
      <c r="P78" s="40">
        <v>28000</v>
      </c>
      <c r="Q78" s="40">
        <v>2186</v>
      </c>
      <c r="R78" s="39">
        <v>2.5</v>
      </c>
      <c r="S78" s="39">
        <v>2.4543321319905242</v>
      </c>
      <c r="T78" s="39">
        <v>0.25</v>
      </c>
      <c r="U78" s="39">
        <v>0.2</v>
      </c>
      <c r="V78" s="38">
        <v>1167</v>
      </c>
      <c r="W78" s="38"/>
      <c r="X78" s="41">
        <v>5.9982862039417313</v>
      </c>
      <c r="Y78" s="39" t="e">
        <v>#DIV/0!</v>
      </c>
      <c r="Z78" s="38">
        <v>5.0000000000000001E-3</v>
      </c>
      <c r="AA78" s="38">
        <v>1.2271660659952621E-2</v>
      </c>
      <c r="AB78" s="38"/>
      <c r="AC78" s="38"/>
      <c r="AD78" s="38"/>
      <c r="AE78" s="38"/>
      <c r="AF78" s="38"/>
      <c r="AG78" s="38"/>
      <c r="AH78" s="38"/>
      <c r="AI78" s="38"/>
    </row>
    <row r="79" spans="1:35" ht="15.75" hidden="1" customHeight="1" x14ac:dyDescent="0.25">
      <c r="A79" s="17">
        <v>45797</v>
      </c>
      <c r="B79" s="17">
        <v>45857</v>
      </c>
      <c r="C79" s="17">
        <v>45795</v>
      </c>
      <c r="D79" s="17">
        <v>45801</v>
      </c>
      <c r="E79" s="17" t="s">
        <v>26</v>
      </c>
      <c r="F79" s="17" t="s">
        <v>42</v>
      </c>
      <c r="G79" s="17" t="s">
        <v>43</v>
      </c>
      <c r="H79" s="17" t="s">
        <v>30</v>
      </c>
      <c r="I79" s="24">
        <v>5000</v>
      </c>
      <c r="J79" s="39">
        <v>53.800000000000004</v>
      </c>
      <c r="K79" s="40"/>
      <c r="L79" s="40" t="s">
        <v>41</v>
      </c>
      <c r="M79" s="40"/>
      <c r="N79" s="40">
        <v>4000000</v>
      </c>
      <c r="O79" s="40">
        <v>35143</v>
      </c>
      <c r="P79" s="40">
        <v>20000</v>
      </c>
      <c r="Q79" s="40">
        <v>269</v>
      </c>
      <c r="R79" s="39">
        <v>4</v>
      </c>
      <c r="S79" s="39">
        <v>1.5308880858207894</v>
      </c>
      <c r="T79" s="39">
        <v>0.25</v>
      </c>
      <c r="U79" s="39">
        <v>0.2</v>
      </c>
      <c r="V79" s="38">
        <v>714</v>
      </c>
      <c r="W79" s="38"/>
      <c r="X79" s="41">
        <v>7.0028011204481793</v>
      </c>
      <c r="Y79" s="39" t="e">
        <v>#DIV/0!</v>
      </c>
      <c r="Z79" s="38">
        <v>5.0000000000000001E-3</v>
      </c>
      <c r="AA79" s="38">
        <v>7.654440429103947E-3</v>
      </c>
      <c r="AB79" s="38"/>
      <c r="AC79" s="38"/>
      <c r="AD79" s="38"/>
      <c r="AE79" s="38"/>
      <c r="AF79" s="38"/>
      <c r="AG79" s="38"/>
      <c r="AH79" s="38"/>
      <c r="AI79" s="38"/>
    </row>
    <row r="80" spans="1:35" ht="15.75" hidden="1" customHeight="1" x14ac:dyDescent="0.25">
      <c r="A80" s="17">
        <v>45797</v>
      </c>
      <c r="B80" s="17">
        <v>45857</v>
      </c>
      <c r="C80" s="17">
        <v>45795</v>
      </c>
      <c r="D80" s="17">
        <v>45801</v>
      </c>
      <c r="E80" s="17" t="s">
        <v>26</v>
      </c>
      <c r="F80" s="17" t="s">
        <v>42</v>
      </c>
      <c r="G80" s="17" t="s">
        <v>43</v>
      </c>
      <c r="H80" s="17" t="s">
        <v>31</v>
      </c>
      <c r="I80" s="24">
        <v>4000</v>
      </c>
      <c r="J80" s="39">
        <v>232</v>
      </c>
      <c r="K80" s="40"/>
      <c r="L80" s="40" t="s">
        <v>41</v>
      </c>
      <c r="M80" s="40"/>
      <c r="N80" s="40">
        <v>3200000</v>
      </c>
      <c r="O80" s="40">
        <v>212698</v>
      </c>
      <c r="P80" s="40">
        <v>16000</v>
      </c>
      <c r="Q80" s="40">
        <v>1160</v>
      </c>
      <c r="R80" s="39">
        <v>5</v>
      </c>
      <c r="S80" s="39">
        <v>1.0907483850341799</v>
      </c>
      <c r="T80" s="39">
        <v>0.25</v>
      </c>
      <c r="U80" s="39">
        <v>0.2</v>
      </c>
      <c r="V80" s="38">
        <v>571</v>
      </c>
      <c r="W80" s="38"/>
      <c r="X80" s="41">
        <v>7.0052539404553418</v>
      </c>
      <c r="Y80" s="39" t="e">
        <v>#DIV/0!</v>
      </c>
      <c r="Z80" s="38">
        <v>5.0000000000000001E-3</v>
      </c>
      <c r="AA80" s="38">
        <v>5.4537419251708998E-3</v>
      </c>
      <c r="AB80" s="38"/>
      <c r="AC80" s="38"/>
      <c r="AD80" s="38"/>
      <c r="AE80" s="38"/>
      <c r="AF80" s="38"/>
      <c r="AG80" s="38"/>
      <c r="AH80" s="38"/>
      <c r="AI80" s="38"/>
    </row>
    <row r="81" spans="1:35" ht="15.75" hidden="1" customHeight="1" x14ac:dyDescent="0.25">
      <c r="A81" s="17">
        <v>45797</v>
      </c>
      <c r="B81" s="17">
        <v>45857</v>
      </c>
      <c r="C81" s="17">
        <v>45795</v>
      </c>
      <c r="D81" s="17">
        <v>45801</v>
      </c>
      <c r="E81" s="17" t="s">
        <v>26</v>
      </c>
      <c r="F81" s="17" t="s">
        <v>42</v>
      </c>
      <c r="G81" s="17" t="s">
        <v>43</v>
      </c>
      <c r="H81" s="17" t="s">
        <v>37</v>
      </c>
      <c r="I81" s="24">
        <v>3000</v>
      </c>
      <c r="J81" s="39">
        <v>173.20000000000002</v>
      </c>
      <c r="K81" s="40"/>
      <c r="L81" s="40" t="s">
        <v>41</v>
      </c>
      <c r="M81" s="40"/>
      <c r="N81" s="40">
        <v>2400000</v>
      </c>
      <c r="O81" s="40">
        <v>49340</v>
      </c>
      <c r="P81" s="40">
        <v>12000</v>
      </c>
      <c r="Q81" s="40">
        <v>866</v>
      </c>
      <c r="R81" s="39">
        <v>3.5</v>
      </c>
      <c r="S81" s="39">
        <v>3.5103364410214839</v>
      </c>
      <c r="T81" s="39">
        <v>0.25</v>
      </c>
      <c r="U81" s="39">
        <v>0.2</v>
      </c>
      <c r="V81" s="38">
        <v>429</v>
      </c>
      <c r="W81" s="38"/>
      <c r="X81" s="41">
        <v>6.9930069930069934</v>
      </c>
      <c r="Y81" s="39" t="e">
        <v>#DIV/0!</v>
      </c>
      <c r="Z81" s="38">
        <v>5.0000000000000001E-3</v>
      </c>
      <c r="AA81" s="38">
        <v>1.755168220510742E-2</v>
      </c>
      <c r="AB81" s="38"/>
      <c r="AC81" s="38"/>
      <c r="AD81" s="38"/>
      <c r="AE81" s="38"/>
      <c r="AF81" s="38"/>
      <c r="AG81" s="38"/>
      <c r="AH81" s="38"/>
      <c r="AI81" s="38"/>
    </row>
    <row r="82" spans="1:35" ht="15.75" hidden="1" customHeight="1" x14ac:dyDescent="0.25">
      <c r="A82" s="17" t="s">
        <v>32</v>
      </c>
      <c r="B82" s="17"/>
      <c r="C82" s="17"/>
      <c r="D82" s="17"/>
      <c r="E82" s="17"/>
      <c r="F82" s="17"/>
      <c r="G82" s="17"/>
      <c r="H82" s="17"/>
      <c r="I82" s="24">
        <v>19000</v>
      </c>
      <c r="J82" s="39">
        <v>896.2</v>
      </c>
      <c r="K82" s="40">
        <v>0</v>
      </c>
      <c r="L82" s="40">
        <v>0</v>
      </c>
      <c r="M82" s="40"/>
      <c r="N82" s="40">
        <v>15200000</v>
      </c>
      <c r="O82" s="40">
        <v>475315</v>
      </c>
      <c r="P82" s="40">
        <v>76000</v>
      </c>
      <c r="Q82" s="40">
        <v>4481</v>
      </c>
      <c r="R82" s="39"/>
      <c r="S82" s="39">
        <v>1.8854864668693394</v>
      </c>
      <c r="T82" s="39"/>
      <c r="U82" s="39">
        <v>0.2</v>
      </c>
      <c r="V82" s="38">
        <v>2881</v>
      </c>
      <c r="W82" s="38">
        <v>0</v>
      </c>
      <c r="X82" s="41"/>
      <c r="Y82" s="39" t="e">
        <v>#DIV/0!</v>
      </c>
      <c r="Z82" s="38"/>
      <c r="AA82" s="38"/>
      <c r="AB82" s="38"/>
      <c r="AC82" s="38"/>
      <c r="AD82" s="38"/>
      <c r="AE82" s="38"/>
      <c r="AF82" s="38"/>
      <c r="AG82" s="38"/>
      <c r="AH82" s="38"/>
      <c r="AI82" s="38"/>
    </row>
    <row r="83" spans="1:35" ht="15.75" hidden="1" customHeight="1" x14ac:dyDescent="0.25">
      <c r="A83" s="17">
        <v>45789</v>
      </c>
      <c r="B83" s="17">
        <v>45849</v>
      </c>
      <c r="C83" s="17">
        <v>45802</v>
      </c>
      <c r="D83" s="17">
        <v>45808</v>
      </c>
      <c r="E83" s="17" t="s">
        <v>26</v>
      </c>
      <c r="F83" s="17" t="s">
        <v>27</v>
      </c>
      <c r="G83" s="17" t="s">
        <v>28</v>
      </c>
      <c r="H83" s="17" t="s">
        <v>29</v>
      </c>
      <c r="I83" s="24">
        <v>5000</v>
      </c>
      <c r="J83" s="39">
        <v>575.69000000000005</v>
      </c>
      <c r="K83" s="40">
        <v>625000</v>
      </c>
      <c r="L83" s="40">
        <v>28643</v>
      </c>
      <c r="M83" s="40"/>
      <c r="N83" s="40">
        <v>1250000</v>
      </c>
      <c r="O83" s="40">
        <v>177904</v>
      </c>
      <c r="P83" s="40"/>
      <c r="Q83" s="40">
        <v>805</v>
      </c>
      <c r="R83" s="39">
        <v>4</v>
      </c>
      <c r="S83" s="39">
        <v>3.2359587193092905</v>
      </c>
      <c r="T83" s="39"/>
      <c r="U83" s="39">
        <v>0.71514285714285719</v>
      </c>
      <c r="V83" s="38"/>
      <c r="W83" s="38"/>
      <c r="X83" s="41"/>
      <c r="Y83" s="39" t="e">
        <v>#DIV/0!</v>
      </c>
      <c r="Z83" s="38">
        <v>0</v>
      </c>
      <c r="AA83" s="38">
        <v>4.5249123122582963E-3</v>
      </c>
      <c r="AB83" s="38"/>
      <c r="AC83" s="38"/>
      <c r="AD83" s="38"/>
      <c r="AE83" s="38"/>
      <c r="AF83" s="38"/>
      <c r="AG83" s="38"/>
      <c r="AH83" s="38"/>
      <c r="AI83" s="38"/>
    </row>
    <row r="84" spans="1:35" ht="15.75" hidden="1" customHeight="1" x14ac:dyDescent="0.25">
      <c r="A84" s="17">
        <v>45789</v>
      </c>
      <c r="B84" s="17">
        <v>45849</v>
      </c>
      <c r="C84" s="17">
        <v>45802</v>
      </c>
      <c r="D84" s="17">
        <v>45808</v>
      </c>
      <c r="E84" s="17" t="s">
        <v>26</v>
      </c>
      <c r="F84" s="17" t="s">
        <v>27</v>
      </c>
      <c r="G84" s="17" t="s">
        <v>28</v>
      </c>
      <c r="H84" s="17" t="s">
        <v>30</v>
      </c>
      <c r="I84" s="24">
        <v>4000</v>
      </c>
      <c r="J84" s="39">
        <v>466.62</v>
      </c>
      <c r="K84" s="40">
        <v>266667</v>
      </c>
      <c r="L84" s="40">
        <v>10325</v>
      </c>
      <c r="M84" s="40"/>
      <c r="N84" s="40">
        <v>800000</v>
      </c>
      <c r="O84" s="40">
        <v>61238</v>
      </c>
      <c r="P84" s="40"/>
      <c r="Q84" s="40">
        <v>261</v>
      </c>
      <c r="R84" s="39">
        <v>5</v>
      </c>
      <c r="S84" s="39">
        <v>7.6197785688624711</v>
      </c>
      <c r="T84" s="39"/>
      <c r="U84" s="39">
        <v>1.7878160919540229</v>
      </c>
      <c r="V84" s="38"/>
      <c r="W84" s="38"/>
      <c r="X84" s="41"/>
      <c r="Y84" s="39" t="e">
        <v>#DIV/0!</v>
      </c>
      <c r="Z84" s="38">
        <v>0</v>
      </c>
      <c r="AA84" s="38">
        <v>4.2620595055357785E-3</v>
      </c>
      <c r="AB84" s="38"/>
      <c r="AC84" s="38"/>
      <c r="AD84" s="38"/>
      <c r="AE84" s="38"/>
      <c r="AF84" s="38"/>
      <c r="AG84" s="38"/>
      <c r="AH84" s="38"/>
      <c r="AI84" s="38"/>
    </row>
    <row r="85" spans="1:35" ht="15.75" hidden="1" customHeight="1" x14ac:dyDescent="0.25">
      <c r="A85" s="17">
        <v>45789</v>
      </c>
      <c r="B85" s="17">
        <v>45849</v>
      </c>
      <c r="C85" s="17">
        <v>45802</v>
      </c>
      <c r="D85" s="17">
        <v>45808</v>
      </c>
      <c r="E85" s="17" t="s">
        <v>26</v>
      </c>
      <c r="F85" s="17" t="s">
        <v>27</v>
      </c>
      <c r="G85" s="17" t="s">
        <v>28</v>
      </c>
      <c r="H85" s="17" t="s">
        <v>31</v>
      </c>
      <c r="I85" s="24">
        <v>3000</v>
      </c>
      <c r="J85" s="39">
        <v>348.8</v>
      </c>
      <c r="K85" s="40">
        <v>120000</v>
      </c>
      <c r="L85" s="40">
        <v>8239</v>
      </c>
      <c r="M85" s="40"/>
      <c r="N85" s="40">
        <v>600000</v>
      </c>
      <c r="O85" s="40">
        <v>139702</v>
      </c>
      <c r="P85" s="40"/>
      <c r="Q85" s="40">
        <v>597</v>
      </c>
      <c r="R85" s="39">
        <v>5</v>
      </c>
      <c r="S85" s="39">
        <v>2.4967430673862938</v>
      </c>
      <c r="T85" s="39"/>
      <c r="U85" s="39">
        <v>0.58425460636515913</v>
      </c>
      <c r="V85" s="38"/>
      <c r="W85" s="38"/>
      <c r="X85" s="41"/>
      <c r="Y85" s="39" t="e">
        <v>#DIV/0!</v>
      </c>
      <c r="Z85" s="38">
        <v>0</v>
      </c>
      <c r="AA85" s="38">
        <v>4.2733819129289492E-3</v>
      </c>
      <c r="AB85" s="38"/>
      <c r="AC85" s="38"/>
      <c r="AD85" s="38"/>
      <c r="AE85" s="38"/>
      <c r="AF85" s="38"/>
      <c r="AG85" s="38"/>
      <c r="AH85" s="38"/>
      <c r="AI85" s="38"/>
    </row>
    <row r="86" spans="1:35" ht="15.75" hidden="1" customHeight="1" x14ac:dyDescent="0.25">
      <c r="A86" s="17" t="s">
        <v>32</v>
      </c>
      <c r="B86" s="17"/>
      <c r="C86" s="17"/>
      <c r="D86" s="17"/>
      <c r="E86" s="17"/>
      <c r="F86" s="17"/>
      <c r="G86" s="17"/>
      <c r="H86" s="17"/>
      <c r="I86" s="24">
        <v>12000</v>
      </c>
      <c r="J86" s="39">
        <v>1391.11</v>
      </c>
      <c r="K86" s="40">
        <v>1011667</v>
      </c>
      <c r="L86" s="40">
        <v>47207</v>
      </c>
      <c r="M86" s="40"/>
      <c r="N86" s="40">
        <v>2650000</v>
      </c>
      <c r="O86" s="40">
        <v>378844</v>
      </c>
      <c r="P86" s="40">
        <v>0</v>
      </c>
      <c r="Q86" s="40">
        <v>1663</v>
      </c>
      <c r="R86" s="39"/>
      <c r="S86" s="39">
        <v>3.6719863585011243</v>
      </c>
      <c r="T86" s="39"/>
      <c r="U86" s="39">
        <v>0.83650631389055918</v>
      </c>
      <c r="V86" s="38">
        <v>0</v>
      </c>
      <c r="W86" s="38">
        <v>0</v>
      </c>
      <c r="X86" s="41"/>
      <c r="Y86" s="39" t="e">
        <v>#DIV/0!</v>
      </c>
      <c r="Z86" s="38"/>
      <c r="AA86" s="38"/>
      <c r="AB86" s="38"/>
      <c r="AC86" s="38"/>
      <c r="AD86" s="38"/>
      <c r="AE86" s="38"/>
      <c r="AF86" s="38"/>
      <c r="AG86" s="38"/>
      <c r="AH86" s="38"/>
      <c r="AI86" s="38"/>
    </row>
    <row r="87" spans="1:35" ht="15.75" hidden="1" customHeight="1" x14ac:dyDescent="0.25">
      <c r="A87" s="17">
        <v>45783</v>
      </c>
      <c r="B87" s="17">
        <v>45844</v>
      </c>
      <c r="C87" s="17">
        <v>45802</v>
      </c>
      <c r="D87" s="17">
        <v>45808</v>
      </c>
      <c r="E87" s="17" t="s">
        <v>26</v>
      </c>
      <c r="F87" s="17" t="s">
        <v>33</v>
      </c>
      <c r="G87" s="17" t="s">
        <v>34</v>
      </c>
      <c r="H87" s="17" t="s">
        <v>29</v>
      </c>
      <c r="I87" s="24">
        <v>6500</v>
      </c>
      <c r="J87" s="39">
        <v>714.92</v>
      </c>
      <c r="K87" s="40"/>
      <c r="L87" s="40">
        <v>172760</v>
      </c>
      <c r="M87" s="40"/>
      <c r="N87" s="40">
        <v>2600000</v>
      </c>
      <c r="O87" s="40">
        <v>304319</v>
      </c>
      <c r="P87" s="40"/>
      <c r="Q87" s="40">
        <v>4624</v>
      </c>
      <c r="R87" s="39">
        <v>2.5</v>
      </c>
      <c r="S87" s="39">
        <v>2.3492453642394988</v>
      </c>
      <c r="T87" s="39"/>
      <c r="U87" s="39">
        <v>0.15461072664359859</v>
      </c>
      <c r="V87" s="38">
        <v>650</v>
      </c>
      <c r="W87" s="38"/>
      <c r="X87" s="41">
        <v>10</v>
      </c>
      <c r="Y87" s="39" t="e">
        <v>#DIV/0!</v>
      </c>
      <c r="Z87" s="38">
        <v>0</v>
      </c>
      <c r="AA87" s="38">
        <v>1.5194582001123821E-2</v>
      </c>
      <c r="AB87" s="38"/>
      <c r="AC87" s="38"/>
      <c r="AD87" s="38"/>
      <c r="AE87" s="38"/>
      <c r="AF87" s="38"/>
      <c r="AG87" s="38"/>
      <c r="AH87" s="38"/>
      <c r="AI87" s="38"/>
    </row>
    <row r="88" spans="1:35" ht="15.75" hidden="1" customHeight="1" x14ac:dyDescent="0.25">
      <c r="A88" s="17">
        <v>45783</v>
      </c>
      <c r="B88" s="17">
        <v>45844</v>
      </c>
      <c r="C88" s="17">
        <v>45802</v>
      </c>
      <c r="D88" s="17">
        <v>45808</v>
      </c>
      <c r="E88" s="17" t="s">
        <v>26</v>
      </c>
      <c r="F88" s="17" t="s">
        <v>33</v>
      </c>
      <c r="G88" s="17" t="s">
        <v>34</v>
      </c>
      <c r="H88" s="17" t="s">
        <v>30</v>
      </c>
      <c r="I88" s="24">
        <v>4500</v>
      </c>
      <c r="J88" s="39">
        <v>504.3</v>
      </c>
      <c r="K88" s="40"/>
      <c r="L88" s="40">
        <v>81705</v>
      </c>
      <c r="M88" s="40"/>
      <c r="N88" s="40">
        <v>1125000</v>
      </c>
      <c r="O88" s="40">
        <v>128293</v>
      </c>
      <c r="P88" s="40"/>
      <c r="Q88" s="40">
        <v>3568</v>
      </c>
      <c r="R88" s="39">
        <v>4</v>
      </c>
      <c r="S88" s="39">
        <v>3.9308457982898521</v>
      </c>
      <c r="T88" s="39"/>
      <c r="U88" s="39">
        <v>0.14133968609865472</v>
      </c>
      <c r="V88" s="38">
        <v>375</v>
      </c>
      <c r="W88" s="38"/>
      <c r="X88" s="41">
        <v>12</v>
      </c>
      <c r="Y88" s="39" t="e">
        <v>#DIV/0!</v>
      </c>
      <c r="Z88" s="38">
        <v>0</v>
      </c>
      <c r="AA88" s="38">
        <v>2.7811338108860186E-2</v>
      </c>
      <c r="AB88" s="38"/>
      <c r="AC88" s="38"/>
      <c r="AD88" s="38"/>
      <c r="AE88" s="38"/>
      <c r="AF88" s="38"/>
      <c r="AG88" s="38"/>
      <c r="AH88" s="38"/>
      <c r="AI88" s="38"/>
    </row>
    <row r="89" spans="1:35" ht="15.75" hidden="1" customHeight="1" x14ac:dyDescent="0.25">
      <c r="A89" s="17">
        <v>45783</v>
      </c>
      <c r="B89" s="17">
        <v>45844</v>
      </c>
      <c r="C89" s="17">
        <v>45802</v>
      </c>
      <c r="D89" s="17">
        <v>45808</v>
      </c>
      <c r="E89" s="17" t="s">
        <v>26</v>
      </c>
      <c r="F89" s="17" t="s">
        <v>33</v>
      </c>
      <c r="G89" s="17" t="s">
        <v>34</v>
      </c>
      <c r="H89" s="17" t="s">
        <v>31</v>
      </c>
      <c r="I89" s="24">
        <v>3000</v>
      </c>
      <c r="J89" s="39">
        <v>333.35</v>
      </c>
      <c r="K89" s="40"/>
      <c r="L89" s="40">
        <v>31316</v>
      </c>
      <c r="M89" s="40"/>
      <c r="N89" s="40">
        <v>600000</v>
      </c>
      <c r="O89" s="40">
        <v>53292</v>
      </c>
      <c r="P89" s="40"/>
      <c r="Q89" s="40">
        <v>1297</v>
      </c>
      <c r="R89" s="39">
        <v>5</v>
      </c>
      <c r="S89" s="39">
        <v>6.2551602491931257</v>
      </c>
      <c r="T89" s="39"/>
      <c r="U89" s="39">
        <v>0.25701619121048574</v>
      </c>
      <c r="V89" s="38">
        <v>200</v>
      </c>
      <c r="W89" s="38"/>
      <c r="X89" s="41">
        <v>15</v>
      </c>
      <c r="Y89" s="39" t="e">
        <v>#DIV/0!</v>
      </c>
      <c r="Z89" s="38">
        <v>0</v>
      </c>
      <c r="AA89" s="38">
        <v>2.4337611649027997E-2</v>
      </c>
      <c r="AB89" s="38"/>
      <c r="AC89" s="38"/>
      <c r="AD89" s="38"/>
      <c r="AE89" s="38"/>
      <c r="AF89" s="38"/>
      <c r="AG89" s="38"/>
      <c r="AH89" s="38"/>
      <c r="AI89" s="38"/>
    </row>
    <row r="90" spans="1:35" ht="15.75" hidden="1" customHeight="1" x14ac:dyDescent="0.25">
      <c r="A90" s="17">
        <v>45783</v>
      </c>
      <c r="B90" s="17">
        <v>45844</v>
      </c>
      <c r="C90" s="17">
        <v>45802</v>
      </c>
      <c r="D90" s="17">
        <v>45808</v>
      </c>
      <c r="E90" s="17" t="s">
        <v>26</v>
      </c>
      <c r="F90" s="17" t="s">
        <v>33</v>
      </c>
      <c r="G90" s="17" t="s">
        <v>34</v>
      </c>
      <c r="H90" s="17" t="s">
        <v>35</v>
      </c>
      <c r="I90" s="24">
        <v>2000</v>
      </c>
      <c r="J90" s="39">
        <v>223.99</v>
      </c>
      <c r="K90" s="40"/>
      <c r="L90" s="40">
        <v>34222</v>
      </c>
      <c r="M90" s="40"/>
      <c r="N90" s="40">
        <v>571429</v>
      </c>
      <c r="O90" s="40">
        <v>62313</v>
      </c>
      <c r="P90" s="40"/>
      <c r="Q90" s="40">
        <v>949</v>
      </c>
      <c r="R90" s="39">
        <v>3.4999973750019686</v>
      </c>
      <c r="S90" s="39">
        <v>3.5945950283247479</v>
      </c>
      <c r="T90" s="39"/>
      <c r="U90" s="39">
        <v>0.23602739726027397</v>
      </c>
      <c r="V90" s="38">
        <v>133</v>
      </c>
      <c r="W90" s="38"/>
      <c r="X90" s="41">
        <v>15.037593984962406</v>
      </c>
      <c r="Y90" s="39" t="e">
        <v>#DIV/0!</v>
      </c>
      <c r="Z90" s="38">
        <v>0</v>
      </c>
      <c r="AA90" s="38">
        <v>1.522956686405726E-2</v>
      </c>
      <c r="AB90" s="38"/>
      <c r="AC90" s="38"/>
      <c r="AD90" s="38"/>
      <c r="AE90" s="38"/>
      <c r="AF90" s="38"/>
      <c r="AG90" s="38"/>
      <c r="AH90" s="38"/>
      <c r="AI90" s="38"/>
    </row>
    <row r="91" spans="1:35" ht="15.75" hidden="1" customHeight="1" x14ac:dyDescent="0.25">
      <c r="A91" s="17">
        <v>45783</v>
      </c>
      <c r="B91" s="73">
        <v>45844</v>
      </c>
      <c r="C91" s="17">
        <v>45802</v>
      </c>
      <c r="D91" s="73">
        <v>45808</v>
      </c>
      <c r="E91" s="17" t="s">
        <v>26</v>
      </c>
      <c r="F91" s="17" t="s">
        <v>33</v>
      </c>
      <c r="G91" s="17" t="s">
        <v>34</v>
      </c>
      <c r="H91" s="17" t="s">
        <v>36</v>
      </c>
      <c r="I91" s="24">
        <v>2000</v>
      </c>
      <c r="J91" s="39">
        <v>224.29</v>
      </c>
      <c r="K91" s="40"/>
      <c r="L91" s="40">
        <v>64658</v>
      </c>
      <c r="M91" s="78">
        <f>J91/L91</f>
        <v>3.4688669615515482E-3</v>
      </c>
      <c r="N91" s="40">
        <v>571429</v>
      </c>
      <c r="O91" s="40">
        <v>109768</v>
      </c>
      <c r="P91" s="40"/>
      <c r="Q91" s="40">
        <v>2399</v>
      </c>
      <c r="R91" s="39">
        <v>3.4999973750019686</v>
      </c>
      <c r="S91" s="39">
        <v>2.0433095255447853</v>
      </c>
      <c r="T91" s="39"/>
      <c r="U91" s="39">
        <v>9.3493122134222589E-2</v>
      </c>
      <c r="V91" s="38">
        <v>133</v>
      </c>
      <c r="W91" s="38"/>
      <c r="X91" s="41">
        <v>15.037593984962406</v>
      </c>
      <c r="Y91" s="39" t="e">
        <v>#DIV/0!</v>
      </c>
      <c r="Z91" s="38">
        <v>0</v>
      </c>
      <c r="AA91" s="38">
        <v>2.1855185482107718E-2</v>
      </c>
      <c r="AB91" s="38"/>
      <c r="AC91" s="38"/>
      <c r="AD91" s="38"/>
      <c r="AE91" s="38"/>
      <c r="AF91" s="38"/>
      <c r="AG91" s="38"/>
      <c r="AH91" s="38"/>
      <c r="AI91" s="38"/>
    </row>
    <row r="92" spans="1:35" ht="15.75" hidden="1" customHeight="1" x14ac:dyDescent="0.25">
      <c r="A92" s="17">
        <v>45783</v>
      </c>
      <c r="B92" s="17">
        <v>45844</v>
      </c>
      <c r="C92" s="17">
        <v>45802</v>
      </c>
      <c r="D92" s="17">
        <v>45808</v>
      </c>
      <c r="E92" s="17" t="s">
        <v>26</v>
      </c>
      <c r="F92" s="17" t="s">
        <v>33</v>
      </c>
      <c r="G92" s="17" t="s">
        <v>34</v>
      </c>
      <c r="H92" s="17" t="s">
        <v>37</v>
      </c>
      <c r="I92" s="24">
        <v>3000</v>
      </c>
      <c r="J92" s="39">
        <v>337.47</v>
      </c>
      <c r="K92" s="40"/>
      <c r="L92" s="40">
        <v>65587</v>
      </c>
      <c r="M92" s="40"/>
      <c r="N92" s="40">
        <v>857143</v>
      </c>
      <c r="O92" s="40">
        <v>104421</v>
      </c>
      <c r="P92" s="40"/>
      <c r="Q92" s="40">
        <v>2374</v>
      </c>
      <c r="R92" s="39">
        <v>3.4999994166667636</v>
      </c>
      <c r="S92" s="39">
        <v>3.2318211853937431</v>
      </c>
      <c r="T92" s="39"/>
      <c r="U92" s="39">
        <v>0.14215248525695032</v>
      </c>
      <c r="V92" s="38">
        <v>200</v>
      </c>
      <c r="W92" s="38"/>
      <c r="X92" s="41">
        <v>15</v>
      </c>
      <c r="Y92" s="39" t="e">
        <v>#DIV/0!</v>
      </c>
      <c r="Z92" s="38">
        <v>0</v>
      </c>
      <c r="AA92" s="38">
        <v>2.2734890491376256E-2</v>
      </c>
      <c r="AB92" s="38"/>
      <c r="AC92" s="38"/>
      <c r="AD92" s="38"/>
      <c r="AE92" s="38"/>
      <c r="AF92" s="38"/>
      <c r="AG92" s="38"/>
      <c r="AH92" s="38"/>
      <c r="AI92" s="38"/>
    </row>
    <row r="93" spans="1:35" ht="15.75" hidden="1" customHeight="1" x14ac:dyDescent="0.25">
      <c r="A93" s="17" t="s">
        <v>32</v>
      </c>
      <c r="B93" s="17"/>
      <c r="C93" s="17"/>
      <c r="D93" s="17"/>
      <c r="E93" s="17"/>
      <c r="F93" s="17"/>
      <c r="G93" s="17"/>
      <c r="H93" s="17"/>
      <c r="I93" s="24">
        <v>21000</v>
      </c>
      <c r="J93" s="39">
        <v>2338.3200000000002</v>
      </c>
      <c r="K93" s="40">
        <v>0</v>
      </c>
      <c r="L93" s="40">
        <v>450248</v>
      </c>
      <c r="M93" s="40"/>
      <c r="N93" s="40">
        <v>6325001</v>
      </c>
      <c r="O93" s="40">
        <v>762406</v>
      </c>
      <c r="P93" s="40">
        <v>0</v>
      </c>
      <c r="Q93" s="40">
        <v>15211</v>
      </c>
      <c r="R93" s="39"/>
      <c r="S93" s="39">
        <v>3.067027279428546</v>
      </c>
      <c r="T93" s="39"/>
      <c r="U93" s="39">
        <v>0.15372559332062324</v>
      </c>
      <c r="V93" s="38">
        <v>1691</v>
      </c>
      <c r="W93" s="38">
        <v>0</v>
      </c>
      <c r="X93" s="41"/>
      <c r="Y93" s="39" t="e">
        <v>#DIV/0!</v>
      </c>
      <c r="Z93" s="38"/>
      <c r="AA93" s="38"/>
      <c r="AB93" s="38"/>
      <c r="AC93" s="38"/>
      <c r="AD93" s="38"/>
      <c r="AE93" s="38"/>
      <c r="AF93" s="38"/>
      <c r="AG93" s="38"/>
      <c r="AH93" s="38"/>
      <c r="AI93" s="38"/>
    </row>
    <row r="94" spans="1:35" ht="15.75" hidden="1" customHeight="1" x14ac:dyDescent="0.25">
      <c r="A94" s="17">
        <v>45785</v>
      </c>
      <c r="B94" s="17">
        <v>45844</v>
      </c>
      <c r="C94" s="17">
        <v>45802</v>
      </c>
      <c r="D94" s="17">
        <v>45808</v>
      </c>
      <c r="E94" s="17" t="s">
        <v>26</v>
      </c>
      <c r="F94" s="17" t="s">
        <v>38</v>
      </c>
      <c r="G94" s="17" t="s">
        <v>28</v>
      </c>
      <c r="H94" s="17" t="s">
        <v>29</v>
      </c>
      <c r="I94" s="24">
        <v>5000</v>
      </c>
      <c r="J94" s="39">
        <v>593.80999999999995</v>
      </c>
      <c r="K94" s="40">
        <v>92593</v>
      </c>
      <c r="L94" s="40">
        <v>175312</v>
      </c>
      <c r="M94" s="40"/>
      <c r="N94" s="40">
        <v>277778</v>
      </c>
      <c r="O94" s="40">
        <v>478469</v>
      </c>
      <c r="P94" s="40"/>
      <c r="Q94" s="40">
        <v>654</v>
      </c>
      <c r="R94" s="39">
        <v>17.99998560001152</v>
      </c>
      <c r="S94" s="39">
        <v>1.2410626393768456</v>
      </c>
      <c r="T94" s="39"/>
      <c r="U94" s="39">
        <v>0.90796636085626903</v>
      </c>
      <c r="V94" s="38"/>
      <c r="W94" s="38"/>
      <c r="X94" s="41"/>
      <c r="Y94" s="39" t="e">
        <v>#DIV/0!</v>
      </c>
      <c r="Z94" s="38">
        <v>0</v>
      </c>
      <c r="AA94" s="38">
        <v>1.3668597129594603E-3</v>
      </c>
      <c r="AB94" s="38"/>
      <c r="AC94" s="38"/>
      <c r="AD94" s="38"/>
      <c r="AE94" s="38"/>
      <c r="AF94" s="38"/>
      <c r="AG94" s="38"/>
      <c r="AH94" s="38"/>
      <c r="AI94" s="38"/>
    </row>
    <row r="95" spans="1:35" ht="15.75" hidden="1" customHeight="1" x14ac:dyDescent="0.25">
      <c r="A95" s="17">
        <v>45785</v>
      </c>
      <c r="B95" s="17">
        <v>45844</v>
      </c>
      <c r="C95" s="17">
        <v>45802</v>
      </c>
      <c r="D95" s="17">
        <v>45808</v>
      </c>
      <c r="E95" s="17" t="s">
        <v>26</v>
      </c>
      <c r="F95" s="17" t="s">
        <v>38</v>
      </c>
      <c r="G95" s="17" t="s">
        <v>28</v>
      </c>
      <c r="H95" s="17" t="s">
        <v>30</v>
      </c>
      <c r="I95" s="24">
        <v>4000</v>
      </c>
      <c r="J95" s="39">
        <v>470.6</v>
      </c>
      <c r="K95" s="40">
        <v>53333</v>
      </c>
      <c r="L95" s="40">
        <v>187800</v>
      </c>
      <c r="M95" s="40"/>
      <c r="N95" s="40">
        <v>160000</v>
      </c>
      <c r="O95" s="40">
        <v>436206</v>
      </c>
      <c r="P95" s="40"/>
      <c r="Q95" s="40">
        <v>549</v>
      </c>
      <c r="R95" s="39">
        <v>25</v>
      </c>
      <c r="S95" s="39">
        <v>1.0788480671976084</v>
      </c>
      <c r="T95" s="39"/>
      <c r="U95" s="39">
        <v>0.85719489981785069</v>
      </c>
      <c r="V95" s="38"/>
      <c r="W95" s="38"/>
      <c r="X95" s="41"/>
      <c r="Y95" s="39" t="e">
        <v>#DIV/0!</v>
      </c>
      <c r="Z95" s="38">
        <v>0</v>
      </c>
      <c r="AA95" s="38">
        <v>1.2585796619028625E-3</v>
      </c>
      <c r="AB95" s="38"/>
      <c r="AC95" s="38"/>
      <c r="AD95" s="38"/>
      <c r="AE95" s="38"/>
      <c r="AF95" s="38"/>
      <c r="AG95" s="38"/>
      <c r="AH95" s="38"/>
      <c r="AI95" s="38"/>
    </row>
    <row r="96" spans="1:35" ht="15.75" hidden="1" customHeight="1" x14ac:dyDescent="0.25">
      <c r="A96" s="17">
        <v>45785</v>
      </c>
      <c r="B96" s="17">
        <v>45844</v>
      </c>
      <c r="C96" s="17">
        <v>45802</v>
      </c>
      <c r="D96" s="17">
        <v>45808</v>
      </c>
      <c r="E96" s="17" t="s">
        <v>26</v>
      </c>
      <c r="F96" s="17" t="s">
        <v>38</v>
      </c>
      <c r="G96" s="17" t="s">
        <v>28</v>
      </c>
      <c r="H96" s="17" t="s">
        <v>31</v>
      </c>
      <c r="I96" s="24">
        <v>2000</v>
      </c>
      <c r="J96" s="39">
        <v>232.71</v>
      </c>
      <c r="K96" s="40">
        <v>33333</v>
      </c>
      <c r="L96" s="40">
        <v>34987</v>
      </c>
      <c r="M96" s="40"/>
      <c r="N96" s="40">
        <v>100000</v>
      </c>
      <c r="O96" s="40">
        <v>88929</v>
      </c>
      <c r="P96" s="40"/>
      <c r="Q96" s="40">
        <v>182</v>
      </c>
      <c r="R96" s="39">
        <v>20</v>
      </c>
      <c r="S96" s="39">
        <v>2.6168066659919713</v>
      </c>
      <c r="T96" s="39"/>
      <c r="U96" s="39">
        <v>1.2786263736263737</v>
      </c>
      <c r="V96" s="38"/>
      <c r="W96" s="38"/>
      <c r="X96" s="41"/>
      <c r="Y96" s="39" t="e">
        <v>#DIV/0!</v>
      </c>
      <c r="Z96" s="38">
        <v>0</v>
      </c>
      <c r="AA96" s="38">
        <v>2.0465764823623341E-3</v>
      </c>
      <c r="AB96" s="38"/>
      <c r="AC96" s="38"/>
      <c r="AD96" s="38"/>
      <c r="AE96" s="38"/>
      <c r="AF96" s="38"/>
      <c r="AG96" s="38"/>
      <c r="AH96" s="38"/>
      <c r="AI96" s="38"/>
    </row>
    <row r="97" spans="1:35" ht="15.75" hidden="1" customHeight="1" x14ac:dyDescent="0.25">
      <c r="A97" s="17" t="s">
        <v>32</v>
      </c>
      <c r="B97" s="17"/>
      <c r="C97" s="17"/>
      <c r="D97" s="17"/>
      <c r="E97" s="17"/>
      <c r="F97" s="17"/>
      <c r="G97" s="17"/>
      <c r="H97" s="17"/>
      <c r="I97" s="24">
        <v>11000</v>
      </c>
      <c r="J97" s="39">
        <v>1297.1199999999999</v>
      </c>
      <c r="K97" s="40">
        <v>179259</v>
      </c>
      <c r="L97" s="40">
        <v>398099</v>
      </c>
      <c r="M97" s="40"/>
      <c r="N97" s="40">
        <v>537778</v>
      </c>
      <c r="O97" s="40">
        <v>1003604</v>
      </c>
      <c r="P97" s="40">
        <v>0</v>
      </c>
      <c r="Q97" s="40">
        <v>1385</v>
      </c>
      <c r="R97" s="39"/>
      <c r="S97" s="39">
        <v>1.2924619670706772</v>
      </c>
      <c r="T97" s="39"/>
      <c r="U97" s="39">
        <v>0.9365487364620938</v>
      </c>
      <c r="V97" s="38">
        <v>0</v>
      </c>
      <c r="W97" s="38">
        <v>0</v>
      </c>
      <c r="X97" s="41"/>
      <c r="Y97" s="39" t="e">
        <v>#DIV/0!</v>
      </c>
      <c r="Z97" s="38"/>
      <c r="AA97" s="38"/>
      <c r="AB97" s="38"/>
      <c r="AC97" s="38"/>
      <c r="AD97" s="38"/>
      <c r="AE97" s="38"/>
      <c r="AF97" s="38"/>
      <c r="AG97" s="38"/>
      <c r="AH97" s="38"/>
      <c r="AI97" s="38"/>
    </row>
    <row r="98" spans="1:35" ht="15.75" hidden="1" customHeight="1" x14ac:dyDescent="0.25">
      <c r="A98" s="17">
        <v>45792</v>
      </c>
      <c r="B98" s="17">
        <v>45851</v>
      </c>
      <c r="C98" s="17">
        <v>45802</v>
      </c>
      <c r="D98" s="17">
        <v>45808</v>
      </c>
      <c r="E98" s="17" t="s">
        <v>26</v>
      </c>
      <c r="F98" s="17" t="s">
        <v>39</v>
      </c>
      <c r="G98" s="17" t="s">
        <v>40</v>
      </c>
      <c r="H98" s="17" t="s">
        <v>29</v>
      </c>
      <c r="I98" s="24">
        <v>6000</v>
      </c>
      <c r="J98" s="39">
        <v>696.72</v>
      </c>
      <c r="K98" s="40"/>
      <c r="L98" s="40" t="s">
        <v>41</v>
      </c>
      <c r="M98" s="40"/>
      <c r="N98" s="40"/>
      <c r="O98" s="40">
        <v>77547</v>
      </c>
      <c r="P98" s="40"/>
      <c r="Q98" s="40">
        <v>5013</v>
      </c>
      <c r="R98" s="39"/>
      <c r="S98" s="39">
        <v>8.9844868273434173</v>
      </c>
      <c r="T98" s="39"/>
      <c r="U98" s="39">
        <v>0.13898264512268105</v>
      </c>
      <c r="V98" s="38">
        <v>1200</v>
      </c>
      <c r="W98" s="38">
        <v>949</v>
      </c>
      <c r="X98" s="41">
        <v>5</v>
      </c>
      <c r="Y98" s="39">
        <v>0.73416227608008433</v>
      </c>
      <c r="Z98" s="38" t="e">
        <v>#DIV/0!</v>
      </c>
      <c r="AA98" s="38">
        <v>6.4644667105110451E-2</v>
      </c>
      <c r="AB98" s="38"/>
      <c r="AC98" s="38"/>
      <c r="AD98" s="38"/>
      <c r="AE98" s="38"/>
      <c r="AF98" s="38"/>
      <c r="AG98" s="38"/>
      <c r="AH98" s="38"/>
      <c r="AI98" s="38"/>
    </row>
    <row r="99" spans="1:35" ht="15.75" hidden="1" customHeight="1" x14ac:dyDescent="0.25">
      <c r="A99" s="17">
        <v>45792</v>
      </c>
      <c r="B99" s="17">
        <v>45851</v>
      </c>
      <c r="C99" s="17">
        <v>45802</v>
      </c>
      <c r="D99" s="17">
        <v>45808</v>
      </c>
      <c r="E99" s="17" t="s">
        <v>26</v>
      </c>
      <c r="F99" s="17" t="s">
        <v>39</v>
      </c>
      <c r="G99" s="17" t="s">
        <v>40</v>
      </c>
      <c r="H99" s="17" t="s">
        <v>30</v>
      </c>
      <c r="I99" s="24">
        <v>5000</v>
      </c>
      <c r="J99" s="39">
        <v>567.62</v>
      </c>
      <c r="K99" s="40"/>
      <c r="L99" s="40" t="s">
        <v>41</v>
      </c>
      <c r="M99" s="40"/>
      <c r="N99" s="40"/>
      <c r="O99" s="40">
        <v>68486</v>
      </c>
      <c r="P99" s="40"/>
      <c r="Q99" s="40">
        <v>5798</v>
      </c>
      <c r="R99" s="39"/>
      <c r="S99" s="39">
        <v>8.2881172794439735</v>
      </c>
      <c r="T99" s="39"/>
      <c r="U99" s="39">
        <v>9.7899275612280096E-2</v>
      </c>
      <c r="V99" s="38">
        <v>1000</v>
      </c>
      <c r="W99" s="38">
        <v>470</v>
      </c>
      <c r="X99" s="41">
        <v>5</v>
      </c>
      <c r="Y99" s="39">
        <v>1.2077021276595745</v>
      </c>
      <c r="Z99" s="38" t="e">
        <v>#DIV/0!</v>
      </c>
      <c r="AA99" s="38">
        <v>8.4659638466255877E-2</v>
      </c>
      <c r="AB99" s="38"/>
      <c r="AC99" s="38"/>
      <c r="AD99" s="38"/>
      <c r="AE99" s="38"/>
      <c r="AF99" s="38"/>
      <c r="AG99" s="38"/>
      <c r="AH99" s="38"/>
      <c r="AI99" s="38"/>
    </row>
    <row r="100" spans="1:35" ht="15.75" hidden="1" customHeight="1" x14ac:dyDescent="0.25">
      <c r="A100" s="17">
        <v>45792</v>
      </c>
      <c r="B100" s="17">
        <v>45851</v>
      </c>
      <c r="C100" s="17">
        <v>45802</v>
      </c>
      <c r="D100" s="17">
        <v>45808</v>
      </c>
      <c r="E100" s="17" t="s">
        <v>26</v>
      </c>
      <c r="F100" s="17" t="s">
        <v>39</v>
      </c>
      <c r="G100" s="17" t="s">
        <v>40</v>
      </c>
      <c r="H100" s="17" t="s">
        <v>31</v>
      </c>
      <c r="I100" s="24">
        <v>3000</v>
      </c>
      <c r="J100" s="39">
        <v>344.8</v>
      </c>
      <c r="K100" s="40"/>
      <c r="L100" s="40" t="s">
        <v>41</v>
      </c>
      <c r="M100" s="40"/>
      <c r="N100" s="40"/>
      <c r="O100" s="40">
        <v>54369</v>
      </c>
      <c r="P100" s="40"/>
      <c r="Q100" s="40">
        <v>2411</v>
      </c>
      <c r="R100" s="39"/>
      <c r="S100" s="39">
        <v>6.3418492155456239</v>
      </c>
      <c r="T100" s="39"/>
      <c r="U100" s="39">
        <v>0.14301119867274989</v>
      </c>
      <c r="V100" s="38">
        <v>429</v>
      </c>
      <c r="W100" s="38">
        <v>397</v>
      </c>
      <c r="X100" s="41">
        <v>6.9930069930069934</v>
      </c>
      <c r="Y100" s="39">
        <v>0.86851385390428215</v>
      </c>
      <c r="Z100" s="38" t="e">
        <v>#DIV/0!</v>
      </c>
      <c r="AA100" s="38">
        <v>4.4345123140024645E-2</v>
      </c>
      <c r="AB100" s="38"/>
      <c r="AC100" s="38"/>
      <c r="AD100" s="38"/>
      <c r="AE100" s="38"/>
      <c r="AF100" s="38"/>
      <c r="AG100" s="38"/>
      <c r="AH100" s="38"/>
      <c r="AI100" s="38"/>
    </row>
    <row r="101" spans="1:35" ht="15.75" hidden="1" customHeight="1" x14ac:dyDescent="0.25">
      <c r="A101" s="17">
        <v>45792</v>
      </c>
      <c r="B101" s="17">
        <v>45851</v>
      </c>
      <c r="C101" s="17">
        <v>45802</v>
      </c>
      <c r="D101" s="17">
        <v>45808</v>
      </c>
      <c r="E101" s="17" t="s">
        <v>26</v>
      </c>
      <c r="F101" s="17" t="s">
        <v>39</v>
      </c>
      <c r="G101" s="17" t="s">
        <v>40</v>
      </c>
      <c r="H101" s="17" t="s">
        <v>35</v>
      </c>
      <c r="I101" s="24">
        <v>2000</v>
      </c>
      <c r="J101" s="39">
        <v>205.57</v>
      </c>
      <c r="K101" s="40"/>
      <c r="L101" s="40" t="s">
        <v>41</v>
      </c>
      <c r="M101" s="40"/>
      <c r="N101" s="40"/>
      <c r="O101" s="40">
        <v>44781</v>
      </c>
      <c r="P101" s="40"/>
      <c r="Q101" s="40">
        <v>1439</v>
      </c>
      <c r="R101" s="39"/>
      <c r="S101" s="39">
        <v>4.5905629619704786</v>
      </c>
      <c r="T101" s="39"/>
      <c r="U101" s="39">
        <v>0.14285615010423905</v>
      </c>
      <c r="V101" s="38">
        <v>333</v>
      </c>
      <c r="W101" s="38">
        <v>255</v>
      </c>
      <c r="X101" s="41">
        <v>6.0060060060060056</v>
      </c>
      <c r="Y101" s="39">
        <v>0.80615686274509801</v>
      </c>
      <c r="Z101" s="38" t="e">
        <v>#DIV/0!</v>
      </c>
      <c r="AA101" s="38">
        <v>3.2134164042786004E-2</v>
      </c>
      <c r="AB101" s="38"/>
      <c r="AC101" s="38"/>
      <c r="AD101" s="38"/>
      <c r="AE101" s="38"/>
      <c r="AF101" s="38"/>
      <c r="AG101" s="38"/>
      <c r="AH101" s="38"/>
      <c r="AI101" s="38"/>
    </row>
    <row r="102" spans="1:35" ht="15.75" customHeight="1" x14ac:dyDescent="0.25">
      <c r="A102" s="17">
        <v>45792</v>
      </c>
      <c r="B102" s="17">
        <v>45851</v>
      </c>
      <c r="C102" s="17">
        <v>45802</v>
      </c>
      <c r="D102" s="17">
        <v>45808</v>
      </c>
      <c r="E102" s="17" t="s">
        <v>26</v>
      </c>
      <c r="F102" s="17" t="s">
        <v>39</v>
      </c>
      <c r="G102" s="17" t="s">
        <v>40</v>
      </c>
      <c r="H102" s="17" t="s">
        <v>36</v>
      </c>
      <c r="I102" s="24">
        <v>2000</v>
      </c>
      <c r="J102" s="39">
        <v>208.79</v>
      </c>
      <c r="K102" s="40"/>
      <c r="L102" s="40" t="s">
        <v>41</v>
      </c>
      <c r="M102" s="40"/>
      <c r="N102" s="40"/>
      <c r="O102" s="40">
        <v>50004</v>
      </c>
      <c r="P102" s="40"/>
      <c r="Q102" s="40">
        <v>2699</v>
      </c>
      <c r="R102" s="39"/>
      <c r="S102" s="39">
        <v>4.1754659627229822</v>
      </c>
      <c r="T102" s="39"/>
      <c r="U102" s="39">
        <v>7.7358280844757321E-2</v>
      </c>
      <c r="V102" s="38">
        <v>333</v>
      </c>
      <c r="W102" s="38">
        <v>505</v>
      </c>
      <c r="X102" s="41">
        <v>6.0060060060060056</v>
      </c>
      <c r="Y102" s="39">
        <v>0.41344554455445542</v>
      </c>
      <c r="Z102" s="38" t="e">
        <v>#DIV/0!</v>
      </c>
      <c r="AA102" s="38">
        <v>5.3975681945444366E-2</v>
      </c>
      <c r="AB102" s="38"/>
      <c r="AC102" s="38"/>
      <c r="AD102" s="38"/>
      <c r="AE102" s="38"/>
      <c r="AF102" s="38"/>
      <c r="AG102" s="38"/>
      <c r="AH102" s="38"/>
      <c r="AI102" s="38"/>
    </row>
    <row r="103" spans="1:35" ht="15.75" hidden="1" customHeight="1" x14ac:dyDescent="0.25">
      <c r="A103" s="17">
        <v>45789</v>
      </c>
      <c r="B103" s="17">
        <v>45849</v>
      </c>
      <c r="C103" s="17">
        <v>45802</v>
      </c>
      <c r="D103" s="17">
        <v>45808</v>
      </c>
      <c r="E103" s="17" t="s">
        <v>26</v>
      </c>
      <c r="F103" s="17" t="s">
        <v>39</v>
      </c>
      <c r="G103" s="17" t="s">
        <v>40</v>
      </c>
      <c r="H103" s="17" t="s">
        <v>37</v>
      </c>
      <c r="I103" s="24">
        <v>2000</v>
      </c>
      <c r="J103" s="39">
        <v>206.07</v>
      </c>
      <c r="K103" s="40"/>
      <c r="L103" s="40" t="s">
        <v>41</v>
      </c>
      <c r="M103" s="40"/>
      <c r="N103" s="40"/>
      <c r="O103" s="40">
        <v>46655</v>
      </c>
      <c r="P103" s="40"/>
      <c r="Q103" s="40">
        <v>1707</v>
      </c>
      <c r="R103" s="39"/>
      <c r="S103" s="39">
        <v>4.4168899367699064</v>
      </c>
      <c r="T103" s="39"/>
      <c r="U103" s="39">
        <v>0.12072056239015817</v>
      </c>
      <c r="V103" s="38">
        <v>333</v>
      </c>
      <c r="W103" s="38">
        <v>343</v>
      </c>
      <c r="X103" s="41">
        <v>6.0060060060060056</v>
      </c>
      <c r="Y103" s="39">
        <v>0.60078717201166176</v>
      </c>
      <c r="Z103" s="38" t="e">
        <v>#DIV/0!</v>
      </c>
      <c r="AA103" s="38">
        <v>3.6587718358160971E-2</v>
      </c>
      <c r="AB103" s="38"/>
      <c r="AC103" s="38"/>
      <c r="AD103" s="38"/>
      <c r="AE103" s="38"/>
      <c r="AF103" s="38"/>
      <c r="AG103" s="38"/>
      <c r="AH103" s="38"/>
      <c r="AI103" s="38"/>
    </row>
    <row r="104" spans="1:35" ht="15.75" hidden="1" customHeight="1" x14ac:dyDescent="0.25">
      <c r="A104" s="17" t="s">
        <v>32</v>
      </c>
      <c r="B104" s="17"/>
      <c r="C104" s="17"/>
      <c r="D104" s="17"/>
      <c r="E104" s="17"/>
      <c r="F104" s="17"/>
      <c r="G104" s="17"/>
      <c r="H104" s="17"/>
      <c r="I104" s="24">
        <v>20000</v>
      </c>
      <c r="J104" s="39">
        <v>2229.5700000000002</v>
      </c>
      <c r="K104" s="40">
        <v>0</v>
      </c>
      <c r="L104" s="40">
        <v>0</v>
      </c>
      <c r="M104" s="40"/>
      <c r="N104" s="40">
        <v>0</v>
      </c>
      <c r="O104" s="40">
        <v>341842</v>
      </c>
      <c r="P104" s="40">
        <v>0</v>
      </c>
      <c r="Q104" s="40">
        <v>19067</v>
      </c>
      <c r="R104" s="39"/>
      <c r="S104" s="39">
        <v>6.522223717389906</v>
      </c>
      <c r="T104" s="39"/>
      <c r="U104" s="39">
        <v>0.11693344521948917</v>
      </c>
      <c r="V104" s="38">
        <v>3628</v>
      </c>
      <c r="W104" s="38">
        <v>2919</v>
      </c>
      <c r="X104" s="41"/>
      <c r="Y104" s="39">
        <v>0.76381294964028779</v>
      </c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</row>
    <row r="105" spans="1:35" ht="15.75" hidden="1" customHeight="1" x14ac:dyDescent="0.25">
      <c r="A105" s="17">
        <v>45797</v>
      </c>
      <c r="B105" s="17">
        <v>45857</v>
      </c>
      <c r="C105" s="17">
        <v>45802</v>
      </c>
      <c r="D105" s="17">
        <v>45808</v>
      </c>
      <c r="E105" s="17" t="s">
        <v>26</v>
      </c>
      <c r="F105" s="17" t="s">
        <v>42</v>
      </c>
      <c r="G105" s="17" t="s">
        <v>43</v>
      </c>
      <c r="H105" s="17" t="s">
        <v>29</v>
      </c>
      <c r="I105" s="24">
        <v>7000</v>
      </c>
      <c r="J105" s="39">
        <v>1447</v>
      </c>
      <c r="K105" s="40"/>
      <c r="L105" s="40"/>
      <c r="M105" s="40"/>
      <c r="N105" s="40">
        <v>5600000</v>
      </c>
      <c r="O105" s="40">
        <v>943908</v>
      </c>
      <c r="P105" s="40">
        <v>28000</v>
      </c>
      <c r="Q105" s="40">
        <v>7235</v>
      </c>
      <c r="R105" s="39">
        <v>2.5</v>
      </c>
      <c r="S105" s="39">
        <v>1.5329883844611976</v>
      </c>
      <c r="T105" s="39">
        <v>0.25</v>
      </c>
      <c r="U105" s="39">
        <v>0.2</v>
      </c>
      <c r="V105" s="38">
        <v>1167</v>
      </c>
      <c r="W105" s="38"/>
      <c r="X105" s="41">
        <v>5.9982862039417313</v>
      </c>
      <c r="Y105" s="39" t="e">
        <v>#DIV/0!</v>
      </c>
      <c r="Z105" s="38">
        <v>5.0000000000000001E-3</v>
      </c>
      <c r="AA105" s="38">
        <v>7.6649419223059874E-3</v>
      </c>
      <c r="AB105" s="38"/>
      <c r="AC105" s="38"/>
      <c r="AD105" s="38"/>
      <c r="AE105" s="38"/>
      <c r="AF105" s="38"/>
      <c r="AG105" s="38"/>
      <c r="AH105" s="38"/>
      <c r="AI105" s="38"/>
    </row>
    <row r="106" spans="1:35" ht="15.75" hidden="1" customHeight="1" x14ac:dyDescent="0.25">
      <c r="A106" s="17">
        <v>45797</v>
      </c>
      <c r="B106" s="17">
        <v>45857</v>
      </c>
      <c r="C106" s="17">
        <v>45802</v>
      </c>
      <c r="D106" s="17">
        <v>45808</v>
      </c>
      <c r="E106" s="17" t="s">
        <v>26</v>
      </c>
      <c r="F106" s="17" t="s">
        <v>42</v>
      </c>
      <c r="G106" s="17" t="s">
        <v>43</v>
      </c>
      <c r="H106" s="17" t="s">
        <v>30</v>
      </c>
      <c r="I106" s="24">
        <v>5000</v>
      </c>
      <c r="J106" s="39">
        <v>84.800000000000011</v>
      </c>
      <c r="K106" s="40"/>
      <c r="L106" s="40"/>
      <c r="M106" s="40"/>
      <c r="N106" s="40">
        <v>4000000</v>
      </c>
      <c r="O106" s="40">
        <v>33319</v>
      </c>
      <c r="P106" s="40">
        <v>20000</v>
      </c>
      <c r="Q106" s="40">
        <v>424</v>
      </c>
      <c r="R106" s="39">
        <v>4</v>
      </c>
      <c r="S106" s="39">
        <v>2.5450943905879528</v>
      </c>
      <c r="T106" s="39">
        <v>0.25</v>
      </c>
      <c r="U106" s="39">
        <v>0.2</v>
      </c>
      <c r="V106" s="38">
        <v>714</v>
      </c>
      <c r="W106" s="38"/>
      <c r="X106" s="41">
        <v>7.0028011204481793</v>
      </c>
      <c r="Y106" s="39" t="e">
        <v>#DIV/0!</v>
      </c>
      <c r="Z106" s="38">
        <v>5.0000000000000001E-3</v>
      </c>
      <c r="AA106" s="38">
        <v>1.2725471952939764E-2</v>
      </c>
      <c r="AB106" s="38"/>
      <c r="AC106" s="38"/>
      <c r="AD106" s="38"/>
      <c r="AE106" s="38"/>
      <c r="AF106" s="38"/>
      <c r="AG106" s="38"/>
      <c r="AH106" s="38"/>
      <c r="AI106" s="38"/>
    </row>
    <row r="107" spans="1:35" ht="15.75" hidden="1" customHeight="1" x14ac:dyDescent="0.25">
      <c r="A107" s="17">
        <v>45797</v>
      </c>
      <c r="B107" s="17">
        <v>45857</v>
      </c>
      <c r="C107" s="17">
        <v>45802</v>
      </c>
      <c r="D107" s="17">
        <v>45808</v>
      </c>
      <c r="E107" s="17" t="s">
        <v>26</v>
      </c>
      <c r="F107" s="17" t="s">
        <v>42</v>
      </c>
      <c r="G107" s="17" t="s">
        <v>43</v>
      </c>
      <c r="H107" s="17" t="s">
        <v>31</v>
      </c>
      <c r="I107" s="24">
        <v>4000</v>
      </c>
      <c r="J107" s="39">
        <v>618.40000000000009</v>
      </c>
      <c r="K107" s="40"/>
      <c r="L107" s="40"/>
      <c r="M107" s="40"/>
      <c r="N107" s="40">
        <v>3200000</v>
      </c>
      <c r="O107" s="40">
        <v>295073</v>
      </c>
      <c r="P107" s="40">
        <v>16000</v>
      </c>
      <c r="Q107" s="40">
        <v>3092</v>
      </c>
      <c r="R107" s="39">
        <v>5</v>
      </c>
      <c r="S107" s="39">
        <v>2.0957525764810745</v>
      </c>
      <c r="T107" s="39">
        <v>0.25</v>
      </c>
      <c r="U107" s="39">
        <v>0.2</v>
      </c>
      <c r="V107" s="38">
        <v>571</v>
      </c>
      <c r="W107" s="38"/>
      <c r="X107" s="41">
        <v>7.0052539404553418</v>
      </c>
      <c r="Y107" s="39" t="e">
        <v>#DIV/0!</v>
      </c>
      <c r="Z107" s="38">
        <v>5.0000000000000001E-3</v>
      </c>
      <c r="AA107" s="38">
        <v>1.047876288240537E-2</v>
      </c>
      <c r="AB107" s="38"/>
      <c r="AC107" s="38"/>
      <c r="AD107" s="38"/>
      <c r="AE107" s="38"/>
      <c r="AF107" s="38"/>
      <c r="AG107" s="38"/>
      <c r="AH107" s="38"/>
      <c r="AI107" s="38"/>
    </row>
    <row r="108" spans="1:35" ht="15.75" hidden="1" customHeight="1" x14ac:dyDescent="0.25">
      <c r="A108" s="17">
        <v>45797</v>
      </c>
      <c r="B108" s="17">
        <v>45857</v>
      </c>
      <c r="C108" s="17">
        <v>45802</v>
      </c>
      <c r="D108" s="17">
        <v>45808</v>
      </c>
      <c r="E108" s="17" t="s">
        <v>26</v>
      </c>
      <c r="F108" s="17" t="s">
        <v>42</v>
      </c>
      <c r="G108" s="17" t="s">
        <v>43</v>
      </c>
      <c r="H108" s="17" t="s">
        <v>37</v>
      </c>
      <c r="I108" s="24">
        <v>3000</v>
      </c>
      <c r="J108" s="39">
        <v>748.6</v>
      </c>
      <c r="K108" s="40"/>
      <c r="L108" s="40"/>
      <c r="M108" s="40"/>
      <c r="N108" s="40">
        <v>2400000</v>
      </c>
      <c r="O108" s="40">
        <v>181973</v>
      </c>
      <c r="P108" s="40">
        <v>12000</v>
      </c>
      <c r="Q108" s="40">
        <v>3743</v>
      </c>
      <c r="R108" s="39">
        <v>3.5</v>
      </c>
      <c r="S108" s="39">
        <v>4.1137971017678447</v>
      </c>
      <c r="T108" s="39">
        <v>0.25</v>
      </c>
      <c r="U108" s="39">
        <v>0.2</v>
      </c>
      <c r="V108" s="38">
        <v>429</v>
      </c>
      <c r="W108" s="38"/>
      <c r="X108" s="41">
        <v>6.9930069930069934</v>
      </c>
      <c r="Y108" s="39" t="e">
        <v>#DIV/0!</v>
      </c>
      <c r="Z108" s="38">
        <v>5.0000000000000001E-3</v>
      </c>
      <c r="AA108" s="38">
        <v>2.0568985508839222E-2</v>
      </c>
      <c r="AB108" s="38"/>
      <c r="AC108" s="38"/>
      <c r="AD108" s="38"/>
      <c r="AE108" s="38"/>
      <c r="AF108" s="38"/>
      <c r="AG108" s="38"/>
      <c r="AH108" s="38"/>
      <c r="AI108" s="38"/>
    </row>
    <row r="109" spans="1:35" ht="15.75" hidden="1" customHeight="1" x14ac:dyDescent="0.25">
      <c r="A109" s="17" t="s">
        <v>32</v>
      </c>
      <c r="B109" s="17"/>
      <c r="C109" s="17"/>
      <c r="D109" s="17"/>
      <c r="E109" s="17"/>
      <c r="F109" s="17"/>
      <c r="G109" s="17"/>
      <c r="H109" s="17"/>
      <c r="I109" s="24">
        <v>19000</v>
      </c>
      <c r="J109" s="39">
        <v>2898.7999999999997</v>
      </c>
      <c r="K109" s="40">
        <v>0</v>
      </c>
      <c r="L109" s="40">
        <v>0</v>
      </c>
      <c r="M109" s="40"/>
      <c r="N109" s="40">
        <v>15200000</v>
      </c>
      <c r="O109" s="40">
        <v>1454273</v>
      </c>
      <c r="P109" s="40">
        <v>76000</v>
      </c>
      <c r="Q109" s="40">
        <v>14494</v>
      </c>
      <c r="R109" s="39"/>
      <c r="S109" s="39">
        <v>1.9932983697008742</v>
      </c>
      <c r="T109" s="39"/>
      <c r="U109" s="39">
        <v>0.19999999999999998</v>
      </c>
      <c r="V109" s="38">
        <v>2881</v>
      </c>
      <c r="W109" s="38">
        <v>0</v>
      </c>
      <c r="X109" s="41"/>
      <c r="Y109" s="39" t="e">
        <v>#DIV/0!</v>
      </c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</row>
    <row r="110" spans="1:35" ht="15.75" hidden="1" customHeight="1" x14ac:dyDescent="0.25">
      <c r="A110" s="17">
        <v>45789</v>
      </c>
      <c r="B110" s="17">
        <v>45849</v>
      </c>
      <c r="C110" s="17">
        <v>45809</v>
      </c>
      <c r="D110" s="17">
        <v>45815</v>
      </c>
      <c r="E110" s="17" t="s">
        <v>26</v>
      </c>
      <c r="F110" s="17" t="s">
        <v>27</v>
      </c>
      <c r="G110" s="17" t="s">
        <v>28</v>
      </c>
      <c r="H110" s="17" t="s">
        <v>29</v>
      </c>
      <c r="I110" s="24">
        <v>5000</v>
      </c>
      <c r="J110" s="39">
        <v>569.23</v>
      </c>
      <c r="K110" s="40">
        <v>625000</v>
      </c>
      <c r="L110" s="40">
        <v>22475</v>
      </c>
      <c r="M110" s="40"/>
      <c r="N110" s="40">
        <v>1250000</v>
      </c>
      <c r="O110" s="40">
        <v>111854</v>
      </c>
      <c r="P110" s="40"/>
      <c r="Q110" s="40">
        <v>463</v>
      </c>
      <c r="R110" s="39">
        <v>4</v>
      </c>
      <c r="S110" s="39">
        <v>5.0890446474869027</v>
      </c>
      <c r="T110" s="39"/>
      <c r="U110" s="39">
        <v>1.229438444924406</v>
      </c>
      <c r="V110" s="38"/>
      <c r="W110" s="38"/>
      <c r="X110" s="41"/>
      <c r="Y110" s="39" t="e">
        <v>#DIV/0!</v>
      </c>
      <c r="Z110" s="38">
        <v>0</v>
      </c>
      <c r="AA110" s="38">
        <v>4.1393244765497881E-3</v>
      </c>
      <c r="AB110" s="38"/>
      <c r="AC110" s="38"/>
      <c r="AD110" s="38"/>
      <c r="AE110" s="38"/>
      <c r="AF110" s="38"/>
      <c r="AG110" s="38"/>
      <c r="AH110" s="38"/>
      <c r="AI110" s="38"/>
    </row>
    <row r="111" spans="1:35" ht="15.75" hidden="1" customHeight="1" x14ac:dyDescent="0.25">
      <c r="A111" s="17">
        <v>45789</v>
      </c>
      <c r="B111" s="17">
        <v>45849</v>
      </c>
      <c r="C111" s="17">
        <v>45809</v>
      </c>
      <c r="D111" s="17">
        <v>45815</v>
      </c>
      <c r="E111" s="17" t="s">
        <v>26</v>
      </c>
      <c r="F111" s="17" t="s">
        <v>27</v>
      </c>
      <c r="G111" s="17" t="s">
        <v>28</v>
      </c>
      <c r="H111" s="17" t="s">
        <v>30</v>
      </c>
      <c r="I111" s="24">
        <v>4000</v>
      </c>
      <c r="J111" s="39">
        <v>466.2</v>
      </c>
      <c r="K111" s="40">
        <v>266667</v>
      </c>
      <c r="L111" s="40">
        <v>9872</v>
      </c>
      <c r="M111" s="40"/>
      <c r="N111" s="40">
        <v>800000</v>
      </c>
      <c r="O111" s="40">
        <v>53313</v>
      </c>
      <c r="P111" s="40"/>
      <c r="Q111" s="40">
        <v>214</v>
      </c>
      <c r="R111" s="39">
        <v>5</v>
      </c>
      <c r="S111" s="39">
        <v>8.744583872601428</v>
      </c>
      <c r="T111" s="39"/>
      <c r="U111" s="39">
        <v>2.1785046728971964</v>
      </c>
      <c r="V111" s="38"/>
      <c r="W111" s="38"/>
      <c r="X111" s="41"/>
      <c r="Y111" s="39" t="e">
        <v>#DIV/0!</v>
      </c>
      <c r="Z111" s="38">
        <v>0</v>
      </c>
      <c r="AA111" s="38">
        <v>4.0140303490705832E-3</v>
      </c>
      <c r="AB111" s="38"/>
      <c r="AC111" s="38"/>
      <c r="AD111" s="38"/>
      <c r="AE111" s="38"/>
      <c r="AF111" s="38"/>
      <c r="AG111" s="38"/>
      <c r="AH111" s="38"/>
      <c r="AI111" s="38"/>
    </row>
    <row r="112" spans="1:35" ht="15.75" hidden="1" customHeight="1" x14ac:dyDescent="0.25">
      <c r="A112" s="17">
        <v>45789</v>
      </c>
      <c r="B112" s="17">
        <v>45849</v>
      </c>
      <c r="C112" s="17">
        <v>45809</v>
      </c>
      <c r="D112" s="17">
        <v>45815</v>
      </c>
      <c r="E112" s="17" t="s">
        <v>26</v>
      </c>
      <c r="F112" s="17" t="s">
        <v>27</v>
      </c>
      <c r="G112" s="17" t="s">
        <v>28</v>
      </c>
      <c r="H112" s="17" t="s">
        <v>31</v>
      </c>
      <c r="I112" s="24">
        <v>3000</v>
      </c>
      <c r="J112" s="39">
        <v>346.76</v>
      </c>
      <c r="K112" s="40">
        <v>120000</v>
      </c>
      <c r="L112" s="40">
        <v>8444</v>
      </c>
      <c r="M112" s="40"/>
      <c r="N112" s="40">
        <v>600000</v>
      </c>
      <c r="O112" s="40">
        <v>148437</v>
      </c>
      <c r="P112" s="40"/>
      <c r="Q112" s="40">
        <v>599</v>
      </c>
      <c r="R112" s="39">
        <v>5</v>
      </c>
      <c r="S112" s="39">
        <v>2.3360752373060625</v>
      </c>
      <c r="T112" s="39"/>
      <c r="U112" s="39">
        <v>0.57889816360600999</v>
      </c>
      <c r="V112" s="38"/>
      <c r="W112" s="38"/>
      <c r="X112" s="41"/>
      <c r="Y112" s="39" t="e">
        <v>#DIV/0!</v>
      </c>
      <c r="Z112" s="38">
        <v>0</v>
      </c>
      <c r="AA112" s="38">
        <v>4.0353820139183627E-3</v>
      </c>
      <c r="AB112" s="38"/>
      <c r="AC112" s="38"/>
      <c r="AD112" s="38"/>
      <c r="AE112" s="38"/>
      <c r="AF112" s="38"/>
      <c r="AG112" s="38"/>
      <c r="AH112" s="38"/>
      <c r="AI112" s="38"/>
    </row>
    <row r="113" spans="1:35" ht="15.75" hidden="1" customHeight="1" x14ac:dyDescent="0.25">
      <c r="A113" s="17" t="s">
        <v>32</v>
      </c>
      <c r="B113" s="17"/>
      <c r="C113" s="17"/>
      <c r="D113" s="17"/>
      <c r="E113" s="17"/>
      <c r="F113" s="17"/>
      <c r="G113" s="17"/>
      <c r="H113" s="17"/>
      <c r="I113" s="24">
        <v>12000</v>
      </c>
      <c r="J113" s="39">
        <v>1382.19</v>
      </c>
      <c r="K113" s="40">
        <v>1011667</v>
      </c>
      <c r="L113" s="40">
        <v>40791</v>
      </c>
      <c r="M113" s="40"/>
      <c r="N113" s="40">
        <v>2650000</v>
      </c>
      <c r="O113" s="40">
        <v>313604</v>
      </c>
      <c r="P113" s="40">
        <v>0</v>
      </c>
      <c r="Q113" s="40">
        <v>1276</v>
      </c>
      <c r="R113" s="39"/>
      <c r="S113" s="39">
        <v>4.4074374051351395</v>
      </c>
      <c r="T113" s="39"/>
      <c r="U113" s="39">
        <v>1.0832210031347962</v>
      </c>
      <c r="V113" s="38">
        <v>0</v>
      </c>
      <c r="W113" s="38">
        <v>0</v>
      </c>
      <c r="X113" s="41"/>
      <c r="Y113" s="39" t="e">
        <v>#DIV/0!</v>
      </c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</row>
    <row r="114" spans="1:35" ht="15.75" hidden="1" customHeight="1" x14ac:dyDescent="0.25">
      <c r="A114" s="17">
        <v>45783</v>
      </c>
      <c r="B114" s="17">
        <v>45844</v>
      </c>
      <c r="C114" s="17">
        <v>45809</v>
      </c>
      <c r="D114" s="17">
        <v>45815</v>
      </c>
      <c r="E114" s="17" t="s">
        <v>26</v>
      </c>
      <c r="F114" s="17" t="s">
        <v>33</v>
      </c>
      <c r="G114" s="17" t="s">
        <v>34</v>
      </c>
      <c r="H114" s="17" t="s">
        <v>29</v>
      </c>
      <c r="I114" s="24">
        <v>6500</v>
      </c>
      <c r="J114" s="39">
        <v>714.12</v>
      </c>
      <c r="K114" s="40"/>
      <c r="L114" s="40">
        <v>150608</v>
      </c>
      <c r="M114" s="40"/>
      <c r="N114" s="40">
        <v>2600000</v>
      </c>
      <c r="O114" s="40">
        <v>248271</v>
      </c>
      <c r="P114" s="40"/>
      <c r="Q114" s="40">
        <v>5120</v>
      </c>
      <c r="R114" s="39">
        <v>2.5</v>
      </c>
      <c r="S114" s="39">
        <v>2.8763729956378312</v>
      </c>
      <c r="T114" s="39"/>
      <c r="U114" s="39">
        <v>0.13947656250000001</v>
      </c>
      <c r="V114" s="38">
        <v>650</v>
      </c>
      <c r="W114" s="38"/>
      <c r="X114" s="41">
        <v>10</v>
      </c>
      <c r="Y114" s="39" t="e">
        <v>#DIV/0!</v>
      </c>
      <c r="Z114" s="38">
        <v>0</v>
      </c>
      <c r="AA114" s="38">
        <v>2.0622626081982995E-2</v>
      </c>
      <c r="AB114" s="38"/>
      <c r="AC114" s="38"/>
      <c r="AD114" s="38"/>
      <c r="AE114" s="38"/>
      <c r="AF114" s="38"/>
      <c r="AG114" s="38"/>
      <c r="AH114" s="38"/>
      <c r="AI114" s="38"/>
    </row>
    <row r="115" spans="1:35" ht="15.75" hidden="1" customHeight="1" x14ac:dyDescent="0.25">
      <c r="A115" s="17">
        <v>45783</v>
      </c>
      <c r="B115" s="17">
        <v>45844</v>
      </c>
      <c r="C115" s="17">
        <v>45809</v>
      </c>
      <c r="D115" s="17">
        <v>45815</v>
      </c>
      <c r="E115" s="17" t="s">
        <v>26</v>
      </c>
      <c r="F115" s="17" t="s">
        <v>33</v>
      </c>
      <c r="G115" s="17" t="s">
        <v>34</v>
      </c>
      <c r="H115" s="17" t="s">
        <v>30</v>
      </c>
      <c r="I115" s="24">
        <v>4500</v>
      </c>
      <c r="J115" s="39">
        <v>501.8</v>
      </c>
      <c r="K115" s="40"/>
      <c r="L115" s="40">
        <v>82975</v>
      </c>
      <c r="M115" s="40"/>
      <c r="N115" s="40">
        <v>1125000</v>
      </c>
      <c r="O115" s="40">
        <v>128677</v>
      </c>
      <c r="P115" s="40"/>
      <c r="Q115" s="40">
        <v>3929</v>
      </c>
      <c r="R115" s="39">
        <v>4</v>
      </c>
      <c r="S115" s="39">
        <v>3.8996868127171136</v>
      </c>
      <c r="T115" s="39"/>
      <c r="U115" s="39">
        <v>0.12771697632985493</v>
      </c>
      <c r="V115" s="38">
        <v>375</v>
      </c>
      <c r="W115" s="38"/>
      <c r="X115" s="41">
        <v>12</v>
      </c>
      <c r="Y115" s="39" t="e">
        <v>#DIV/0!</v>
      </c>
      <c r="Z115" s="38">
        <v>0</v>
      </c>
      <c r="AA115" s="38">
        <v>3.0533817232294817E-2</v>
      </c>
      <c r="AB115" s="38"/>
      <c r="AC115" s="38"/>
      <c r="AD115" s="38"/>
      <c r="AE115" s="38"/>
      <c r="AF115" s="38"/>
      <c r="AG115" s="38"/>
      <c r="AH115" s="38"/>
      <c r="AI115" s="38"/>
    </row>
    <row r="116" spans="1:35" ht="15.75" hidden="1" customHeight="1" x14ac:dyDescent="0.25">
      <c r="A116" s="17">
        <v>45783</v>
      </c>
      <c r="B116" s="17">
        <v>45844</v>
      </c>
      <c r="C116" s="17">
        <v>45809</v>
      </c>
      <c r="D116" s="17">
        <v>45815</v>
      </c>
      <c r="E116" s="17" t="s">
        <v>26</v>
      </c>
      <c r="F116" s="17" t="s">
        <v>33</v>
      </c>
      <c r="G116" s="17" t="s">
        <v>34</v>
      </c>
      <c r="H116" s="17" t="s">
        <v>31</v>
      </c>
      <c r="I116" s="24">
        <v>3000</v>
      </c>
      <c r="J116" s="39">
        <v>333.99</v>
      </c>
      <c r="K116" s="40"/>
      <c r="L116" s="40">
        <v>33280</v>
      </c>
      <c r="M116" s="40"/>
      <c r="N116" s="40">
        <v>600000</v>
      </c>
      <c r="O116" s="40">
        <v>56361</v>
      </c>
      <c r="P116" s="40"/>
      <c r="Q116" s="40">
        <v>1361</v>
      </c>
      <c r="R116" s="39">
        <v>5</v>
      </c>
      <c r="S116" s="39">
        <v>5.9259062117421619</v>
      </c>
      <c r="T116" s="39"/>
      <c r="U116" s="39">
        <v>0.24540044085231449</v>
      </c>
      <c r="V116" s="38">
        <v>200</v>
      </c>
      <c r="W116" s="38"/>
      <c r="X116" s="41">
        <v>15</v>
      </c>
      <c r="Y116" s="39" t="e">
        <v>#DIV/0!</v>
      </c>
      <c r="Z116" s="38">
        <v>0</v>
      </c>
      <c r="AA116" s="38">
        <v>2.4147903692269476E-2</v>
      </c>
      <c r="AB116" s="38"/>
      <c r="AC116" s="38"/>
      <c r="AD116" s="38"/>
      <c r="AE116" s="38"/>
      <c r="AF116" s="38"/>
      <c r="AG116" s="38"/>
      <c r="AH116" s="38"/>
      <c r="AI116" s="38"/>
    </row>
    <row r="117" spans="1:35" ht="15.75" hidden="1" customHeight="1" x14ac:dyDescent="0.25">
      <c r="A117" s="17">
        <v>45783</v>
      </c>
      <c r="B117" s="17">
        <v>45844</v>
      </c>
      <c r="C117" s="17">
        <v>45809</v>
      </c>
      <c r="D117" s="17">
        <v>45815</v>
      </c>
      <c r="E117" s="17" t="s">
        <v>26</v>
      </c>
      <c r="F117" s="17" t="s">
        <v>33</v>
      </c>
      <c r="G117" s="17" t="s">
        <v>34</v>
      </c>
      <c r="H117" s="17" t="s">
        <v>35</v>
      </c>
      <c r="I117" s="24">
        <v>2000</v>
      </c>
      <c r="J117" s="39">
        <v>226.43</v>
      </c>
      <c r="K117" s="40"/>
      <c r="L117" s="40">
        <v>30855</v>
      </c>
      <c r="M117" s="40"/>
      <c r="N117" s="40">
        <v>571429</v>
      </c>
      <c r="O117" s="40">
        <v>54157</v>
      </c>
      <c r="P117" s="40"/>
      <c r="Q117" s="40">
        <v>1007</v>
      </c>
      <c r="R117" s="39">
        <v>3.4999973750019686</v>
      </c>
      <c r="S117" s="39">
        <v>4.1809923001643376</v>
      </c>
      <c r="T117" s="39"/>
      <c r="U117" s="39">
        <v>0.22485600794438929</v>
      </c>
      <c r="V117" s="38">
        <v>133</v>
      </c>
      <c r="W117" s="38"/>
      <c r="X117" s="41">
        <v>15.037593984962406</v>
      </c>
      <c r="Y117" s="39" t="e">
        <v>#DIV/0!</v>
      </c>
      <c r="Z117" s="38">
        <v>0</v>
      </c>
      <c r="AA117" s="38">
        <v>1.8594087560241519E-2</v>
      </c>
      <c r="AB117" s="38"/>
      <c r="AC117" s="38"/>
      <c r="AD117" s="38"/>
      <c r="AE117" s="38"/>
      <c r="AF117" s="38"/>
      <c r="AG117" s="38"/>
      <c r="AH117" s="38"/>
      <c r="AI117" s="38"/>
    </row>
    <row r="118" spans="1:35" ht="15.75" hidden="1" customHeight="1" x14ac:dyDescent="0.25">
      <c r="A118" s="17">
        <v>45783</v>
      </c>
      <c r="B118" s="73">
        <v>45844</v>
      </c>
      <c r="C118" s="17">
        <v>45809</v>
      </c>
      <c r="D118" s="73">
        <v>45815</v>
      </c>
      <c r="E118" s="17" t="s">
        <v>26</v>
      </c>
      <c r="F118" s="17" t="s">
        <v>33</v>
      </c>
      <c r="G118" s="17" t="s">
        <v>34</v>
      </c>
      <c r="H118" s="17" t="s">
        <v>36</v>
      </c>
      <c r="I118" s="24">
        <v>2000</v>
      </c>
      <c r="J118" s="39">
        <v>222.23</v>
      </c>
      <c r="K118" s="40"/>
      <c r="L118" s="40">
        <v>57913</v>
      </c>
      <c r="M118" s="78">
        <f>J118/L118</f>
        <v>3.8373076856664306E-3</v>
      </c>
      <c r="N118" s="40">
        <v>571429</v>
      </c>
      <c r="O118" s="40">
        <v>93917</v>
      </c>
      <c r="P118" s="40"/>
      <c r="Q118" s="40">
        <v>2670</v>
      </c>
      <c r="R118" s="39">
        <v>3.4999973750019686</v>
      </c>
      <c r="S118" s="39">
        <v>2.3662382742208545</v>
      </c>
      <c r="T118" s="39"/>
      <c r="U118" s="39">
        <v>8.3232209737827717E-2</v>
      </c>
      <c r="V118" s="38">
        <v>133</v>
      </c>
      <c r="W118" s="38"/>
      <c r="X118" s="41">
        <v>15.037593984962406</v>
      </c>
      <c r="Y118" s="39" t="e">
        <v>#DIV/0!</v>
      </c>
      <c r="Z118" s="38">
        <v>0</v>
      </c>
      <c r="AA118" s="38">
        <v>2.8429357837239263E-2</v>
      </c>
      <c r="AB118" s="38"/>
      <c r="AC118" s="38"/>
      <c r="AD118" s="38"/>
      <c r="AE118" s="38"/>
      <c r="AF118" s="38"/>
      <c r="AG118" s="38"/>
      <c r="AH118" s="38"/>
      <c r="AI118" s="38"/>
    </row>
    <row r="119" spans="1:35" ht="15.75" hidden="1" customHeight="1" x14ac:dyDescent="0.25">
      <c r="A119" s="17">
        <v>45783</v>
      </c>
      <c r="B119" s="17">
        <v>45844</v>
      </c>
      <c r="C119" s="17">
        <v>45809</v>
      </c>
      <c r="D119" s="17">
        <v>45815</v>
      </c>
      <c r="E119" s="17" t="s">
        <v>26</v>
      </c>
      <c r="F119" s="17" t="s">
        <v>33</v>
      </c>
      <c r="G119" s="17" t="s">
        <v>34</v>
      </c>
      <c r="H119" s="17" t="s">
        <v>37</v>
      </c>
      <c r="I119" s="24">
        <v>3000</v>
      </c>
      <c r="J119" s="39">
        <v>335.21</v>
      </c>
      <c r="K119" s="40"/>
      <c r="L119" s="40">
        <v>67682</v>
      </c>
      <c r="M119" s="40"/>
      <c r="N119" s="40">
        <v>857143</v>
      </c>
      <c r="O119" s="40">
        <v>123028</v>
      </c>
      <c r="P119" s="40"/>
      <c r="Q119" s="40">
        <v>3036</v>
      </c>
      <c r="R119" s="39">
        <v>3.4999994166667636</v>
      </c>
      <c r="S119" s="39">
        <v>2.7246643040608642</v>
      </c>
      <c r="T119" s="39"/>
      <c r="U119" s="39">
        <v>0.11041172595520421</v>
      </c>
      <c r="V119" s="38">
        <v>200</v>
      </c>
      <c r="W119" s="38"/>
      <c r="X119" s="41">
        <v>15</v>
      </c>
      <c r="Y119" s="39" t="e">
        <v>#DIV/0!</v>
      </c>
      <c r="Z119" s="38">
        <v>0</v>
      </c>
      <c r="AA119" s="38">
        <v>2.4677309230419091E-2</v>
      </c>
      <c r="AB119" s="38"/>
      <c r="AC119" s="38"/>
      <c r="AD119" s="38"/>
      <c r="AE119" s="38"/>
      <c r="AF119" s="38"/>
      <c r="AG119" s="38"/>
      <c r="AH119" s="38"/>
      <c r="AI119" s="38"/>
    </row>
    <row r="120" spans="1:35" ht="15.75" hidden="1" customHeight="1" x14ac:dyDescent="0.25">
      <c r="A120" s="17" t="s">
        <v>32</v>
      </c>
      <c r="B120" s="17"/>
      <c r="C120" s="17"/>
      <c r="D120" s="17"/>
      <c r="E120" s="17"/>
      <c r="F120" s="17"/>
      <c r="G120" s="17"/>
      <c r="H120" s="17"/>
      <c r="I120" s="24">
        <v>21000</v>
      </c>
      <c r="J120" s="39">
        <v>2333.7800000000002</v>
      </c>
      <c r="K120" s="40">
        <v>0</v>
      </c>
      <c r="L120" s="40">
        <v>423313</v>
      </c>
      <c r="M120" s="40"/>
      <c r="N120" s="40">
        <v>6325001</v>
      </c>
      <c r="O120" s="40">
        <v>704411</v>
      </c>
      <c r="P120" s="40">
        <v>0</v>
      </c>
      <c r="Q120" s="40">
        <v>17123</v>
      </c>
      <c r="R120" s="39"/>
      <c r="S120" s="39">
        <v>3.3130942021064409</v>
      </c>
      <c r="T120" s="39"/>
      <c r="U120" s="39">
        <v>0.13629504175670151</v>
      </c>
      <c r="V120" s="38">
        <v>1691</v>
      </c>
      <c r="W120" s="38">
        <v>0</v>
      </c>
      <c r="X120" s="41"/>
      <c r="Y120" s="39" t="e">
        <v>#DIV/0!</v>
      </c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</row>
    <row r="121" spans="1:35" ht="15.75" hidden="1" customHeight="1" x14ac:dyDescent="0.25">
      <c r="A121" s="17">
        <v>45785</v>
      </c>
      <c r="B121" s="17">
        <v>45844</v>
      </c>
      <c r="C121" s="17">
        <v>45809</v>
      </c>
      <c r="D121" s="17">
        <v>45815</v>
      </c>
      <c r="E121" s="17" t="s">
        <v>26</v>
      </c>
      <c r="F121" s="17" t="s">
        <v>38</v>
      </c>
      <c r="G121" s="17" t="s">
        <v>28</v>
      </c>
      <c r="H121" s="17" t="s">
        <v>29</v>
      </c>
      <c r="I121" s="24">
        <v>5000</v>
      </c>
      <c r="J121" s="39">
        <v>583.84</v>
      </c>
      <c r="K121" s="40">
        <v>92593</v>
      </c>
      <c r="L121" s="40">
        <v>203032</v>
      </c>
      <c r="M121" s="40"/>
      <c r="N121" s="40">
        <v>277778</v>
      </c>
      <c r="O121" s="40">
        <v>496765</v>
      </c>
      <c r="P121" s="40"/>
      <c r="Q121" s="40">
        <v>755</v>
      </c>
      <c r="R121" s="39">
        <v>17.99998560001152</v>
      </c>
      <c r="S121" s="39">
        <v>1.1752840880496815</v>
      </c>
      <c r="T121" s="39"/>
      <c r="U121" s="39">
        <v>0.77329801324503311</v>
      </c>
      <c r="V121" s="38"/>
      <c r="W121" s="38"/>
      <c r="X121" s="41"/>
      <c r="Y121" s="39" t="e">
        <v>#DIV/0!</v>
      </c>
      <c r="Z121" s="38">
        <v>0</v>
      </c>
      <c r="AA121" s="38">
        <v>1.5198333215906917E-3</v>
      </c>
      <c r="AB121" s="38"/>
      <c r="AC121" s="38"/>
      <c r="AD121" s="38"/>
      <c r="AE121" s="38"/>
      <c r="AF121" s="38"/>
      <c r="AG121" s="38"/>
      <c r="AH121" s="38"/>
      <c r="AI121" s="38"/>
    </row>
    <row r="122" spans="1:35" ht="15.75" hidden="1" customHeight="1" x14ac:dyDescent="0.25">
      <c r="A122" s="17">
        <v>45785</v>
      </c>
      <c r="B122" s="17">
        <v>45844</v>
      </c>
      <c r="C122" s="17">
        <v>45809</v>
      </c>
      <c r="D122" s="17">
        <v>45815</v>
      </c>
      <c r="E122" s="17" t="s">
        <v>26</v>
      </c>
      <c r="F122" s="17" t="s">
        <v>38</v>
      </c>
      <c r="G122" s="17" t="s">
        <v>28</v>
      </c>
      <c r="H122" s="17" t="s">
        <v>30</v>
      </c>
      <c r="I122" s="24">
        <v>4000</v>
      </c>
      <c r="J122" s="39">
        <v>465.82</v>
      </c>
      <c r="K122" s="40">
        <v>53333</v>
      </c>
      <c r="L122" s="40">
        <v>224068</v>
      </c>
      <c r="M122" s="40"/>
      <c r="N122" s="40">
        <v>160000</v>
      </c>
      <c r="O122" s="40">
        <v>443664</v>
      </c>
      <c r="P122" s="40"/>
      <c r="Q122" s="40">
        <v>501</v>
      </c>
      <c r="R122" s="39">
        <v>25</v>
      </c>
      <c r="S122" s="39">
        <v>1.0499386923437557</v>
      </c>
      <c r="T122" s="39"/>
      <c r="U122" s="39">
        <v>0.92978043912175645</v>
      </c>
      <c r="V122" s="38"/>
      <c r="W122" s="38"/>
      <c r="X122" s="41"/>
      <c r="Y122" s="39" t="e">
        <v>#DIV/0!</v>
      </c>
      <c r="Z122" s="38">
        <v>0</v>
      </c>
      <c r="AA122" s="38">
        <v>1.1292329330304014E-3</v>
      </c>
      <c r="AB122" s="38"/>
      <c r="AC122" s="38"/>
      <c r="AD122" s="38"/>
      <c r="AE122" s="38"/>
      <c r="AF122" s="38"/>
      <c r="AG122" s="38"/>
      <c r="AH122" s="38"/>
      <c r="AI122" s="38"/>
    </row>
    <row r="123" spans="1:35" ht="15.75" hidden="1" customHeight="1" x14ac:dyDescent="0.25">
      <c r="A123" s="17">
        <v>45785</v>
      </c>
      <c r="B123" s="17">
        <v>45844</v>
      </c>
      <c r="C123" s="17">
        <v>45809</v>
      </c>
      <c r="D123" s="17">
        <v>45815</v>
      </c>
      <c r="E123" s="17" t="s">
        <v>26</v>
      </c>
      <c r="F123" s="17" t="s">
        <v>38</v>
      </c>
      <c r="G123" s="17" t="s">
        <v>28</v>
      </c>
      <c r="H123" s="17" t="s">
        <v>31</v>
      </c>
      <c r="I123" s="24">
        <v>2000</v>
      </c>
      <c r="J123" s="39">
        <v>233.95</v>
      </c>
      <c r="K123" s="40">
        <v>33333</v>
      </c>
      <c r="L123" s="40">
        <v>37793</v>
      </c>
      <c r="M123" s="40"/>
      <c r="N123" s="40">
        <v>100000</v>
      </c>
      <c r="O123" s="40">
        <v>90748</v>
      </c>
      <c r="P123" s="40"/>
      <c r="Q123" s="40">
        <v>172</v>
      </c>
      <c r="R123" s="39">
        <v>20</v>
      </c>
      <c r="S123" s="39">
        <v>2.5780182483360514</v>
      </c>
      <c r="T123" s="39"/>
      <c r="U123" s="39">
        <v>1.3601744186046512</v>
      </c>
      <c r="V123" s="38"/>
      <c r="W123" s="38"/>
      <c r="X123" s="41"/>
      <c r="Y123" s="39" t="e">
        <v>#DIV/0!</v>
      </c>
      <c r="Z123" s="38">
        <v>0</v>
      </c>
      <c r="AA123" s="38">
        <v>1.8953585753956009E-3</v>
      </c>
      <c r="AB123" s="38"/>
      <c r="AC123" s="38"/>
      <c r="AD123" s="38"/>
      <c r="AE123" s="38"/>
      <c r="AF123" s="38"/>
      <c r="AG123" s="38"/>
      <c r="AH123" s="38"/>
      <c r="AI123" s="38"/>
    </row>
    <row r="124" spans="1:35" ht="15.75" hidden="1" customHeight="1" x14ac:dyDescent="0.25">
      <c r="A124" s="17" t="s">
        <v>32</v>
      </c>
      <c r="B124" s="17"/>
      <c r="C124" s="17"/>
      <c r="D124" s="17"/>
      <c r="E124" s="17"/>
      <c r="F124" s="17"/>
      <c r="G124" s="17"/>
      <c r="H124" s="17"/>
      <c r="I124" s="24">
        <v>11000</v>
      </c>
      <c r="J124" s="39">
        <v>1283.6100000000001</v>
      </c>
      <c r="K124" s="40">
        <v>179259</v>
      </c>
      <c r="L124" s="40">
        <v>464893</v>
      </c>
      <c r="M124" s="40"/>
      <c r="N124" s="40">
        <v>537778</v>
      </c>
      <c r="O124" s="40">
        <v>1031177</v>
      </c>
      <c r="P124" s="40">
        <v>0</v>
      </c>
      <c r="Q124" s="40">
        <v>1428</v>
      </c>
      <c r="R124" s="39"/>
      <c r="S124" s="39">
        <v>1.2448008440839933</v>
      </c>
      <c r="T124" s="39"/>
      <c r="U124" s="39">
        <v>0.89888655462184885</v>
      </c>
      <c r="V124" s="38">
        <v>0</v>
      </c>
      <c r="W124" s="38">
        <v>0</v>
      </c>
      <c r="X124" s="41"/>
      <c r="Y124" s="39" t="e">
        <v>#DIV/0!</v>
      </c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</row>
    <row r="125" spans="1:35" ht="15.75" hidden="1" customHeight="1" x14ac:dyDescent="0.25">
      <c r="A125" s="17">
        <v>45792</v>
      </c>
      <c r="B125" s="17">
        <v>45851</v>
      </c>
      <c r="C125" s="17">
        <v>45809</v>
      </c>
      <c r="D125" s="17">
        <v>45815</v>
      </c>
      <c r="E125" s="17" t="s">
        <v>26</v>
      </c>
      <c r="F125" s="17" t="s">
        <v>39</v>
      </c>
      <c r="G125" s="17" t="s">
        <v>40</v>
      </c>
      <c r="H125" s="17" t="s">
        <v>29</v>
      </c>
      <c r="I125" s="24">
        <v>6000</v>
      </c>
      <c r="J125" s="39">
        <v>702.57</v>
      </c>
      <c r="K125" s="40"/>
      <c r="L125" s="40" t="s">
        <v>41</v>
      </c>
      <c r="M125" s="40"/>
      <c r="N125" s="40"/>
      <c r="O125" s="40">
        <v>82690</v>
      </c>
      <c r="P125" s="40"/>
      <c r="Q125" s="40">
        <v>5043</v>
      </c>
      <c r="R125" s="39"/>
      <c r="S125" s="39">
        <v>8.4964324585802391</v>
      </c>
      <c r="T125" s="39"/>
      <c r="U125" s="39">
        <v>0.13931588340273648</v>
      </c>
      <c r="V125" s="38">
        <v>1200</v>
      </c>
      <c r="W125" s="38">
        <v>948</v>
      </c>
      <c r="X125" s="41">
        <v>5</v>
      </c>
      <c r="Y125" s="39">
        <v>0.74110759493670897</v>
      </c>
      <c r="Z125" s="38" t="e">
        <v>#DIV/0!</v>
      </c>
      <c r="AA125" s="38">
        <v>6.0986818236788004E-2</v>
      </c>
      <c r="AB125" s="38"/>
      <c r="AC125" s="38"/>
      <c r="AD125" s="38"/>
      <c r="AE125" s="38"/>
      <c r="AF125" s="38"/>
      <c r="AG125" s="38"/>
      <c r="AH125" s="38"/>
      <c r="AI125" s="38"/>
    </row>
    <row r="126" spans="1:35" ht="15.75" hidden="1" customHeight="1" x14ac:dyDescent="0.25">
      <c r="A126" s="17">
        <v>45792</v>
      </c>
      <c r="B126" s="17">
        <v>45851</v>
      </c>
      <c r="C126" s="17">
        <v>45809</v>
      </c>
      <c r="D126" s="17">
        <v>45815</v>
      </c>
      <c r="E126" s="17" t="s">
        <v>26</v>
      </c>
      <c r="F126" s="17" t="s">
        <v>39</v>
      </c>
      <c r="G126" s="17" t="s">
        <v>40</v>
      </c>
      <c r="H126" s="17" t="s">
        <v>30</v>
      </c>
      <c r="I126" s="24">
        <v>5000</v>
      </c>
      <c r="J126" s="39">
        <v>564.44000000000005</v>
      </c>
      <c r="K126" s="40"/>
      <c r="L126" s="40" t="s">
        <v>41</v>
      </c>
      <c r="M126" s="40"/>
      <c r="N126" s="40"/>
      <c r="O126" s="40">
        <v>71166</v>
      </c>
      <c r="P126" s="40"/>
      <c r="Q126" s="40">
        <v>5703</v>
      </c>
      <c r="R126" s="39"/>
      <c r="S126" s="39">
        <v>7.9313155158362152</v>
      </c>
      <c r="T126" s="39"/>
      <c r="U126" s="39">
        <v>9.8972470629493256E-2</v>
      </c>
      <c r="V126" s="38">
        <v>1000</v>
      </c>
      <c r="W126" s="38">
        <v>458</v>
      </c>
      <c r="X126" s="41">
        <v>5</v>
      </c>
      <c r="Y126" s="39">
        <v>1.2324017467248909</v>
      </c>
      <c r="Z126" s="38" t="e">
        <v>#DIV/0!</v>
      </c>
      <c r="AA126" s="38">
        <v>8.0136582075710311E-2</v>
      </c>
      <c r="AB126" s="38"/>
      <c r="AC126" s="38"/>
      <c r="AD126" s="38"/>
      <c r="AE126" s="38"/>
      <c r="AF126" s="38"/>
      <c r="AG126" s="38"/>
      <c r="AH126" s="38"/>
      <c r="AI126" s="38"/>
    </row>
    <row r="127" spans="1:35" ht="15.75" hidden="1" customHeight="1" x14ac:dyDescent="0.25">
      <c r="A127" s="17">
        <v>45792</v>
      </c>
      <c r="B127" s="17">
        <v>45851</v>
      </c>
      <c r="C127" s="17">
        <v>45809</v>
      </c>
      <c r="D127" s="17">
        <v>45815</v>
      </c>
      <c r="E127" s="17" t="s">
        <v>26</v>
      </c>
      <c r="F127" s="17" t="s">
        <v>39</v>
      </c>
      <c r="G127" s="17" t="s">
        <v>40</v>
      </c>
      <c r="H127" s="17" t="s">
        <v>31</v>
      </c>
      <c r="I127" s="24">
        <v>3000</v>
      </c>
      <c r="J127" s="39">
        <v>344.24</v>
      </c>
      <c r="K127" s="40"/>
      <c r="L127" s="40" t="s">
        <v>41</v>
      </c>
      <c r="M127" s="40"/>
      <c r="N127" s="40"/>
      <c r="O127" s="40">
        <v>94028</v>
      </c>
      <c r="P127" s="40"/>
      <c r="Q127" s="40">
        <v>2468</v>
      </c>
      <c r="R127" s="39"/>
      <c r="S127" s="39">
        <v>3.6610371378738251</v>
      </c>
      <c r="T127" s="39"/>
      <c r="U127" s="39">
        <v>0.13948136142625608</v>
      </c>
      <c r="V127" s="38">
        <v>429</v>
      </c>
      <c r="W127" s="38">
        <v>409</v>
      </c>
      <c r="X127" s="41">
        <v>6.9930069930069934</v>
      </c>
      <c r="Y127" s="39">
        <v>0.84166259168704161</v>
      </c>
      <c r="Z127" s="38" t="e">
        <v>#DIV/0!</v>
      </c>
      <c r="AA127" s="38">
        <v>2.6247500744459099E-2</v>
      </c>
      <c r="AB127" s="38"/>
      <c r="AC127" s="38"/>
      <c r="AD127" s="38"/>
      <c r="AE127" s="38"/>
      <c r="AF127" s="38"/>
      <c r="AG127" s="38"/>
      <c r="AH127" s="38"/>
      <c r="AI127" s="38"/>
    </row>
    <row r="128" spans="1:35" ht="15.75" hidden="1" customHeight="1" x14ac:dyDescent="0.25">
      <c r="A128" s="17">
        <v>45792</v>
      </c>
      <c r="B128" s="17">
        <v>45851</v>
      </c>
      <c r="C128" s="17">
        <v>45809</v>
      </c>
      <c r="D128" s="17">
        <v>45815</v>
      </c>
      <c r="E128" s="17" t="s">
        <v>26</v>
      </c>
      <c r="F128" s="17" t="s">
        <v>39</v>
      </c>
      <c r="G128" s="17" t="s">
        <v>40</v>
      </c>
      <c r="H128" s="17" t="s">
        <v>35</v>
      </c>
      <c r="I128" s="24">
        <v>2000</v>
      </c>
      <c r="J128" s="39">
        <v>203.94</v>
      </c>
      <c r="K128" s="40"/>
      <c r="L128" s="40" t="s">
        <v>41</v>
      </c>
      <c r="M128" s="40"/>
      <c r="N128" s="40"/>
      <c r="O128" s="40">
        <v>44611</v>
      </c>
      <c r="P128" s="40"/>
      <c r="Q128" s="40">
        <v>1452</v>
      </c>
      <c r="R128" s="39"/>
      <c r="S128" s="39">
        <v>4.5715182354127908</v>
      </c>
      <c r="T128" s="39"/>
      <c r="U128" s="39">
        <v>0.14045454545454544</v>
      </c>
      <c r="V128" s="38">
        <v>333</v>
      </c>
      <c r="W128" s="38">
        <v>243</v>
      </c>
      <c r="X128" s="41">
        <v>6.0060060060060056</v>
      </c>
      <c r="Y128" s="39">
        <v>0.83925925925925926</v>
      </c>
      <c r="Z128" s="38" t="e">
        <v>#DIV/0!</v>
      </c>
      <c r="AA128" s="38">
        <v>3.2548026271547376E-2</v>
      </c>
      <c r="AB128" s="38"/>
      <c r="AC128" s="38"/>
      <c r="AD128" s="38"/>
      <c r="AE128" s="38"/>
      <c r="AF128" s="38"/>
      <c r="AG128" s="38"/>
      <c r="AH128" s="38"/>
      <c r="AI128" s="38"/>
    </row>
    <row r="129" spans="1:35" ht="15.75" customHeight="1" x14ac:dyDescent="0.25">
      <c r="A129" s="17">
        <v>45792</v>
      </c>
      <c r="B129" s="17">
        <v>45851</v>
      </c>
      <c r="C129" s="17">
        <v>45809</v>
      </c>
      <c r="D129" s="17">
        <v>45815</v>
      </c>
      <c r="E129" s="17" t="s">
        <v>26</v>
      </c>
      <c r="F129" s="17" t="s">
        <v>39</v>
      </c>
      <c r="G129" s="17" t="s">
        <v>40</v>
      </c>
      <c r="H129" s="17" t="s">
        <v>36</v>
      </c>
      <c r="I129" s="24">
        <v>2000</v>
      </c>
      <c r="J129" s="39">
        <v>209.81</v>
      </c>
      <c r="K129" s="40"/>
      <c r="L129" s="40" t="s">
        <v>41</v>
      </c>
      <c r="M129" s="40"/>
      <c r="N129" s="40"/>
      <c r="O129" s="40">
        <v>54070</v>
      </c>
      <c r="P129" s="40"/>
      <c r="Q129" s="40">
        <v>2901</v>
      </c>
      <c r="R129" s="39"/>
      <c r="S129" s="39">
        <v>3.8803402996116145</v>
      </c>
      <c r="T129" s="39"/>
      <c r="U129" s="39">
        <v>7.232333678042055E-2</v>
      </c>
      <c r="V129" s="38">
        <v>333</v>
      </c>
      <c r="W129" s="38">
        <v>504</v>
      </c>
      <c r="X129" s="41">
        <v>6.0060060060060056</v>
      </c>
      <c r="Y129" s="39">
        <v>0.41628968253968257</v>
      </c>
      <c r="Z129" s="38" t="e">
        <v>#DIV/0!</v>
      </c>
      <c r="AA129" s="38">
        <v>5.3652672461623821E-2</v>
      </c>
      <c r="AB129" s="38"/>
      <c r="AC129" s="38"/>
      <c r="AD129" s="38"/>
      <c r="AE129" s="38"/>
      <c r="AF129" s="38"/>
      <c r="AG129" s="38"/>
      <c r="AH129" s="38"/>
      <c r="AI129" s="38"/>
    </row>
    <row r="130" spans="1:35" ht="15.75" hidden="1" customHeight="1" x14ac:dyDescent="0.25">
      <c r="A130" s="17">
        <v>45789</v>
      </c>
      <c r="B130" s="17">
        <v>45849</v>
      </c>
      <c r="C130" s="17">
        <v>45809</v>
      </c>
      <c r="D130" s="17">
        <v>45815</v>
      </c>
      <c r="E130" s="17" t="s">
        <v>26</v>
      </c>
      <c r="F130" s="17" t="s">
        <v>39</v>
      </c>
      <c r="G130" s="17" t="s">
        <v>40</v>
      </c>
      <c r="H130" s="17" t="s">
        <v>37</v>
      </c>
      <c r="I130" s="24">
        <v>2000</v>
      </c>
      <c r="J130" s="39">
        <v>202.95</v>
      </c>
      <c r="K130" s="40"/>
      <c r="L130" s="40" t="s">
        <v>41</v>
      </c>
      <c r="M130" s="40"/>
      <c r="N130" s="40"/>
      <c r="O130" s="40">
        <v>48015</v>
      </c>
      <c r="P130" s="40"/>
      <c r="Q130" s="40">
        <v>1675</v>
      </c>
      <c r="R130" s="39"/>
      <c r="S130" s="39">
        <v>4.2268041237113394</v>
      </c>
      <c r="T130" s="39"/>
      <c r="U130" s="39">
        <v>0.1211641791044776</v>
      </c>
      <c r="V130" s="38">
        <v>333</v>
      </c>
      <c r="W130" s="38">
        <v>333</v>
      </c>
      <c r="X130" s="41">
        <v>6.0060060060060056</v>
      </c>
      <c r="Y130" s="39">
        <v>0.60945945945945945</v>
      </c>
      <c r="Z130" s="38" t="e">
        <v>#DIV/0!</v>
      </c>
      <c r="AA130" s="38">
        <v>3.4884931792148285E-2</v>
      </c>
      <c r="AB130" s="38"/>
      <c r="AC130" s="38"/>
      <c r="AD130" s="38"/>
      <c r="AE130" s="38"/>
      <c r="AF130" s="38"/>
      <c r="AG130" s="38"/>
      <c r="AH130" s="38"/>
      <c r="AI130" s="38"/>
    </row>
    <row r="131" spans="1:35" ht="15.75" hidden="1" customHeight="1" x14ac:dyDescent="0.25">
      <c r="A131" s="17" t="s">
        <v>32</v>
      </c>
      <c r="B131" s="17"/>
      <c r="C131" s="17"/>
      <c r="D131" s="17"/>
      <c r="E131" s="17"/>
      <c r="F131" s="17"/>
      <c r="G131" s="17"/>
      <c r="H131" s="17"/>
      <c r="I131" s="24">
        <v>20000</v>
      </c>
      <c r="J131" s="39">
        <v>2227.9500000000003</v>
      </c>
      <c r="K131" s="40">
        <v>0</v>
      </c>
      <c r="L131" s="40">
        <v>0</v>
      </c>
      <c r="M131" s="40"/>
      <c r="N131" s="40">
        <v>0</v>
      </c>
      <c r="O131" s="40">
        <v>394580</v>
      </c>
      <c r="P131" s="40">
        <v>0</v>
      </c>
      <c r="Q131" s="40">
        <v>19242</v>
      </c>
      <c r="R131" s="39"/>
      <c r="S131" s="39">
        <v>5.6463834963758943</v>
      </c>
      <c r="T131" s="39"/>
      <c r="U131" s="39">
        <v>0.11578578110383538</v>
      </c>
      <c r="V131" s="38">
        <v>3628</v>
      </c>
      <c r="W131" s="38">
        <v>2895</v>
      </c>
      <c r="X131" s="41"/>
      <c r="Y131" s="39">
        <v>0.76958549222797934</v>
      </c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</row>
    <row r="132" spans="1:35" ht="15.75" hidden="1" customHeight="1" x14ac:dyDescent="0.25">
      <c r="A132" s="17">
        <v>45797</v>
      </c>
      <c r="B132" s="17">
        <v>45857</v>
      </c>
      <c r="C132" s="17">
        <v>45809</v>
      </c>
      <c r="D132" s="17">
        <v>45815</v>
      </c>
      <c r="E132" s="17" t="s">
        <v>26</v>
      </c>
      <c r="F132" s="17" t="s">
        <v>42</v>
      </c>
      <c r="G132" s="17" t="s">
        <v>43</v>
      </c>
      <c r="H132" s="17" t="s">
        <v>29</v>
      </c>
      <c r="I132" s="24">
        <v>7000</v>
      </c>
      <c r="J132" s="39">
        <v>2339.6</v>
      </c>
      <c r="K132" s="40"/>
      <c r="L132" s="40"/>
      <c r="M132" s="40"/>
      <c r="N132" s="40">
        <v>5600000</v>
      </c>
      <c r="O132" s="40">
        <v>782630</v>
      </c>
      <c r="P132" s="40">
        <v>28000</v>
      </c>
      <c r="Q132" s="40">
        <v>11698</v>
      </c>
      <c r="R132" s="39">
        <v>2.5</v>
      </c>
      <c r="S132" s="39">
        <v>2.9894075105733231</v>
      </c>
      <c r="T132" s="39">
        <v>0.25</v>
      </c>
      <c r="U132" s="39">
        <v>0.2</v>
      </c>
      <c r="V132" s="38">
        <v>1167</v>
      </c>
      <c r="W132" s="38"/>
      <c r="X132" s="41">
        <v>5.9982862039417313</v>
      </c>
      <c r="Y132" s="39" t="e">
        <v>#DIV/0!</v>
      </c>
      <c r="Z132" s="38">
        <v>5.0000000000000001E-3</v>
      </c>
      <c r="AA132" s="38">
        <v>1.4947037552866617E-2</v>
      </c>
      <c r="AB132" s="38"/>
      <c r="AC132" s="38"/>
      <c r="AD132" s="38"/>
      <c r="AE132" s="38"/>
      <c r="AF132" s="38"/>
      <c r="AG132" s="38"/>
      <c r="AH132" s="38"/>
      <c r="AI132" s="38"/>
    </row>
    <row r="133" spans="1:35" ht="15.75" hidden="1" customHeight="1" x14ac:dyDescent="0.25">
      <c r="A133" s="17">
        <v>45797</v>
      </c>
      <c r="B133" s="17">
        <v>45857</v>
      </c>
      <c r="C133" s="17">
        <v>45809</v>
      </c>
      <c r="D133" s="17">
        <v>45815</v>
      </c>
      <c r="E133" s="17" t="s">
        <v>26</v>
      </c>
      <c r="F133" s="17" t="s">
        <v>42</v>
      </c>
      <c r="G133" s="17" t="s">
        <v>43</v>
      </c>
      <c r="H133" s="17" t="s">
        <v>30</v>
      </c>
      <c r="I133" s="24">
        <v>5000</v>
      </c>
      <c r="J133" s="39">
        <v>170.60000000000002</v>
      </c>
      <c r="K133" s="40"/>
      <c r="L133" s="40"/>
      <c r="M133" s="40"/>
      <c r="N133" s="40">
        <v>4000000</v>
      </c>
      <c r="O133" s="40">
        <v>52215</v>
      </c>
      <c r="P133" s="40">
        <v>20000</v>
      </c>
      <c r="Q133" s="40">
        <v>853</v>
      </c>
      <c r="R133" s="39">
        <v>4</v>
      </c>
      <c r="S133" s="39">
        <v>3.2672603657952699</v>
      </c>
      <c r="T133" s="39">
        <v>0.25</v>
      </c>
      <c r="U133" s="39">
        <v>0.2</v>
      </c>
      <c r="V133" s="38">
        <v>714</v>
      </c>
      <c r="W133" s="38"/>
      <c r="X133" s="41">
        <v>7.0028011204481793</v>
      </c>
      <c r="Y133" s="39" t="e">
        <v>#DIV/0!</v>
      </c>
      <c r="Z133" s="38">
        <v>5.0000000000000001E-3</v>
      </c>
      <c r="AA133" s="38">
        <v>1.6336301828976347E-2</v>
      </c>
      <c r="AB133" s="38"/>
      <c r="AC133" s="38"/>
      <c r="AD133" s="38"/>
      <c r="AE133" s="38"/>
      <c r="AF133" s="38"/>
      <c r="AG133" s="38"/>
      <c r="AH133" s="38"/>
      <c r="AI133" s="38"/>
    </row>
    <row r="134" spans="1:35" ht="15.75" hidden="1" customHeight="1" x14ac:dyDescent="0.25">
      <c r="A134" s="17">
        <v>45797</v>
      </c>
      <c r="B134" s="17">
        <v>45857</v>
      </c>
      <c r="C134" s="17">
        <v>45809</v>
      </c>
      <c r="D134" s="17">
        <v>45815</v>
      </c>
      <c r="E134" s="17" t="s">
        <v>26</v>
      </c>
      <c r="F134" s="17" t="s">
        <v>42</v>
      </c>
      <c r="G134" s="17" t="s">
        <v>43</v>
      </c>
      <c r="H134" s="17" t="s">
        <v>31</v>
      </c>
      <c r="I134" s="24">
        <v>4000</v>
      </c>
      <c r="J134" s="39">
        <v>1061</v>
      </c>
      <c r="K134" s="40"/>
      <c r="L134" s="40"/>
      <c r="M134" s="40"/>
      <c r="N134" s="40">
        <v>3200000</v>
      </c>
      <c r="O134" s="40">
        <v>322104</v>
      </c>
      <c r="P134" s="40">
        <v>16000</v>
      </c>
      <c r="Q134" s="40">
        <v>5305</v>
      </c>
      <c r="R134" s="39">
        <v>5</v>
      </c>
      <c r="S134" s="39">
        <v>3.2939671658843106</v>
      </c>
      <c r="T134" s="39">
        <v>0.25</v>
      </c>
      <c r="U134" s="39">
        <v>0.2</v>
      </c>
      <c r="V134" s="38">
        <v>571</v>
      </c>
      <c r="W134" s="38"/>
      <c r="X134" s="41">
        <v>7.0052539404553418</v>
      </c>
      <c r="Y134" s="39" t="e">
        <v>#DIV/0!</v>
      </c>
      <c r="Z134" s="38">
        <v>5.0000000000000001E-3</v>
      </c>
      <c r="AA134" s="38">
        <v>1.6469835829421554E-2</v>
      </c>
      <c r="AB134" s="38"/>
      <c r="AC134" s="38"/>
      <c r="AD134" s="38"/>
      <c r="AE134" s="38"/>
      <c r="AF134" s="38"/>
      <c r="AG134" s="38"/>
      <c r="AH134" s="38"/>
      <c r="AI134" s="38"/>
    </row>
    <row r="135" spans="1:35" ht="15.75" hidden="1" customHeight="1" x14ac:dyDescent="0.25">
      <c r="A135" s="17">
        <v>45797</v>
      </c>
      <c r="B135" s="17">
        <v>45857</v>
      </c>
      <c r="C135" s="17">
        <v>45809</v>
      </c>
      <c r="D135" s="17">
        <v>45815</v>
      </c>
      <c r="E135" s="17" t="s">
        <v>26</v>
      </c>
      <c r="F135" s="17" t="s">
        <v>42</v>
      </c>
      <c r="G135" s="17" t="s">
        <v>43</v>
      </c>
      <c r="H135" s="17" t="s">
        <v>37</v>
      </c>
      <c r="I135" s="24">
        <v>3000</v>
      </c>
      <c r="J135" s="39">
        <v>967.40000000000009</v>
      </c>
      <c r="K135" s="40"/>
      <c r="L135" s="40"/>
      <c r="M135" s="40"/>
      <c r="N135" s="40">
        <v>2400000</v>
      </c>
      <c r="O135" s="40">
        <v>174595</v>
      </c>
      <c r="P135" s="40">
        <v>12000</v>
      </c>
      <c r="Q135" s="40">
        <v>4837</v>
      </c>
      <c r="R135" s="39">
        <v>3.5</v>
      </c>
      <c r="S135" s="39">
        <v>5.5408230476245031</v>
      </c>
      <c r="T135" s="39">
        <v>0.25</v>
      </c>
      <c r="U135" s="39">
        <v>0.2</v>
      </c>
      <c r="V135" s="38">
        <v>429</v>
      </c>
      <c r="W135" s="38"/>
      <c r="X135" s="41">
        <v>6.9930069930069934</v>
      </c>
      <c r="Y135" s="39" t="e">
        <v>#DIV/0!</v>
      </c>
      <c r="Z135" s="38">
        <v>5.0000000000000001E-3</v>
      </c>
      <c r="AA135" s="38">
        <v>2.7704115238122513E-2</v>
      </c>
      <c r="AB135" s="38"/>
      <c r="AC135" s="38"/>
      <c r="AD135" s="38"/>
      <c r="AE135" s="38"/>
      <c r="AF135" s="38"/>
      <c r="AG135" s="38"/>
      <c r="AH135" s="38"/>
      <c r="AI135" s="38"/>
    </row>
    <row r="136" spans="1:35" ht="15.75" hidden="1" customHeight="1" x14ac:dyDescent="0.25">
      <c r="A136" s="17" t="s">
        <v>32</v>
      </c>
      <c r="B136" s="17"/>
      <c r="C136" s="17"/>
      <c r="D136" s="17"/>
      <c r="E136" s="17"/>
      <c r="F136" s="17"/>
      <c r="G136" s="17"/>
      <c r="H136" s="17"/>
      <c r="I136" s="24">
        <v>19000</v>
      </c>
      <c r="J136" s="39">
        <v>4538.6000000000004</v>
      </c>
      <c r="K136" s="40">
        <v>0</v>
      </c>
      <c r="L136" s="40">
        <v>0</v>
      </c>
      <c r="M136" s="40"/>
      <c r="N136" s="40">
        <v>15200000</v>
      </c>
      <c r="O136" s="40">
        <v>1331544</v>
      </c>
      <c r="P136" s="40">
        <v>76000</v>
      </c>
      <c r="Q136" s="40">
        <v>22693</v>
      </c>
      <c r="R136" s="39"/>
      <c r="S136" s="39">
        <v>3.4085242395294486</v>
      </c>
      <c r="T136" s="39"/>
      <c r="U136" s="39">
        <v>0.2</v>
      </c>
      <c r="V136" s="38">
        <v>2881</v>
      </c>
      <c r="W136" s="38">
        <v>0</v>
      </c>
      <c r="X136" s="41"/>
      <c r="Y136" s="39" t="e">
        <v>#DIV/0!</v>
      </c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</row>
    <row r="137" spans="1:35" ht="15.75" hidden="1" customHeight="1" x14ac:dyDescent="0.25">
      <c r="A137" s="17">
        <v>45789</v>
      </c>
      <c r="B137" s="17">
        <v>45849</v>
      </c>
      <c r="C137" s="17">
        <v>45816</v>
      </c>
      <c r="D137" s="17">
        <v>45822</v>
      </c>
      <c r="E137" s="17" t="s">
        <v>26</v>
      </c>
      <c r="F137" s="17" t="s">
        <v>27</v>
      </c>
      <c r="G137" s="17" t="s">
        <v>28</v>
      </c>
      <c r="H137" s="17" t="s">
        <v>29</v>
      </c>
      <c r="I137" s="24">
        <v>5000</v>
      </c>
      <c r="J137" s="39">
        <v>568.01</v>
      </c>
      <c r="K137" s="40">
        <v>625000</v>
      </c>
      <c r="L137" s="40">
        <v>31197</v>
      </c>
      <c r="M137" s="40"/>
      <c r="N137" s="40">
        <v>1250000</v>
      </c>
      <c r="O137" s="40">
        <v>210347</v>
      </c>
      <c r="P137" s="40"/>
      <c r="Q137" s="40">
        <v>929</v>
      </c>
      <c r="R137" s="39">
        <v>4</v>
      </c>
      <c r="S137" s="39">
        <v>2.7003475210010124</v>
      </c>
      <c r="T137" s="39"/>
      <c r="U137" s="39">
        <v>0.61142088266953709</v>
      </c>
      <c r="V137" s="38"/>
      <c r="W137" s="38"/>
      <c r="X137" s="41"/>
      <c r="Y137" s="39" t="e">
        <v>#DIV/0!</v>
      </c>
      <c r="Z137" s="38">
        <v>0</v>
      </c>
      <c r="AA137" s="38">
        <v>4.4165117638948976E-3</v>
      </c>
      <c r="AB137" s="38"/>
      <c r="AC137" s="38"/>
      <c r="AD137" s="38"/>
      <c r="AE137" s="38"/>
      <c r="AF137" s="38"/>
      <c r="AG137" s="38"/>
      <c r="AH137" s="38"/>
      <c r="AI137" s="38"/>
    </row>
    <row r="138" spans="1:35" ht="15.75" hidden="1" customHeight="1" x14ac:dyDescent="0.25">
      <c r="A138" s="17">
        <v>45789</v>
      </c>
      <c r="B138" s="17">
        <v>45849</v>
      </c>
      <c r="C138" s="17">
        <v>45816</v>
      </c>
      <c r="D138" s="17">
        <v>45822</v>
      </c>
      <c r="E138" s="17" t="s">
        <v>26</v>
      </c>
      <c r="F138" s="17" t="s">
        <v>27</v>
      </c>
      <c r="G138" s="17" t="s">
        <v>28</v>
      </c>
      <c r="H138" s="17" t="s">
        <v>30</v>
      </c>
      <c r="I138" s="24">
        <v>4000</v>
      </c>
      <c r="J138" s="39">
        <v>456.49</v>
      </c>
      <c r="K138" s="40">
        <v>266667</v>
      </c>
      <c r="L138" s="40">
        <v>9670</v>
      </c>
      <c r="M138" s="40"/>
      <c r="N138" s="40">
        <v>800000</v>
      </c>
      <c r="O138" s="40">
        <v>54275</v>
      </c>
      <c r="P138" s="40"/>
      <c r="Q138" s="40">
        <v>228</v>
      </c>
      <c r="R138" s="39">
        <v>5</v>
      </c>
      <c r="S138" s="39">
        <v>8.4106863196683559</v>
      </c>
      <c r="T138" s="39"/>
      <c r="U138" s="39">
        <v>2.0021491228070176</v>
      </c>
      <c r="V138" s="38"/>
      <c r="W138" s="38"/>
      <c r="X138" s="41"/>
      <c r="Y138" s="39" t="e">
        <v>#DIV/0!</v>
      </c>
      <c r="Z138" s="38">
        <v>0</v>
      </c>
      <c r="AA138" s="38">
        <v>4.2008291110087513E-3</v>
      </c>
      <c r="AB138" s="38"/>
      <c r="AC138" s="38"/>
      <c r="AD138" s="38"/>
      <c r="AE138" s="38"/>
      <c r="AF138" s="38"/>
      <c r="AG138" s="38"/>
      <c r="AH138" s="38"/>
      <c r="AI138" s="38"/>
    </row>
    <row r="139" spans="1:35" ht="15.75" hidden="1" customHeight="1" x14ac:dyDescent="0.25">
      <c r="A139" s="17">
        <v>45789</v>
      </c>
      <c r="B139" s="17">
        <v>45849</v>
      </c>
      <c r="C139" s="17">
        <v>45816</v>
      </c>
      <c r="D139" s="17">
        <v>45822</v>
      </c>
      <c r="E139" s="17" t="s">
        <v>26</v>
      </c>
      <c r="F139" s="17" t="s">
        <v>27</v>
      </c>
      <c r="G139" s="17" t="s">
        <v>28</v>
      </c>
      <c r="H139" s="17" t="s">
        <v>31</v>
      </c>
      <c r="I139" s="24">
        <v>3000</v>
      </c>
      <c r="J139" s="39">
        <v>347.34</v>
      </c>
      <c r="K139" s="40">
        <v>120000</v>
      </c>
      <c r="L139" s="40">
        <v>8308</v>
      </c>
      <c r="M139" s="40"/>
      <c r="N139" s="40">
        <v>600000</v>
      </c>
      <c r="O139" s="40">
        <v>134662</v>
      </c>
      <c r="P139" s="40"/>
      <c r="Q139" s="40">
        <v>548</v>
      </c>
      <c r="R139" s="39">
        <v>5</v>
      </c>
      <c r="S139" s="39">
        <v>2.5793468090478382</v>
      </c>
      <c r="T139" s="39"/>
      <c r="U139" s="39">
        <v>0.63383211678832108</v>
      </c>
      <c r="V139" s="38"/>
      <c r="W139" s="38"/>
      <c r="X139" s="41"/>
      <c r="Y139" s="39" t="e">
        <v>#DIV/0!</v>
      </c>
      <c r="Z139" s="38">
        <v>0</v>
      </c>
      <c r="AA139" s="38">
        <v>4.069447951166625E-3</v>
      </c>
      <c r="AB139" s="38"/>
      <c r="AC139" s="38"/>
      <c r="AD139" s="38"/>
      <c r="AE139" s="38"/>
      <c r="AF139" s="38"/>
      <c r="AG139" s="38"/>
      <c r="AH139" s="38"/>
      <c r="AI139" s="38"/>
    </row>
    <row r="140" spans="1:35" ht="15.75" hidden="1" customHeight="1" x14ac:dyDescent="0.25">
      <c r="A140" s="17" t="s">
        <v>32</v>
      </c>
      <c r="B140" s="17"/>
      <c r="C140" s="17"/>
      <c r="D140" s="17"/>
      <c r="E140" s="17"/>
      <c r="F140" s="17"/>
      <c r="G140" s="17"/>
      <c r="H140" s="17"/>
      <c r="I140" s="24">
        <v>12000</v>
      </c>
      <c r="J140" s="39">
        <v>1371.84</v>
      </c>
      <c r="K140" s="40">
        <v>1011667</v>
      </c>
      <c r="L140" s="40">
        <v>49175</v>
      </c>
      <c r="M140" s="40"/>
      <c r="N140" s="40">
        <v>2650000</v>
      </c>
      <c r="O140" s="40">
        <v>399284</v>
      </c>
      <c r="P140" s="40">
        <v>0</v>
      </c>
      <c r="Q140" s="40">
        <v>1705</v>
      </c>
      <c r="R140" s="39"/>
      <c r="S140" s="39">
        <v>3.4357499924865511</v>
      </c>
      <c r="T140" s="39"/>
      <c r="U140" s="39">
        <v>0.80459824046920814</v>
      </c>
      <c r="V140" s="38">
        <v>0</v>
      </c>
      <c r="W140" s="38">
        <v>0</v>
      </c>
      <c r="X140" s="41"/>
      <c r="Y140" s="39" t="e">
        <v>#DIV/0!</v>
      </c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</row>
    <row r="141" spans="1:35" ht="15.75" hidden="1" customHeight="1" x14ac:dyDescent="0.25">
      <c r="A141" s="17">
        <v>45783</v>
      </c>
      <c r="B141" s="17">
        <v>45844</v>
      </c>
      <c r="C141" s="17">
        <v>45816</v>
      </c>
      <c r="D141" s="17">
        <v>45822</v>
      </c>
      <c r="E141" s="17" t="s">
        <v>26</v>
      </c>
      <c r="F141" s="17" t="s">
        <v>33</v>
      </c>
      <c r="G141" s="17" t="s">
        <v>34</v>
      </c>
      <c r="H141" s="17" t="s">
        <v>29</v>
      </c>
      <c r="I141" s="24">
        <v>6500</v>
      </c>
      <c r="J141" s="39">
        <v>729.47</v>
      </c>
      <c r="K141" s="40"/>
      <c r="L141" s="40">
        <v>216909</v>
      </c>
      <c r="M141" s="40"/>
      <c r="N141" s="40">
        <v>2600000</v>
      </c>
      <c r="O141" s="40">
        <v>380762</v>
      </c>
      <c r="P141" s="40"/>
      <c r="Q141" s="40">
        <v>6213</v>
      </c>
      <c r="R141" s="39">
        <v>2.5</v>
      </c>
      <c r="S141" s="39">
        <v>1.915816179135523</v>
      </c>
      <c r="T141" s="39"/>
      <c r="U141" s="39">
        <v>0.11741026879124417</v>
      </c>
      <c r="V141" s="38">
        <v>650</v>
      </c>
      <c r="W141" s="38"/>
      <c r="X141" s="41">
        <v>10</v>
      </c>
      <c r="Y141" s="39" t="e">
        <v>#DIV/0!</v>
      </c>
      <c r="Z141" s="38">
        <v>0</v>
      </c>
      <c r="AA141" s="38">
        <v>1.6317279560460338E-2</v>
      </c>
      <c r="AB141" s="38"/>
      <c r="AC141" s="38"/>
      <c r="AD141" s="38"/>
      <c r="AE141" s="38"/>
      <c r="AF141" s="38"/>
      <c r="AG141" s="38"/>
      <c r="AH141" s="38"/>
      <c r="AI141" s="38"/>
    </row>
    <row r="142" spans="1:35" ht="15.75" hidden="1" customHeight="1" x14ac:dyDescent="0.25">
      <c r="A142" s="17">
        <v>45783</v>
      </c>
      <c r="B142" s="17">
        <v>45844</v>
      </c>
      <c r="C142" s="17">
        <v>45816</v>
      </c>
      <c r="D142" s="17">
        <v>45822</v>
      </c>
      <c r="E142" s="17" t="s">
        <v>26</v>
      </c>
      <c r="F142" s="17" t="s">
        <v>33</v>
      </c>
      <c r="G142" s="17" t="s">
        <v>34</v>
      </c>
      <c r="H142" s="17" t="s">
        <v>30</v>
      </c>
      <c r="I142" s="24">
        <v>4500</v>
      </c>
      <c r="J142" s="39">
        <v>514.35</v>
      </c>
      <c r="K142" s="40"/>
      <c r="L142" s="40">
        <v>110564</v>
      </c>
      <c r="M142" s="40"/>
      <c r="N142" s="40">
        <v>1125000</v>
      </c>
      <c r="O142" s="40">
        <v>180084</v>
      </c>
      <c r="P142" s="40"/>
      <c r="Q142" s="40">
        <v>4364</v>
      </c>
      <c r="R142" s="39">
        <v>4</v>
      </c>
      <c r="S142" s="39">
        <v>2.8561671220097287</v>
      </c>
      <c r="T142" s="39"/>
      <c r="U142" s="39">
        <v>0.11786205316223648</v>
      </c>
      <c r="V142" s="38">
        <v>375</v>
      </c>
      <c r="W142" s="38"/>
      <c r="X142" s="41">
        <v>12</v>
      </c>
      <c r="Y142" s="39" t="e">
        <v>#DIV/0!</v>
      </c>
      <c r="Z142" s="38">
        <v>0</v>
      </c>
      <c r="AA142" s="38">
        <v>2.4233135647808799E-2</v>
      </c>
      <c r="AB142" s="38"/>
      <c r="AC142" s="38"/>
      <c r="AD142" s="38"/>
      <c r="AE142" s="38"/>
      <c r="AF142" s="38"/>
      <c r="AG142" s="38"/>
      <c r="AH142" s="38"/>
      <c r="AI142" s="38"/>
    </row>
    <row r="143" spans="1:35" ht="15.75" hidden="1" customHeight="1" x14ac:dyDescent="0.25">
      <c r="A143" s="17">
        <v>45783</v>
      </c>
      <c r="B143" s="17">
        <v>45844</v>
      </c>
      <c r="C143" s="17">
        <v>45816</v>
      </c>
      <c r="D143" s="17">
        <v>45822</v>
      </c>
      <c r="E143" s="17" t="s">
        <v>26</v>
      </c>
      <c r="F143" s="17" t="s">
        <v>33</v>
      </c>
      <c r="G143" s="17" t="s">
        <v>34</v>
      </c>
      <c r="H143" s="17" t="s">
        <v>31</v>
      </c>
      <c r="I143" s="24">
        <v>3000</v>
      </c>
      <c r="J143" s="39">
        <v>341.6</v>
      </c>
      <c r="K143" s="40"/>
      <c r="L143" s="40">
        <v>41861</v>
      </c>
      <c r="M143" s="40"/>
      <c r="N143" s="40">
        <v>600000</v>
      </c>
      <c r="O143" s="40">
        <v>69721</v>
      </c>
      <c r="P143" s="40"/>
      <c r="Q143" s="40">
        <v>1518</v>
      </c>
      <c r="R143" s="39">
        <v>5</v>
      </c>
      <c r="S143" s="39">
        <v>4.8995281192180267</v>
      </c>
      <c r="T143" s="39"/>
      <c r="U143" s="39">
        <v>0.22503293807641636</v>
      </c>
      <c r="V143" s="38">
        <v>200</v>
      </c>
      <c r="W143" s="38"/>
      <c r="X143" s="41">
        <v>15</v>
      </c>
      <c r="Y143" s="39" t="e">
        <v>#DIV/0!</v>
      </c>
      <c r="Z143" s="38">
        <v>0</v>
      </c>
      <c r="AA143" s="38">
        <v>2.177249322298877E-2</v>
      </c>
      <c r="AB143" s="38"/>
      <c r="AC143" s="38"/>
      <c r="AD143" s="38"/>
      <c r="AE143" s="38"/>
      <c r="AF143" s="38"/>
      <c r="AG143" s="38"/>
      <c r="AH143" s="38"/>
      <c r="AI143" s="38"/>
    </row>
    <row r="144" spans="1:35" ht="15.75" hidden="1" customHeight="1" x14ac:dyDescent="0.25">
      <c r="A144" s="17">
        <v>45783</v>
      </c>
      <c r="B144" s="17">
        <v>45844</v>
      </c>
      <c r="C144" s="17">
        <v>45816</v>
      </c>
      <c r="D144" s="17">
        <v>45822</v>
      </c>
      <c r="E144" s="17" t="s">
        <v>26</v>
      </c>
      <c r="F144" s="17" t="s">
        <v>33</v>
      </c>
      <c r="G144" s="17" t="s">
        <v>34</v>
      </c>
      <c r="H144" s="17" t="s">
        <v>35</v>
      </c>
      <c r="I144" s="24">
        <v>2000</v>
      </c>
      <c r="J144" s="39">
        <v>225.75</v>
      </c>
      <c r="K144" s="40"/>
      <c r="L144" s="40">
        <v>47906</v>
      </c>
      <c r="M144" s="40"/>
      <c r="N144" s="40">
        <v>571429</v>
      </c>
      <c r="O144" s="40">
        <v>85706</v>
      </c>
      <c r="P144" s="40"/>
      <c r="Q144" s="40">
        <v>1173</v>
      </c>
      <c r="R144" s="39">
        <v>3.4999973750019686</v>
      </c>
      <c r="S144" s="39">
        <v>2.634004620446643</v>
      </c>
      <c r="T144" s="39"/>
      <c r="U144" s="39">
        <v>0.19245524296675193</v>
      </c>
      <c r="V144" s="38">
        <v>133</v>
      </c>
      <c r="W144" s="38"/>
      <c r="X144" s="41">
        <v>15.037593984962406</v>
      </c>
      <c r="Y144" s="39" t="e">
        <v>#DIV/0!</v>
      </c>
      <c r="Z144" s="38">
        <v>0</v>
      </c>
      <c r="AA144" s="38">
        <v>1.3686323011224419E-2</v>
      </c>
      <c r="AB144" s="38"/>
      <c r="AC144" s="38"/>
      <c r="AD144" s="38"/>
      <c r="AE144" s="38"/>
      <c r="AF144" s="38"/>
      <c r="AG144" s="38"/>
      <c r="AH144" s="38"/>
      <c r="AI144" s="38"/>
    </row>
    <row r="145" spans="1:35" ht="15.75" hidden="1" customHeight="1" x14ac:dyDescent="0.25">
      <c r="A145" s="17">
        <v>45783</v>
      </c>
      <c r="B145" s="73">
        <v>45844</v>
      </c>
      <c r="C145" s="17">
        <v>45816</v>
      </c>
      <c r="D145" s="73">
        <v>45822</v>
      </c>
      <c r="E145" s="17" t="s">
        <v>26</v>
      </c>
      <c r="F145" s="17" t="s">
        <v>33</v>
      </c>
      <c r="G145" s="17" t="s">
        <v>34</v>
      </c>
      <c r="H145" s="17" t="s">
        <v>36</v>
      </c>
      <c r="I145" s="24">
        <v>2000</v>
      </c>
      <c r="J145" s="39">
        <v>230.05</v>
      </c>
      <c r="K145" s="40"/>
      <c r="L145" s="40">
        <v>92648</v>
      </c>
      <c r="M145" s="78">
        <f>J145/L145</f>
        <v>2.4830541404023835E-3</v>
      </c>
      <c r="N145" s="40">
        <v>571429</v>
      </c>
      <c r="O145" s="40">
        <v>150647</v>
      </c>
      <c r="P145" s="40"/>
      <c r="Q145" s="40">
        <v>3506</v>
      </c>
      <c r="R145" s="39">
        <v>3.4999973750019686</v>
      </c>
      <c r="S145" s="39">
        <v>1.5270798621944015</v>
      </c>
      <c r="T145" s="39"/>
      <c r="U145" s="39">
        <v>6.5616086708499721E-2</v>
      </c>
      <c r="V145" s="38">
        <v>133</v>
      </c>
      <c r="W145" s="38"/>
      <c r="X145" s="41">
        <v>15.037593984962406</v>
      </c>
      <c r="Y145" s="39" t="e">
        <v>#DIV/0!</v>
      </c>
      <c r="Z145" s="38">
        <v>0</v>
      </c>
      <c r="AA145" s="38">
        <v>2.3272949345157886E-2</v>
      </c>
      <c r="AB145" s="38"/>
      <c r="AC145" s="38"/>
      <c r="AD145" s="38"/>
      <c r="AE145" s="38"/>
      <c r="AF145" s="38"/>
      <c r="AG145" s="38"/>
      <c r="AH145" s="38"/>
      <c r="AI145" s="38"/>
    </row>
    <row r="146" spans="1:35" ht="15.75" hidden="1" customHeight="1" x14ac:dyDescent="0.25">
      <c r="A146" s="17">
        <v>45783</v>
      </c>
      <c r="B146" s="17">
        <v>45844</v>
      </c>
      <c r="C146" s="17">
        <v>45816</v>
      </c>
      <c r="D146" s="17">
        <v>45822</v>
      </c>
      <c r="E146" s="17" t="s">
        <v>26</v>
      </c>
      <c r="F146" s="17" t="s">
        <v>33</v>
      </c>
      <c r="G146" s="17" t="s">
        <v>34</v>
      </c>
      <c r="H146" s="17" t="s">
        <v>37</v>
      </c>
      <c r="I146" s="24">
        <v>3000</v>
      </c>
      <c r="J146" s="39">
        <v>343.55</v>
      </c>
      <c r="K146" s="40"/>
      <c r="L146" s="40">
        <v>93923</v>
      </c>
      <c r="M146" s="40"/>
      <c r="N146" s="40">
        <v>857143</v>
      </c>
      <c r="O146" s="40">
        <v>160221</v>
      </c>
      <c r="P146" s="40"/>
      <c r="Q146" s="40">
        <v>2921</v>
      </c>
      <c r="R146" s="39">
        <v>3.4999994166667636</v>
      </c>
      <c r="S146" s="39">
        <v>2.1442257881301452</v>
      </c>
      <c r="T146" s="39"/>
      <c r="U146" s="39">
        <v>0.11761383087983568</v>
      </c>
      <c r="V146" s="38">
        <v>200</v>
      </c>
      <c r="W146" s="38"/>
      <c r="X146" s="41">
        <v>15</v>
      </c>
      <c r="Y146" s="39" t="e">
        <v>#DIV/0!</v>
      </c>
      <c r="Z146" s="38">
        <v>0</v>
      </c>
      <c r="AA146" s="38">
        <v>1.8231068336859713E-2</v>
      </c>
      <c r="AB146" s="38"/>
      <c r="AC146" s="38"/>
      <c r="AD146" s="38"/>
      <c r="AE146" s="38"/>
      <c r="AF146" s="38"/>
      <c r="AG146" s="38"/>
      <c r="AH146" s="38"/>
      <c r="AI146" s="38"/>
    </row>
    <row r="147" spans="1:35" ht="15.75" hidden="1" customHeight="1" x14ac:dyDescent="0.25">
      <c r="A147" s="17" t="s">
        <v>32</v>
      </c>
      <c r="B147" s="17"/>
      <c r="C147" s="17"/>
      <c r="D147" s="17"/>
      <c r="E147" s="17"/>
      <c r="F147" s="17"/>
      <c r="G147" s="17"/>
      <c r="H147" s="17"/>
      <c r="I147" s="24">
        <v>21000</v>
      </c>
      <c r="J147" s="39">
        <v>2384.77</v>
      </c>
      <c r="K147" s="40">
        <v>0</v>
      </c>
      <c r="L147" s="40">
        <v>603811</v>
      </c>
      <c r="M147" s="40"/>
      <c r="N147" s="40">
        <v>6325001</v>
      </c>
      <c r="O147" s="40">
        <v>1027141</v>
      </c>
      <c r="P147" s="40">
        <v>0</v>
      </c>
      <c r="Q147" s="40">
        <v>19695</v>
      </c>
      <c r="R147" s="39"/>
      <c r="S147" s="39">
        <v>2.3217552410039124</v>
      </c>
      <c r="T147" s="39"/>
      <c r="U147" s="39">
        <v>0.12108504696623508</v>
      </c>
      <c r="V147" s="38">
        <v>1691</v>
      </c>
      <c r="W147" s="38">
        <v>0</v>
      </c>
      <c r="X147" s="41"/>
      <c r="Y147" s="39" t="e">
        <v>#DIV/0!</v>
      </c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</row>
    <row r="148" spans="1:35" ht="15.75" hidden="1" customHeight="1" x14ac:dyDescent="0.25">
      <c r="A148" s="17">
        <v>45785</v>
      </c>
      <c r="B148" s="17">
        <v>45844</v>
      </c>
      <c r="C148" s="17">
        <v>45816</v>
      </c>
      <c r="D148" s="17">
        <v>45822</v>
      </c>
      <c r="E148" s="17" t="s">
        <v>26</v>
      </c>
      <c r="F148" s="17" t="s">
        <v>38</v>
      </c>
      <c r="G148" s="17" t="s">
        <v>28</v>
      </c>
      <c r="H148" s="17" t="s">
        <v>29</v>
      </c>
      <c r="I148" s="24">
        <v>5000</v>
      </c>
      <c r="J148" s="39">
        <v>594.16</v>
      </c>
      <c r="K148" s="40">
        <v>92593</v>
      </c>
      <c r="L148" s="40">
        <v>148934</v>
      </c>
      <c r="M148" s="40"/>
      <c r="N148" s="40">
        <v>277778</v>
      </c>
      <c r="O148" s="40">
        <v>472625</v>
      </c>
      <c r="P148" s="40"/>
      <c r="Q148" s="40">
        <v>717</v>
      </c>
      <c r="R148" s="39">
        <v>17.99998560001152</v>
      </c>
      <c r="S148" s="39">
        <v>1.2571489024067706</v>
      </c>
      <c r="T148" s="39"/>
      <c r="U148" s="39">
        <v>0.82867503486750349</v>
      </c>
      <c r="V148" s="38"/>
      <c r="W148" s="38"/>
      <c r="X148" s="41"/>
      <c r="Y148" s="39" t="e">
        <v>#DIV/0!</v>
      </c>
      <c r="Z148" s="38">
        <v>0</v>
      </c>
      <c r="AA148" s="38">
        <v>1.5170589791060566E-3</v>
      </c>
      <c r="AB148" s="38"/>
      <c r="AC148" s="38"/>
      <c r="AD148" s="38"/>
      <c r="AE148" s="38"/>
      <c r="AF148" s="38"/>
      <c r="AG148" s="38"/>
      <c r="AH148" s="38"/>
      <c r="AI148" s="38"/>
    </row>
    <row r="149" spans="1:35" ht="15.75" hidden="1" customHeight="1" x14ac:dyDescent="0.25">
      <c r="A149" s="17">
        <v>45785</v>
      </c>
      <c r="B149" s="17">
        <v>45844</v>
      </c>
      <c r="C149" s="17">
        <v>45816</v>
      </c>
      <c r="D149" s="17">
        <v>45822</v>
      </c>
      <c r="E149" s="17" t="s">
        <v>26</v>
      </c>
      <c r="F149" s="17" t="s">
        <v>38</v>
      </c>
      <c r="G149" s="17" t="s">
        <v>28</v>
      </c>
      <c r="H149" s="17" t="s">
        <v>30</v>
      </c>
      <c r="I149" s="24">
        <v>4000</v>
      </c>
      <c r="J149" s="39">
        <v>464.55</v>
      </c>
      <c r="K149" s="40">
        <v>53333</v>
      </c>
      <c r="L149" s="40">
        <v>128758</v>
      </c>
      <c r="M149" s="40"/>
      <c r="N149" s="40">
        <v>160000</v>
      </c>
      <c r="O149" s="40">
        <v>365396</v>
      </c>
      <c r="P149" s="40"/>
      <c r="Q149" s="40">
        <v>400</v>
      </c>
      <c r="R149" s="39">
        <v>25</v>
      </c>
      <c r="S149" s="39">
        <v>1.2713603870868866</v>
      </c>
      <c r="T149" s="39"/>
      <c r="U149" s="39">
        <v>1.161375</v>
      </c>
      <c r="V149" s="38"/>
      <c r="W149" s="38"/>
      <c r="X149" s="41"/>
      <c r="Y149" s="39" t="e">
        <v>#DIV/0!</v>
      </c>
      <c r="Z149" s="38">
        <v>0</v>
      </c>
      <c r="AA149" s="38">
        <v>1.0947027334727254E-3</v>
      </c>
      <c r="AB149" s="38"/>
      <c r="AC149" s="38"/>
      <c r="AD149" s="38"/>
      <c r="AE149" s="38"/>
      <c r="AF149" s="38"/>
      <c r="AG149" s="38"/>
      <c r="AH149" s="38"/>
      <c r="AI149" s="38"/>
    </row>
    <row r="150" spans="1:35" ht="15.75" hidden="1" customHeight="1" x14ac:dyDescent="0.25">
      <c r="A150" s="17">
        <v>45785</v>
      </c>
      <c r="B150" s="17">
        <v>45844</v>
      </c>
      <c r="C150" s="17">
        <v>45816</v>
      </c>
      <c r="D150" s="17">
        <v>45822</v>
      </c>
      <c r="E150" s="17" t="s">
        <v>26</v>
      </c>
      <c r="F150" s="17" t="s">
        <v>38</v>
      </c>
      <c r="G150" s="17" t="s">
        <v>28</v>
      </c>
      <c r="H150" s="17" t="s">
        <v>31</v>
      </c>
      <c r="I150" s="24">
        <v>2000</v>
      </c>
      <c r="J150" s="39">
        <v>235.73</v>
      </c>
      <c r="K150" s="40">
        <v>33333</v>
      </c>
      <c r="L150" s="40">
        <v>33415</v>
      </c>
      <c r="M150" s="40"/>
      <c r="N150" s="40">
        <v>100000</v>
      </c>
      <c r="O150" s="40">
        <v>81262</v>
      </c>
      <c r="P150" s="40"/>
      <c r="Q150" s="40">
        <v>160</v>
      </c>
      <c r="R150" s="39">
        <v>20</v>
      </c>
      <c r="S150" s="39">
        <v>2.9008638724126898</v>
      </c>
      <c r="T150" s="39"/>
      <c r="U150" s="39">
        <v>1.4733125</v>
      </c>
      <c r="V150" s="38"/>
      <c r="W150" s="38"/>
      <c r="X150" s="41"/>
      <c r="Y150" s="39" t="e">
        <v>#DIV/0!</v>
      </c>
      <c r="Z150" s="38">
        <v>0</v>
      </c>
      <c r="AA150" s="38">
        <v>1.9689399719426052E-3</v>
      </c>
      <c r="AB150" s="38"/>
      <c r="AC150" s="38"/>
      <c r="AD150" s="38"/>
      <c r="AE150" s="38"/>
      <c r="AF150" s="38"/>
      <c r="AG150" s="38"/>
      <c r="AH150" s="38"/>
      <c r="AI150" s="38"/>
    </row>
    <row r="151" spans="1:35" ht="15.75" hidden="1" customHeight="1" x14ac:dyDescent="0.25">
      <c r="A151" s="17" t="s">
        <v>32</v>
      </c>
      <c r="B151" s="17"/>
      <c r="C151" s="17"/>
      <c r="D151" s="17"/>
      <c r="E151" s="17"/>
      <c r="F151" s="17"/>
      <c r="G151" s="17"/>
      <c r="H151" s="17"/>
      <c r="I151" s="24">
        <v>11000</v>
      </c>
      <c r="J151" s="39">
        <v>1294.44</v>
      </c>
      <c r="K151" s="40">
        <v>179259</v>
      </c>
      <c r="L151" s="40">
        <v>311107</v>
      </c>
      <c r="M151" s="40"/>
      <c r="N151" s="40">
        <v>537778</v>
      </c>
      <c r="O151" s="40">
        <v>919283</v>
      </c>
      <c r="P151" s="40">
        <v>0</v>
      </c>
      <c r="Q151" s="40">
        <v>1277</v>
      </c>
      <c r="R151" s="39"/>
      <c r="S151" s="39">
        <v>1.408097397645774</v>
      </c>
      <c r="T151" s="39"/>
      <c r="U151" s="39">
        <v>1.0136570086139389</v>
      </c>
      <c r="V151" s="38">
        <v>0</v>
      </c>
      <c r="W151" s="38">
        <v>0</v>
      </c>
      <c r="X151" s="41"/>
      <c r="Y151" s="39" t="e">
        <v>#DIV/0!</v>
      </c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</row>
    <row r="152" spans="1:35" ht="15.75" hidden="1" customHeight="1" x14ac:dyDescent="0.25">
      <c r="A152" s="17">
        <v>45792</v>
      </c>
      <c r="B152" s="17">
        <v>45851</v>
      </c>
      <c r="C152" s="17">
        <v>45816</v>
      </c>
      <c r="D152" s="17">
        <v>45822</v>
      </c>
      <c r="E152" s="17" t="s">
        <v>26</v>
      </c>
      <c r="F152" s="17" t="s">
        <v>39</v>
      </c>
      <c r="G152" s="17" t="s">
        <v>40</v>
      </c>
      <c r="H152" s="17" t="s">
        <v>29</v>
      </c>
      <c r="I152" s="24">
        <v>6000</v>
      </c>
      <c r="J152" s="39">
        <v>722.6</v>
      </c>
      <c r="K152" s="40"/>
      <c r="L152" s="40" t="s">
        <v>41</v>
      </c>
      <c r="M152" s="40"/>
      <c r="N152" s="40"/>
      <c r="O152" s="40">
        <v>90598</v>
      </c>
      <c r="P152" s="40"/>
      <c r="Q152" s="40">
        <v>6083</v>
      </c>
      <c r="R152" s="39"/>
      <c r="S152" s="39">
        <v>7.9758935075829491</v>
      </c>
      <c r="T152" s="39"/>
      <c r="U152" s="39">
        <v>0.11879007068880487</v>
      </c>
      <c r="V152" s="38">
        <v>1200</v>
      </c>
      <c r="W152" s="38">
        <v>552</v>
      </c>
      <c r="X152" s="41">
        <v>5</v>
      </c>
      <c r="Y152" s="39">
        <v>1.3090579710144927</v>
      </c>
      <c r="Z152" s="38" t="e">
        <v>#DIV/0!</v>
      </c>
      <c r="AA152" s="38">
        <v>6.7142762533389258E-2</v>
      </c>
      <c r="AB152" s="38"/>
      <c r="AC152" s="38"/>
      <c r="AD152" s="38"/>
      <c r="AE152" s="38"/>
      <c r="AF152" s="38"/>
      <c r="AG152" s="38"/>
      <c r="AH152" s="38"/>
      <c r="AI152" s="38"/>
    </row>
    <row r="153" spans="1:35" ht="15.75" hidden="1" customHeight="1" x14ac:dyDescent="0.25">
      <c r="A153" s="17">
        <v>45792</v>
      </c>
      <c r="B153" s="17">
        <v>45851</v>
      </c>
      <c r="C153" s="17">
        <v>45816</v>
      </c>
      <c r="D153" s="17">
        <v>45822</v>
      </c>
      <c r="E153" s="17" t="s">
        <v>26</v>
      </c>
      <c r="F153" s="17" t="s">
        <v>39</v>
      </c>
      <c r="G153" s="17" t="s">
        <v>40</v>
      </c>
      <c r="H153" s="17" t="s">
        <v>30</v>
      </c>
      <c r="I153" s="24">
        <v>5000</v>
      </c>
      <c r="J153" s="39">
        <v>598.11</v>
      </c>
      <c r="K153" s="40"/>
      <c r="L153" s="40" t="s">
        <v>41</v>
      </c>
      <c r="M153" s="40"/>
      <c r="N153" s="40"/>
      <c r="O153" s="40">
        <v>81871</v>
      </c>
      <c r="P153" s="40"/>
      <c r="Q153" s="40">
        <v>6269</v>
      </c>
      <c r="R153" s="39"/>
      <c r="S153" s="39">
        <v>7.3055172161082673</v>
      </c>
      <c r="T153" s="39"/>
      <c r="U153" s="39">
        <v>9.5407561014515876E-2</v>
      </c>
      <c r="V153" s="38">
        <v>1000</v>
      </c>
      <c r="W153" s="38">
        <v>463</v>
      </c>
      <c r="X153" s="41">
        <v>5</v>
      </c>
      <c r="Y153" s="39">
        <v>1.2918142548596112</v>
      </c>
      <c r="Z153" s="38" t="e">
        <v>#DIV/0!</v>
      </c>
      <c r="AA153" s="38">
        <v>7.6571679837793602E-2</v>
      </c>
      <c r="AB153" s="38"/>
      <c r="AC153" s="38"/>
      <c r="AD153" s="38"/>
      <c r="AE153" s="38"/>
      <c r="AF153" s="38"/>
      <c r="AG153" s="38"/>
      <c r="AH153" s="38"/>
      <c r="AI153" s="38"/>
    </row>
    <row r="154" spans="1:35" ht="15.75" hidden="1" customHeight="1" x14ac:dyDescent="0.25">
      <c r="A154" s="17">
        <v>45792</v>
      </c>
      <c r="B154" s="17">
        <v>45851</v>
      </c>
      <c r="C154" s="17">
        <v>45816</v>
      </c>
      <c r="D154" s="17">
        <v>45822</v>
      </c>
      <c r="E154" s="17" t="s">
        <v>26</v>
      </c>
      <c r="F154" s="17" t="s">
        <v>39</v>
      </c>
      <c r="G154" s="17" t="s">
        <v>40</v>
      </c>
      <c r="H154" s="17" t="s">
        <v>31</v>
      </c>
      <c r="I154" s="24">
        <v>3000</v>
      </c>
      <c r="J154" s="39">
        <v>355.35</v>
      </c>
      <c r="K154" s="40"/>
      <c r="L154" s="40" t="s">
        <v>41</v>
      </c>
      <c r="M154" s="40"/>
      <c r="N154" s="40"/>
      <c r="O154" s="40">
        <v>76782</v>
      </c>
      <c r="P154" s="40"/>
      <c r="Q154" s="40">
        <v>2761</v>
      </c>
      <c r="R154" s="39"/>
      <c r="S154" s="39">
        <v>4.6280378213643827</v>
      </c>
      <c r="T154" s="39"/>
      <c r="U154" s="39">
        <v>0.12870336834480262</v>
      </c>
      <c r="V154" s="38">
        <v>429</v>
      </c>
      <c r="W154" s="38">
        <v>378</v>
      </c>
      <c r="X154" s="41">
        <v>6.9930069930069934</v>
      </c>
      <c r="Y154" s="39">
        <v>0.94007936507936518</v>
      </c>
      <c r="Z154" s="38" t="e">
        <v>#DIV/0!</v>
      </c>
      <c r="AA154" s="38">
        <v>3.5958948711937694E-2</v>
      </c>
      <c r="AB154" s="38"/>
      <c r="AC154" s="38"/>
      <c r="AD154" s="38"/>
      <c r="AE154" s="38"/>
      <c r="AF154" s="38"/>
      <c r="AG154" s="38"/>
      <c r="AH154" s="38"/>
      <c r="AI154" s="38"/>
    </row>
    <row r="155" spans="1:35" ht="15.75" hidden="1" customHeight="1" x14ac:dyDescent="0.25">
      <c r="A155" s="17">
        <v>45792</v>
      </c>
      <c r="B155" s="17">
        <v>45851</v>
      </c>
      <c r="C155" s="17">
        <v>45816</v>
      </c>
      <c r="D155" s="17">
        <v>45822</v>
      </c>
      <c r="E155" s="17" t="s">
        <v>26</v>
      </c>
      <c r="F155" s="17" t="s">
        <v>39</v>
      </c>
      <c r="G155" s="17" t="s">
        <v>40</v>
      </c>
      <c r="H155" s="17" t="s">
        <v>35</v>
      </c>
      <c r="I155" s="24">
        <v>2000</v>
      </c>
      <c r="J155" s="39">
        <v>215.07</v>
      </c>
      <c r="K155" s="40"/>
      <c r="L155" s="40" t="s">
        <v>41</v>
      </c>
      <c r="M155" s="40"/>
      <c r="N155" s="40"/>
      <c r="O155" s="40">
        <v>47191</v>
      </c>
      <c r="P155" s="40"/>
      <c r="Q155" s="40">
        <v>1952</v>
      </c>
      <c r="R155" s="39"/>
      <c r="S155" s="39">
        <v>4.5574367993897136</v>
      </c>
      <c r="T155" s="39"/>
      <c r="U155" s="39">
        <v>0.11017930327868852</v>
      </c>
      <c r="V155" s="38">
        <v>333</v>
      </c>
      <c r="W155" s="38">
        <v>245</v>
      </c>
      <c r="X155" s="41">
        <v>6.0060060060060056</v>
      </c>
      <c r="Y155" s="39">
        <v>0.87783673469387757</v>
      </c>
      <c r="Z155" s="38" t="e">
        <v>#DIV/0!</v>
      </c>
      <c r="AA155" s="38">
        <v>4.1363819372337948E-2</v>
      </c>
      <c r="AB155" s="38"/>
      <c r="AC155" s="38"/>
      <c r="AD155" s="38"/>
      <c r="AE155" s="38"/>
      <c r="AF155" s="38"/>
      <c r="AG155" s="38"/>
      <c r="AH155" s="38"/>
      <c r="AI155" s="38"/>
    </row>
    <row r="156" spans="1:35" ht="15.75" customHeight="1" x14ac:dyDescent="0.25">
      <c r="A156" s="17">
        <v>45792</v>
      </c>
      <c r="B156" s="17">
        <v>45851</v>
      </c>
      <c r="C156" s="17">
        <v>45816</v>
      </c>
      <c r="D156" s="17">
        <v>45822</v>
      </c>
      <c r="E156" s="17" t="s">
        <v>26</v>
      </c>
      <c r="F156" s="17" t="s">
        <v>39</v>
      </c>
      <c r="G156" s="17" t="s">
        <v>40</v>
      </c>
      <c r="H156" s="17" t="s">
        <v>36</v>
      </c>
      <c r="I156" s="24">
        <v>2000</v>
      </c>
      <c r="J156" s="39">
        <v>213.71</v>
      </c>
      <c r="K156" s="40"/>
      <c r="L156" s="40" t="s">
        <v>41</v>
      </c>
      <c r="M156" s="40"/>
      <c r="N156" s="40"/>
      <c r="O156" s="40">
        <v>57917</v>
      </c>
      <c r="P156" s="40"/>
      <c r="Q156" s="40">
        <v>3762</v>
      </c>
      <c r="R156" s="39"/>
      <c r="S156" s="39">
        <v>3.6899355974929642</v>
      </c>
      <c r="T156" s="39"/>
      <c r="U156" s="39">
        <v>5.680754917597023E-2</v>
      </c>
      <c r="V156" s="38">
        <v>333</v>
      </c>
      <c r="W156" s="38">
        <v>557</v>
      </c>
      <c r="X156" s="41">
        <v>6.0060060060060056</v>
      </c>
      <c r="Y156" s="39">
        <v>0.38368043087971276</v>
      </c>
      <c r="Z156" s="38" t="e">
        <v>#DIV/0!</v>
      </c>
      <c r="AA156" s="38">
        <v>6.4955021841600916E-2</v>
      </c>
      <c r="AB156" s="38"/>
      <c r="AC156" s="38"/>
      <c r="AD156" s="38"/>
      <c r="AE156" s="38"/>
      <c r="AF156" s="38"/>
      <c r="AG156" s="38"/>
      <c r="AH156" s="38"/>
      <c r="AI156" s="38"/>
    </row>
    <row r="157" spans="1:35" ht="15.75" hidden="1" customHeight="1" x14ac:dyDescent="0.25">
      <c r="A157" s="17">
        <v>45789</v>
      </c>
      <c r="B157" s="17">
        <v>45849</v>
      </c>
      <c r="C157" s="17">
        <v>45816</v>
      </c>
      <c r="D157" s="17">
        <v>45822</v>
      </c>
      <c r="E157" s="17" t="s">
        <v>26</v>
      </c>
      <c r="F157" s="17" t="s">
        <v>39</v>
      </c>
      <c r="G157" s="17" t="s">
        <v>40</v>
      </c>
      <c r="H157" s="17" t="s">
        <v>37</v>
      </c>
      <c r="I157" s="24">
        <v>2000</v>
      </c>
      <c r="J157" s="39">
        <v>202.85</v>
      </c>
      <c r="K157" s="40"/>
      <c r="L157" s="40" t="s">
        <v>41</v>
      </c>
      <c r="M157" s="40"/>
      <c r="N157" s="40"/>
      <c r="O157" s="40">
        <v>48627</v>
      </c>
      <c r="P157" s="40"/>
      <c r="Q157" s="40">
        <v>1821</v>
      </c>
      <c r="R157" s="39"/>
      <c r="S157" s="39">
        <v>4.171550784543566</v>
      </c>
      <c r="T157" s="39"/>
      <c r="U157" s="39">
        <v>0.1113948380010983</v>
      </c>
      <c r="V157" s="38">
        <v>333</v>
      </c>
      <c r="W157" s="38">
        <v>334</v>
      </c>
      <c r="X157" s="41">
        <v>6.0060060060060056</v>
      </c>
      <c r="Y157" s="39">
        <v>0.6073353293413174</v>
      </c>
      <c r="Z157" s="38" t="e">
        <v>#DIV/0!</v>
      </c>
      <c r="AA157" s="38">
        <v>3.7448331174039111E-2</v>
      </c>
      <c r="AB157" s="38"/>
      <c r="AC157" s="38"/>
      <c r="AD157" s="38"/>
      <c r="AE157" s="38"/>
      <c r="AF157" s="38"/>
      <c r="AG157" s="38"/>
      <c r="AH157" s="38"/>
      <c r="AI157" s="38"/>
    </row>
    <row r="158" spans="1:35" ht="15.75" hidden="1" customHeight="1" x14ac:dyDescent="0.25">
      <c r="A158" s="17" t="s">
        <v>32</v>
      </c>
      <c r="B158" s="17"/>
      <c r="C158" s="17"/>
      <c r="D158" s="17"/>
      <c r="E158" s="17"/>
      <c r="F158" s="17"/>
      <c r="G158" s="17"/>
      <c r="H158" s="17"/>
      <c r="I158" s="24">
        <v>20000</v>
      </c>
      <c r="J158" s="39">
        <v>2307.6899999999996</v>
      </c>
      <c r="K158" s="40">
        <v>0</v>
      </c>
      <c r="L158" s="40">
        <v>0</v>
      </c>
      <c r="M158" s="40"/>
      <c r="N158" s="40">
        <v>0</v>
      </c>
      <c r="O158" s="40">
        <v>402986</v>
      </c>
      <c r="P158" s="40">
        <v>0</v>
      </c>
      <c r="Q158" s="40">
        <v>22648</v>
      </c>
      <c r="R158" s="39"/>
      <c r="S158" s="39">
        <v>5.7264768503124168</v>
      </c>
      <c r="T158" s="39"/>
      <c r="U158" s="39">
        <v>0.10189376545390319</v>
      </c>
      <c r="V158" s="38">
        <v>3628</v>
      </c>
      <c r="W158" s="38">
        <v>2529</v>
      </c>
      <c r="X158" s="41"/>
      <c r="Y158" s="39">
        <v>0.91249110320284677</v>
      </c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</row>
    <row r="159" spans="1:35" ht="15.75" hidden="1" customHeight="1" x14ac:dyDescent="0.25">
      <c r="A159" s="17">
        <v>45797</v>
      </c>
      <c r="B159" s="17">
        <v>45857</v>
      </c>
      <c r="C159" s="17">
        <v>45816</v>
      </c>
      <c r="D159" s="17">
        <v>45822</v>
      </c>
      <c r="E159" s="17" t="s">
        <v>26</v>
      </c>
      <c r="F159" s="17" t="s">
        <v>42</v>
      </c>
      <c r="G159" s="17" t="s">
        <v>43</v>
      </c>
      <c r="H159" s="17" t="s">
        <v>29</v>
      </c>
      <c r="I159" s="24">
        <v>7000</v>
      </c>
      <c r="J159" s="39">
        <v>2446</v>
      </c>
      <c r="K159" s="40"/>
      <c r="L159" s="40" t="s">
        <v>41</v>
      </c>
      <c r="M159" s="40"/>
      <c r="N159" s="40">
        <v>5600000</v>
      </c>
      <c r="O159" s="40">
        <v>421212</v>
      </c>
      <c r="P159" s="40">
        <v>28000</v>
      </c>
      <c r="Q159" s="40">
        <v>12230</v>
      </c>
      <c r="R159" s="39">
        <v>2.5</v>
      </c>
      <c r="S159" s="39">
        <v>5.8070520308063402</v>
      </c>
      <c r="T159" s="39">
        <v>0.25</v>
      </c>
      <c r="U159" s="39">
        <v>0.2</v>
      </c>
      <c r="V159" s="38">
        <v>1167</v>
      </c>
      <c r="W159" s="38"/>
      <c r="X159" s="41">
        <v>5.9982862039417313</v>
      </c>
      <c r="Y159" s="39" t="e">
        <v>#DIV/0!</v>
      </c>
      <c r="Z159" s="38">
        <v>5.0000000000000001E-3</v>
      </c>
      <c r="AA159" s="38">
        <v>2.9035260154031697E-2</v>
      </c>
      <c r="AB159" s="38"/>
      <c r="AC159" s="38"/>
      <c r="AD159" s="38"/>
      <c r="AE159" s="38"/>
      <c r="AF159" s="38"/>
      <c r="AG159" s="38"/>
      <c r="AH159" s="38"/>
      <c r="AI159" s="38"/>
    </row>
    <row r="160" spans="1:35" ht="15.75" hidden="1" customHeight="1" x14ac:dyDescent="0.25">
      <c r="A160" s="17">
        <v>45797</v>
      </c>
      <c r="B160" s="17">
        <v>45857</v>
      </c>
      <c r="C160" s="17">
        <v>45816</v>
      </c>
      <c r="D160" s="17">
        <v>45822</v>
      </c>
      <c r="E160" s="17" t="s">
        <v>26</v>
      </c>
      <c r="F160" s="17" t="s">
        <v>42</v>
      </c>
      <c r="G160" s="17" t="s">
        <v>43</v>
      </c>
      <c r="H160" s="17" t="s">
        <v>30</v>
      </c>
      <c r="I160" s="24">
        <v>5000</v>
      </c>
      <c r="J160" s="39">
        <v>193.8</v>
      </c>
      <c r="K160" s="40"/>
      <c r="L160" s="40" t="s">
        <v>41</v>
      </c>
      <c r="M160" s="40"/>
      <c r="N160" s="40">
        <v>4000000</v>
      </c>
      <c r="O160" s="40">
        <v>61105</v>
      </c>
      <c r="P160" s="40">
        <v>20000</v>
      </c>
      <c r="Q160" s="40">
        <v>969</v>
      </c>
      <c r="R160" s="39">
        <v>4</v>
      </c>
      <c r="S160" s="39">
        <v>3.1715898862613536</v>
      </c>
      <c r="T160" s="39">
        <v>0.25</v>
      </c>
      <c r="U160" s="39">
        <v>0.2</v>
      </c>
      <c r="V160" s="38">
        <v>714</v>
      </c>
      <c r="W160" s="38"/>
      <c r="X160" s="41">
        <v>7.0028011204481793</v>
      </c>
      <c r="Y160" s="39" t="e">
        <v>#DIV/0!</v>
      </c>
      <c r="Z160" s="38">
        <v>5.0000000000000001E-3</v>
      </c>
      <c r="AA160" s="38">
        <v>1.5857949431306768E-2</v>
      </c>
      <c r="AB160" s="38"/>
      <c r="AC160" s="38"/>
      <c r="AD160" s="38"/>
      <c r="AE160" s="38"/>
      <c r="AF160" s="38"/>
      <c r="AG160" s="38"/>
      <c r="AH160" s="38"/>
      <c r="AI160" s="38"/>
    </row>
    <row r="161" spans="1:35" ht="15.75" hidden="1" customHeight="1" x14ac:dyDescent="0.25">
      <c r="A161" s="17">
        <v>45797</v>
      </c>
      <c r="B161" s="17">
        <v>45857</v>
      </c>
      <c r="C161" s="17">
        <v>45816</v>
      </c>
      <c r="D161" s="17">
        <v>45822</v>
      </c>
      <c r="E161" s="17" t="s">
        <v>26</v>
      </c>
      <c r="F161" s="17" t="s">
        <v>42</v>
      </c>
      <c r="G161" s="17" t="s">
        <v>43</v>
      </c>
      <c r="H161" s="17" t="s">
        <v>31</v>
      </c>
      <c r="I161" s="24">
        <v>4000</v>
      </c>
      <c r="J161" s="39">
        <v>1035.2</v>
      </c>
      <c r="K161" s="40"/>
      <c r="L161" s="40" t="s">
        <v>41</v>
      </c>
      <c r="M161" s="40"/>
      <c r="N161" s="40">
        <v>3200000</v>
      </c>
      <c r="O161" s="40">
        <v>156078</v>
      </c>
      <c r="P161" s="40">
        <v>16000</v>
      </c>
      <c r="Q161" s="40">
        <v>5176</v>
      </c>
      <c r="R161" s="39">
        <v>5</v>
      </c>
      <c r="S161" s="39">
        <v>6.6325811453247745</v>
      </c>
      <c r="T161" s="39">
        <v>0.25</v>
      </c>
      <c r="U161" s="39">
        <v>0.2</v>
      </c>
      <c r="V161" s="38">
        <v>571</v>
      </c>
      <c r="W161" s="38"/>
      <c r="X161" s="41">
        <v>7.0052539404553418</v>
      </c>
      <c r="Y161" s="39" t="e">
        <v>#DIV/0!</v>
      </c>
      <c r="Z161" s="38">
        <v>5.0000000000000001E-3</v>
      </c>
      <c r="AA161" s="38">
        <v>3.3162905726623865E-2</v>
      </c>
      <c r="AB161" s="38"/>
      <c r="AC161" s="38"/>
      <c r="AD161" s="38"/>
      <c r="AE161" s="38"/>
      <c r="AF161" s="38"/>
      <c r="AG161" s="38"/>
      <c r="AH161" s="38"/>
      <c r="AI161" s="38"/>
    </row>
    <row r="162" spans="1:35" ht="15.75" hidden="1" customHeight="1" x14ac:dyDescent="0.25">
      <c r="A162" s="17">
        <v>45797</v>
      </c>
      <c r="B162" s="17">
        <v>45857</v>
      </c>
      <c r="C162" s="17">
        <v>45816</v>
      </c>
      <c r="D162" s="17">
        <v>45822</v>
      </c>
      <c r="E162" s="17" t="s">
        <v>26</v>
      </c>
      <c r="F162" s="17" t="s">
        <v>42</v>
      </c>
      <c r="G162" s="17" t="s">
        <v>43</v>
      </c>
      <c r="H162" s="17" t="s">
        <v>37</v>
      </c>
      <c r="I162" s="24">
        <v>3000</v>
      </c>
      <c r="J162" s="39">
        <v>466.6</v>
      </c>
      <c r="K162" s="40"/>
      <c r="L162" s="40" t="s">
        <v>41</v>
      </c>
      <c r="M162" s="40"/>
      <c r="N162" s="40">
        <v>2400000</v>
      </c>
      <c r="O162" s="40">
        <v>81973</v>
      </c>
      <c r="P162" s="40">
        <v>12000</v>
      </c>
      <c r="Q162" s="40">
        <v>2333</v>
      </c>
      <c r="R162" s="39">
        <v>3.5</v>
      </c>
      <c r="S162" s="39">
        <v>5.6921181364595661</v>
      </c>
      <c r="T162" s="39">
        <v>0.25</v>
      </c>
      <c r="U162" s="39">
        <v>0.2</v>
      </c>
      <c r="V162" s="38">
        <v>429</v>
      </c>
      <c r="W162" s="38"/>
      <c r="X162" s="41">
        <v>6.9930069930069934</v>
      </c>
      <c r="Y162" s="39" t="e">
        <v>#DIV/0!</v>
      </c>
      <c r="Z162" s="38">
        <v>5.0000000000000001E-3</v>
      </c>
      <c r="AA162" s="38">
        <v>2.846059068229783E-2</v>
      </c>
      <c r="AB162" s="38"/>
      <c r="AC162" s="38"/>
      <c r="AD162" s="38"/>
      <c r="AE162" s="38"/>
      <c r="AF162" s="38"/>
      <c r="AG162" s="38"/>
      <c r="AH162" s="38"/>
      <c r="AI162" s="38"/>
    </row>
    <row r="163" spans="1:35" ht="15.75" hidden="1" customHeight="1" x14ac:dyDescent="0.25">
      <c r="A163" s="17" t="s">
        <v>32</v>
      </c>
      <c r="B163" s="17"/>
      <c r="C163" s="17"/>
      <c r="D163" s="17"/>
      <c r="E163" s="17"/>
      <c r="F163" s="17"/>
      <c r="G163" s="17"/>
      <c r="H163" s="17"/>
      <c r="I163" s="24">
        <v>19000</v>
      </c>
      <c r="J163" s="39">
        <v>4141.6000000000004</v>
      </c>
      <c r="K163" s="40">
        <v>0</v>
      </c>
      <c r="L163" s="40">
        <v>0</v>
      </c>
      <c r="M163" s="40"/>
      <c r="N163" s="40">
        <v>15200000</v>
      </c>
      <c r="O163" s="40">
        <v>720368</v>
      </c>
      <c r="P163" s="40">
        <v>76000</v>
      </c>
      <c r="Q163" s="40">
        <v>20708</v>
      </c>
      <c r="R163" s="39"/>
      <c r="S163" s="39">
        <v>5.7492836994425076</v>
      </c>
      <c r="T163" s="39"/>
      <c r="U163" s="39">
        <v>0.2</v>
      </c>
      <c r="V163" s="38">
        <v>2881</v>
      </c>
      <c r="W163" s="38">
        <v>0</v>
      </c>
      <c r="X163" s="41"/>
      <c r="Y163" s="39" t="e">
        <v>#DIV/0!</v>
      </c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</row>
    <row r="164" spans="1:35" ht="15.75" hidden="1" customHeight="1" x14ac:dyDescent="0.25">
      <c r="A164" s="17">
        <v>45789</v>
      </c>
      <c r="B164" s="17">
        <v>45849</v>
      </c>
      <c r="C164" s="17">
        <v>45823</v>
      </c>
      <c r="D164" s="17">
        <v>45829</v>
      </c>
      <c r="E164" s="17" t="s">
        <v>26</v>
      </c>
      <c r="F164" s="17" t="s">
        <v>27</v>
      </c>
      <c r="G164" s="17" t="s">
        <v>28</v>
      </c>
      <c r="H164" s="17" t="s">
        <v>29</v>
      </c>
      <c r="I164" s="24">
        <v>5000</v>
      </c>
      <c r="J164" s="39">
        <v>576.25</v>
      </c>
      <c r="K164" s="40">
        <v>625000</v>
      </c>
      <c r="L164" s="40">
        <v>21805</v>
      </c>
      <c r="M164" s="40"/>
      <c r="N164" s="40">
        <v>1250000</v>
      </c>
      <c r="O164" s="40">
        <v>244369</v>
      </c>
      <c r="P164" s="40"/>
      <c r="Q164" s="40">
        <v>1091</v>
      </c>
      <c r="R164" s="39">
        <v>4</v>
      </c>
      <c r="S164" s="39">
        <v>2.3581141634168001</v>
      </c>
      <c r="T164" s="39"/>
      <c r="U164" s="39">
        <v>0.52818515123739684</v>
      </c>
      <c r="V164" s="38"/>
      <c r="W164" s="38"/>
      <c r="X164" s="41"/>
      <c r="Y164" s="39" t="e">
        <v>#DIV/0!</v>
      </c>
      <c r="Z164" s="38">
        <v>0</v>
      </c>
      <c r="AA164" s="38">
        <v>4.4645597436663411E-3</v>
      </c>
      <c r="AB164" s="38"/>
      <c r="AC164" s="38"/>
      <c r="AD164" s="38"/>
      <c r="AE164" s="38"/>
      <c r="AF164" s="38"/>
      <c r="AG164" s="38"/>
      <c r="AH164" s="38"/>
      <c r="AI164" s="38"/>
    </row>
    <row r="165" spans="1:35" ht="15.75" hidden="1" customHeight="1" x14ac:dyDescent="0.25">
      <c r="A165" s="17">
        <v>45789</v>
      </c>
      <c r="B165" s="17">
        <v>45849</v>
      </c>
      <c r="C165" s="17">
        <v>45823</v>
      </c>
      <c r="D165" s="17">
        <v>45829</v>
      </c>
      <c r="E165" s="17" t="s">
        <v>26</v>
      </c>
      <c r="F165" s="17" t="s">
        <v>27</v>
      </c>
      <c r="G165" s="17" t="s">
        <v>28</v>
      </c>
      <c r="H165" s="17" t="s">
        <v>30</v>
      </c>
      <c r="I165" s="24">
        <v>4000</v>
      </c>
      <c r="J165" s="39">
        <v>466.04</v>
      </c>
      <c r="K165" s="40">
        <v>266667</v>
      </c>
      <c r="L165" s="40">
        <v>9815</v>
      </c>
      <c r="M165" s="40"/>
      <c r="N165" s="40">
        <v>800000</v>
      </c>
      <c r="O165" s="40">
        <v>62970</v>
      </c>
      <c r="P165" s="40"/>
      <c r="Q165" s="40">
        <v>247</v>
      </c>
      <c r="R165" s="39">
        <v>5</v>
      </c>
      <c r="S165" s="39">
        <v>7.4009845958392884</v>
      </c>
      <c r="T165" s="39"/>
      <c r="U165" s="39">
        <v>1.8868016194331985</v>
      </c>
      <c r="V165" s="38"/>
      <c r="W165" s="38"/>
      <c r="X165" s="41"/>
      <c r="Y165" s="39" t="e">
        <v>#DIV/0!</v>
      </c>
      <c r="Z165" s="38">
        <v>0</v>
      </c>
      <c r="AA165" s="38">
        <v>3.922502779101159E-3</v>
      </c>
      <c r="AB165" s="38"/>
      <c r="AC165" s="38"/>
      <c r="AD165" s="38"/>
      <c r="AE165" s="38"/>
      <c r="AF165" s="38"/>
      <c r="AG165" s="38"/>
      <c r="AH165" s="38"/>
      <c r="AI165" s="38"/>
    </row>
    <row r="166" spans="1:35" ht="15.75" hidden="1" customHeight="1" x14ac:dyDescent="0.25">
      <c r="A166" s="17">
        <v>45789</v>
      </c>
      <c r="B166" s="17">
        <v>45849</v>
      </c>
      <c r="C166" s="17">
        <v>45823</v>
      </c>
      <c r="D166" s="17">
        <v>45829</v>
      </c>
      <c r="E166" s="17" t="s">
        <v>26</v>
      </c>
      <c r="F166" s="17" t="s">
        <v>27</v>
      </c>
      <c r="G166" s="17" t="s">
        <v>28</v>
      </c>
      <c r="H166" s="17" t="s">
        <v>31</v>
      </c>
      <c r="I166" s="24">
        <v>3000</v>
      </c>
      <c r="J166" s="39">
        <v>349.22</v>
      </c>
      <c r="K166" s="40">
        <v>120000</v>
      </c>
      <c r="L166" s="40">
        <v>8808</v>
      </c>
      <c r="M166" s="40"/>
      <c r="N166" s="40">
        <v>600000</v>
      </c>
      <c r="O166" s="40">
        <v>174150</v>
      </c>
      <c r="P166" s="40"/>
      <c r="Q166" s="40">
        <v>722</v>
      </c>
      <c r="R166" s="39">
        <v>5</v>
      </c>
      <c r="S166" s="39">
        <v>2.0052828021820273</v>
      </c>
      <c r="T166" s="39"/>
      <c r="U166" s="39">
        <v>0.48368421052631583</v>
      </c>
      <c r="V166" s="38"/>
      <c r="W166" s="38"/>
      <c r="X166" s="41"/>
      <c r="Y166" s="39" t="e">
        <v>#DIV/0!</v>
      </c>
      <c r="Z166" s="38">
        <v>0</v>
      </c>
      <c r="AA166" s="38">
        <v>4.1458512776342236E-3</v>
      </c>
      <c r="AB166" s="38"/>
      <c r="AC166" s="38"/>
      <c r="AD166" s="38"/>
      <c r="AE166" s="38"/>
      <c r="AF166" s="38"/>
      <c r="AG166" s="38"/>
      <c r="AH166" s="38"/>
      <c r="AI166" s="38"/>
    </row>
    <row r="167" spans="1:35" ht="15.75" hidden="1" customHeight="1" x14ac:dyDescent="0.25">
      <c r="A167" s="17" t="s">
        <v>32</v>
      </c>
      <c r="B167" s="17"/>
      <c r="C167" s="17"/>
      <c r="D167" s="17"/>
      <c r="E167" s="17"/>
      <c r="F167" s="17"/>
      <c r="G167" s="17"/>
      <c r="H167" s="17"/>
      <c r="I167" s="24">
        <v>12000</v>
      </c>
      <c r="J167" s="39">
        <v>1391.51</v>
      </c>
      <c r="K167" s="40">
        <v>1011667</v>
      </c>
      <c r="L167" s="40">
        <v>40428</v>
      </c>
      <c r="M167" s="40"/>
      <c r="N167" s="40">
        <v>2650000</v>
      </c>
      <c r="O167" s="40">
        <v>481489</v>
      </c>
      <c r="P167" s="40">
        <v>0</v>
      </c>
      <c r="Q167" s="40">
        <v>2060</v>
      </c>
      <c r="R167" s="39"/>
      <c r="S167" s="39">
        <v>2.8900141020874828</v>
      </c>
      <c r="T167" s="39"/>
      <c r="U167" s="39">
        <v>0.67549029126213589</v>
      </c>
      <c r="V167" s="38">
        <v>0</v>
      </c>
      <c r="W167" s="38">
        <v>0</v>
      </c>
      <c r="X167" s="41"/>
      <c r="Y167" s="39" t="e">
        <v>#DIV/0!</v>
      </c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</row>
    <row r="168" spans="1:35" ht="15.75" hidden="1" customHeight="1" x14ac:dyDescent="0.25">
      <c r="A168" s="17">
        <v>45783</v>
      </c>
      <c r="B168" s="17">
        <v>45844</v>
      </c>
      <c r="C168" s="17">
        <v>45823</v>
      </c>
      <c r="D168" s="17">
        <v>45829</v>
      </c>
      <c r="E168" s="17" t="s">
        <v>26</v>
      </c>
      <c r="F168" s="17" t="s">
        <v>33</v>
      </c>
      <c r="G168" s="17" t="s">
        <v>34</v>
      </c>
      <c r="H168" s="17" t="s">
        <v>29</v>
      </c>
      <c r="I168" s="24">
        <v>6500</v>
      </c>
      <c r="J168" s="39">
        <v>731.49</v>
      </c>
      <c r="K168" s="40"/>
      <c r="L168" s="40">
        <v>231543</v>
      </c>
      <c r="M168" s="40"/>
      <c r="N168" s="40">
        <v>2600000</v>
      </c>
      <c r="O168" s="40">
        <v>428599</v>
      </c>
      <c r="P168" s="40"/>
      <c r="Q168" s="40">
        <v>6250</v>
      </c>
      <c r="R168" s="39">
        <v>2.5</v>
      </c>
      <c r="S168" s="39">
        <v>1.7067002022869862</v>
      </c>
      <c r="T168" s="39"/>
      <c r="U168" s="39">
        <v>0.1170384</v>
      </c>
      <c r="V168" s="38">
        <v>650</v>
      </c>
      <c r="W168" s="38"/>
      <c r="X168" s="41">
        <v>10</v>
      </c>
      <c r="Y168" s="39" t="e">
        <v>#DIV/0!</v>
      </c>
      <c r="Z168" s="38">
        <v>0</v>
      </c>
      <c r="AA168" s="38">
        <v>1.4582395199242182E-2</v>
      </c>
      <c r="AB168" s="38"/>
      <c r="AC168" s="38"/>
      <c r="AD168" s="38"/>
      <c r="AE168" s="38"/>
      <c r="AF168" s="38"/>
      <c r="AG168" s="38"/>
      <c r="AH168" s="38"/>
      <c r="AI168" s="38"/>
    </row>
    <row r="169" spans="1:35" ht="15.75" hidden="1" customHeight="1" x14ac:dyDescent="0.25">
      <c r="A169" s="17">
        <v>45783</v>
      </c>
      <c r="B169" s="17">
        <v>45844</v>
      </c>
      <c r="C169" s="17">
        <v>45823</v>
      </c>
      <c r="D169" s="17">
        <v>45829</v>
      </c>
      <c r="E169" s="17" t="s">
        <v>26</v>
      </c>
      <c r="F169" s="17" t="s">
        <v>33</v>
      </c>
      <c r="G169" s="17" t="s">
        <v>34</v>
      </c>
      <c r="H169" s="17" t="s">
        <v>30</v>
      </c>
      <c r="I169" s="24">
        <v>4500</v>
      </c>
      <c r="J169" s="39">
        <v>508.11</v>
      </c>
      <c r="K169" s="40"/>
      <c r="L169" s="40">
        <v>122304</v>
      </c>
      <c r="M169" s="40"/>
      <c r="N169" s="40">
        <v>1125000</v>
      </c>
      <c r="O169" s="40">
        <v>231845</v>
      </c>
      <c r="P169" s="40"/>
      <c r="Q169" s="40">
        <v>4634</v>
      </c>
      <c r="R169" s="39">
        <v>4</v>
      </c>
      <c r="S169" s="39">
        <v>2.1915935215337834</v>
      </c>
      <c r="T169" s="39"/>
      <c r="U169" s="39">
        <v>0.10964825205006475</v>
      </c>
      <c r="V169" s="38">
        <v>375</v>
      </c>
      <c r="W169" s="38"/>
      <c r="X169" s="41">
        <v>12</v>
      </c>
      <c r="Y169" s="39" t="e">
        <v>#DIV/0!</v>
      </c>
      <c r="Z169" s="38">
        <v>0</v>
      </c>
      <c r="AA169" s="38">
        <v>1.9987491643123637E-2</v>
      </c>
      <c r="AB169" s="38"/>
      <c r="AC169" s="38"/>
      <c r="AD169" s="38"/>
      <c r="AE169" s="38"/>
      <c r="AF169" s="38"/>
      <c r="AG169" s="38"/>
      <c r="AH169" s="38"/>
      <c r="AI169" s="38"/>
    </row>
    <row r="170" spans="1:35" ht="15.75" hidden="1" customHeight="1" x14ac:dyDescent="0.25">
      <c r="A170" s="17">
        <v>45783</v>
      </c>
      <c r="B170" s="17">
        <v>45844</v>
      </c>
      <c r="C170" s="17">
        <v>45823</v>
      </c>
      <c r="D170" s="17">
        <v>45829</v>
      </c>
      <c r="E170" s="17" t="s">
        <v>26</v>
      </c>
      <c r="F170" s="17" t="s">
        <v>33</v>
      </c>
      <c r="G170" s="17" t="s">
        <v>34</v>
      </c>
      <c r="H170" s="17" t="s">
        <v>31</v>
      </c>
      <c r="I170" s="24">
        <v>3000</v>
      </c>
      <c r="J170" s="39">
        <v>342.67</v>
      </c>
      <c r="K170" s="40"/>
      <c r="L170" s="40">
        <v>53775</v>
      </c>
      <c r="M170" s="40"/>
      <c r="N170" s="40">
        <v>600000</v>
      </c>
      <c r="O170" s="40">
        <v>103023</v>
      </c>
      <c r="P170" s="40"/>
      <c r="Q170" s="40">
        <v>1630</v>
      </c>
      <c r="R170" s="39">
        <v>5</v>
      </c>
      <c r="S170" s="39">
        <v>3.326150471253992</v>
      </c>
      <c r="T170" s="39"/>
      <c r="U170" s="39">
        <v>0.21022699386503069</v>
      </c>
      <c r="V170" s="38">
        <v>200</v>
      </c>
      <c r="W170" s="38"/>
      <c r="X170" s="41">
        <v>15</v>
      </c>
      <c r="Y170" s="39" t="e">
        <v>#DIV/0!</v>
      </c>
      <c r="Z170" s="38">
        <v>0</v>
      </c>
      <c r="AA170" s="38">
        <v>1.582170971530629E-2</v>
      </c>
      <c r="AB170" s="38"/>
      <c r="AC170" s="38"/>
      <c r="AD170" s="38"/>
      <c r="AE170" s="38"/>
      <c r="AF170" s="38"/>
      <c r="AG170" s="38"/>
      <c r="AH170" s="38"/>
      <c r="AI170" s="38"/>
    </row>
    <row r="171" spans="1:35" ht="15.75" hidden="1" customHeight="1" x14ac:dyDescent="0.25">
      <c r="A171" s="17">
        <v>45783</v>
      </c>
      <c r="B171" s="17">
        <v>45844</v>
      </c>
      <c r="C171" s="17">
        <v>45823</v>
      </c>
      <c r="D171" s="17">
        <v>45829</v>
      </c>
      <c r="E171" s="17" t="s">
        <v>26</v>
      </c>
      <c r="F171" s="17" t="s">
        <v>33</v>
      </c>
      <c r="G171" s="17" t="s">
        <v>34</v>
      </c>
      <c r="H171" s="17" t="s">
        <v>35</v>
      </c>
      <c r="I171" s="24">
        <v>2000</v>
      </c>
      <c r="J171" s="39">
        <v>223.87</v>
      </c>
      <c r="K171" s="40"/>
      <c r="L171" s="40">
        <v>54313</v>
      </c>
      <c r="M171" s="40"/>
      <c r="N171" s="40">
        <v>571429</v>
      </c>
      <c r="O171" s="40">
        <v>107122</v>
      </c>
      <c r="P171" s="40"/>
      <c r="Q171" s="40">
        <v>1282</v>
      </c>
      <c r="R171" s="39">
        <v>3.4999973750019686</v>
      </c>
      <c r="S171" s="39">
        <v>2.0898601594443722</v>
      </c>
      <c r="T171" s="39"/>
      <c r="U171" s="39">
        <v>0.17462558502340095</v>
      </c>
      <c r="V171" s="38">
        <v>133</v>
      </c>
      <c r="W171" s="38"/>
      <c r="X171" s="41">
        <v>15.037593984962406</v>
      </c>
      <c r="Y171" s="39" t="e">
        <v>#DIV/0!</v>
      </c>
      <c r="Z171" s="38">
        <v>0</v>
      </c>
      <c r="AA171" s="38">
        <v>1.1967663038404809E-2</v>
      </c>
      <c r="AB171" s="38"/>
      <c r="AC171" s="38"/>
      <c r="AD171" s="38"/>
      <c r="AE171" s="38"/>
      <c r="AF171" s="38"/>
      <c r="AG171" s="38"/>
      <c r="AH171" s="38"/>
      <c r="AI171" s="38"/>
    </row>
    <row r="172" spans="1:35" ht="15.75" hidden="1" customHeight="1" x14ac:dyDescent="0.25">
      <c r="A172" s="17">
        <v>45783</v>
      </c>
      <c r="B172" s="73">
        <v>45844</v>
      </c>
      <c r="C172" s="17">
        <v>45823</v>
      </c>
      <c r="D172" s="73">
        <v>45829</v>
      </c>
      <c r="E172" s="17" t="s">
        <v>26</v>
      </c>
      <c r="F172" s="17" t="s">
        <v>33</v>
      </c>
      <c r="G172" s="17" t="s">
        <v>34</v>
      </c>
      <c r="H172" s="17" t="s">
        <v>36</v>
      </c>
      <c r="I172" s="24">
        <v>2000</v>
      </c>
      <c r="J172" s="39">
        <v>229.68</v>
      </c>
      <c r="K172" s="40"/>
      <c r="L172" s="40">
        <v>111941</v>
      </c>
      <c r="M172" s="78">
        <f>J172/L172</f>
        <v>2.0517951420837765E-3</v>
      </c>
      <c r="N172" s="40">
        <v>571429</v>
      </c>
      <c r="O172" s="40">
        <v>242510</v>
      </c>
      <c r="P172" s="40"/>
      <c r="Q172" s="40">
        <v>3457</v>
      </c>
      <c r="R172" s="39">
        <v>3.4999973750019686</v>
      </c>
      <c r="S172" s="39">
        <v>0.94709496515607605</v>
      </c>
      <c r="T172" s="39"/>
      <c r="U172" s="39">
        <v>6.6439109054093143E-2</v>
      </c>
      <c r="V172" s="38">
        <v>133</v>
      </c>
      <c r="W172" s="38"/>
      <c r="X172" s="41">
        <v>15.037593984962406</v>
      </c>
      <c r="Y172" s="39" t="e">
        <v>#DIV/0!</v>
      </c>
      <c r="Z172" s="38">
        <v>0</v>
      </c>
      <c r="AA172" s="38">
        <v>1.425508226464888E-2</v>
      </c>
      <c r="AB172" s="38"/>
      <c r="AC172" s="38"/>
      <c r="AD172" s="38"/>
      <c r="AE172" s="38"/>
      <c r="AF172" s="38"/>
      <c r="AG172" s="38"/>
      <c r="AH172" s="38"/>
      <c r="AI172" s="38"/>
    </row>
    <row r="173" spans="1:35" ht="15.75" hidden="1" customHeight="1" x14ac:dyDescent="0.25">
      <c r="A173" s="17">
        <v>45783</v>
      </c>
      <c r="B173" s="17">
        <v>45844</v>
      </c>
      <c r="C173" s="17">
        <v>45823</v>
      </c>
      <c r="D173" s="17">
        <v>45829</v>
      </c>
      <c r="E173" s="17" t="s">
        <v>26</v>
      </c>
      <c r="F173" s="17" t="s">
        <v>33</v>
      </c>
      <c r="G173" s="17" t="s">
        <v>34</v>
      </c>
      <c r="H173" s="17" t="s">
        <v>37</v>
      </c>
      <c r="I173" s="24">
        <v>3000</v>
      </c>
      <c r="J173" s="39">
        <v>336.48</v>
      </c>
      <c r="K173" s="40"/>
      <c r="L173" s="40">
        <v>101098</v>
      </c>
      <c r="M173" s="40"/>
      <c r="N173" s="40">
        <v>857143</v>
      </c>
      <c r="O173" s="40">
        <v>196850</v>
      </c>
      <c r="P173" s="40"/>
      <c r="Q173" s="40">
        <v>3093</v>
      </c>
      <c r="R173" s="39">
        <v>3.4999994166667636</v>
      </c>
      <c r="S173" s="39">
        <v>1.7093218186436374</v>
      </c>
      <c r="T173" s="39"/>
      <c r="U173" s="39">
        <v>0.10878758486905918</v>
      </c>
      <c r="V173" s="38">
        <v>200</v>
      </c>
      <c r="W173" s="38"/>
      <c r="X173" s="41">
        <v>15</v>
      </c>
      <c r="Y173" s="39" t="e">
        <v>#DIV/0!</v>
      </c>
      <c r="Z173" s="38">
        <v>0</v>
      </c>
      <c r="AA173" s="38">
        <v>1.571247142494285E-2</v>
      </c>
      <c r="AB173" s="38"/>
      <c r="AC173" s="38"/>
      <c r="AD173" s="38"/>
      <c r="AE173" s="38"/>
      <c r="AF173" s="38"/>
      <c r="AG173" s="38"/>
      <c r="AH173" s="38"/>
      <c r="AI173" s="38"/>
    </row>
    <row r="174" spans="1:35" ht="15.75" hidden="1" customHeight="1" x14ac:dyDescent="0.25">
      <c r="A174" s="17" t="s">
        <v>32</v>
      </c>
      <c r="B174" s="17"/>
      <c r="C174" s="17"/>
      <c r="D174" s="17"/>
      <c r="E174" s="17"/>
      <c r="F174" s="17"/>
      <c r="G174" s="17"/>
      <c r="H174" s="17"/>
      <c r="I174" s="24">
        <v>21000</v>
      </c>
      <c r="J174" s="39">
        <v>2372.3000000000002</v>
      </c>
      <c r="K174" s="40">
        <v>0</v>
      </c>
      <c r="L174" s="40">
        <v>674974</v>
      </c>
      <c r="M174" s="40"/>
      <c r="N174" s="40">
        <v>6325001</v>
      </c>
      <c r="O174" s="40">
        <v>1309949</v>
      </c>
      <c r="P174" s="40">
        <v>0</v>
      </c>
      <c r="Q174" s="40">
        <v>20346</v>
      </c>
      <c r="R174" s="39"/>
      <c r="S174" s="39">
        <v>1.8109865345902783</v>
      </c>
      <c r="T174" s="39"/>
      <c r="U174" s="39">
        <v>0.11659785707264328</v>
      </c>
      <c r="V174" s="38">
        <v>1691</v>
      </c>
      <c r="W174" s="38">
        <v>0</v>
      </c>
      <c r="X174" s="41"/>
      <c r="Y174" s="39" t="e">
        <v>#DIV/0!</v>
      </c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</row>
    <row r="175" spans="1:35" ht="15.75" hidden="1" customHeight="1" x14ac:dyDescent="0.25">
      <c r="A175" s="17">
        <v>45785</v>
      </c>
      <c r="B175" s="17">
        <v>45844</v>
      </c>
      <c r="C175" s="17">
        <v>45823</v>
      </c>
      <c r="D175" s="17">
        <v>45829</v>
      </c>
      <c r="E175" s="17" t="s">
        <v>26</v>
      </c>
      <c r="F175" s="17" t="s">
        <v>38</v>
      </c>
      <c r="G175" s="17" t="s">
        <v>28</v>
      </c>
      <c r="H175" s="17" t="s">
        <v>29</v>
      </c>
      <c r="I175" s="24">
        <v>5000</v>
      </c>
      <c r="J175" s="39">
        <v>583.85</v>
      </c>
      <c r="K175" s="40">
        <v>92593</v>
      </c>
      <c r="L175" s="40">
        <v>191874</v>
      </c>
      <c r="M175" s="40"/>
      <c r="N175" s="40">
        <v>277778</v>
      </c>
      <c r="O175" s="40">
        <v>513105</v>
      </c>
      <c r="P175" s="40"/>
      <c r="Q175" s="40">
        <v>558</v>
      </c>
      <c r="R175" s="39">
        <v>17.99998560001152</v>
      </c>
      <c r="S175" s="39">
        <v>1.1378762631430215</v>
      </c>
      <c r="T175" s="39"/>
      <c r="U175" s="39">
        <v>1.0463261648745521</v>
      </c>
      <c r="V175" s="38"/>
      <c r="W175" s="38"/>
      <c r="X175" s="41"/>
      <c r="Y175" s="39" t="e">
        <v>#DIV/0!</v>
      </c>
      <c r="Z175" s="38">
        <v>0</v>
      </c>
      <c r="AA175" s="38">
        <v>1.087496711199462E-3</v>
      </c>
      <c r="AB175" s="38"/>
      <c r="AC175" s="38"/>
      <c r="AD175" s="38"/>
      <c r="AE175" s="38"/>
      <c r="AF175" s="38"/>
      <c r="AG175" s="38"/>
      <c r="AH175" s="38"/>
      <c r="AI175" s="38"/>
    </row>
    <row r="176" spans="1:35" ht="15.75" hidden="1" customHeight="1" x14ac:dyDescent="0.25">
      <c r="A176" s="17">
        <v>45785</v>
      </c>
      <c r="B176" s="17">
        <v>45844</v>
      </c>
      <c r="C176" s="17">
        <v>45823</v>
      </c>
      <c r="D176" s="17">
        <v>45829</v>
      </c>
      <c r="E176" s="17" t="s">
        <v>26</v>
      </c>
      <c r="F176" s="17" t="s">
        <v>38</v>
      </c>
      <c r="G176" s="17" t="s">
        <v>28</v>
      </c>
      <c r="H176" s="17" t="s">
        <v>30</v>
      </c>
      <c r="I176" s="24">
        <v>4000</v>
      </c>
      <c r="J176" s="39">
        <v>469.6</v>
      </c>
      <c r="K176" s="40">
        <v>53333</v>
      </c>
      <c r="L176" s="40">
        <v>141683</v>
      </c>
      <c r="M176" s="40"/>
      <c r="N176" s="40">
        <v>160000</v>
      </c>
      <c r="O176" s="40">
        <v>373529</v>
      </c>
      <c r="P176" s="40"/>
      <c r="Q176" s="40">
        <v>382</v>
      </c>
      <c r="R176" s="39">
        <v>25</v>
      </c>
      <c r="S176" s="39">
        <v>1.2571982362815204</v>
      </c>
      <c r="T176" s="39"/>
      <c r="U176" s="39">
        <v>1.2293193717277489</v>
      </c>
      <c r="V176" s="38"/>
      <c r="W176" s="38"/>
      <c r="X176" s="41"/>
      <c r="Y176" s="39" t="e">
        <v>#DIV/0!</v>
      </c>
      <c r="Z176" s="38">
        <v>0</v>
      </c>
      <c r="AA176" s="38">
        <v>1.0226782927162282E-3</v>
      </c>
      <c r="AB176" s="38"/>
      <c r="AC176" s="38"/>
      <c r="AD176" s="38"/>
      <c r="AE176" s="38"/>
      <c r="AF176" s="38"/>
      <c r="AG176" s="38"/>
      <c r="AH176" s="38"/>
      <c r="AI176" s="38"/>
    </row>
    <row r="177" spans="1:35" ht="15.75" hidden="1" customHeight="1" x14ac:dyDescent="0.25">
      <c r="A177" s="17">
        <v>45785</v>
      </c>
      <c r="B177" s="17">
        <v>45844</v>
      </c>
      <c r="C177" s="17">
        <v>45823</v>
      </c>
      <c r="D177" s="17">
        <v>45829</v>
      </c>
      <c r="E177" s="17" t="s">
        <v>26</v>
      </c>
      <c r="F177" s="17" t="s">
        <v>38</v>
      </c>
      <c r="G177" s="17" t="s">
        <v>28</v>
      </c>
      <c r="H177" s="17" t="s">
        <v>31</v>
      </c>
      <c r="I177" s="24">
        <v>2000</v>
      </c>
      <c r="J177" s="39">
        <v>236.98</v>
      </c>
      <c r="K177" s="40">
        <v>33333</v>
      </c>
      <c r="L177" s="40">
        <v>32829</v>
      </c>
      <c r="M177" s="40"/>
      <c r="N177" s="40">
        <v>100000</v>
      </c>
      <c r="O177" s="40">
        <v>78026</v>
      </c>
      <c r="P177" s="40"/>
      <c r="Q177" s="40">
        <v>152</v>
      </c>
      <c r="R177" s="39">
        <v>20</v>
      </c>
      <c r="S177" s="39">
        <v>3.0371927306282522</v>
      </c>
      <c r="T177" s="39"/>
      <c r="U177" s="39">
        <v>1.559078947368421</v>
      </c>
      <c r="V177" s="38"/>
      <c r="W177" s="38"/>
      <c r="X177" s="41"/>
      <c r="Y177" s="39" t="e">
        <v>#DIV/0!</v>
      </c>
      <c r="Z177" s="38">
        <v>0</v>
      </c>
      <c r="AA177" s="38">
        <v>1.9480685925204418E-3</v>
      </c>
      <c r="AB177" s="38"/>
      <c r="AC177" s="38"/>
      <c r="AD177" s="38"/>
      <c r="AE177" s="38"/>
      <c r="AF177" s="38"/>
      <c r="AG177" s="38"/>
      <c r="AH177" s="38"/>
      <c r="AI177" s="38"/>
    </row>
    <row r="178" spans="1:35" ht="15.75" hidden="1" customHeight="1" x14ac:dyDescent="0.25">
      <c r="A178" s="17" t="s">
        <v>32</v>
      </c>
      <c r="B178" s="17"/>
      <c r="C178" s="17"/>
      <c r="D178" s="17"/>
      <c r="E178" s="17"/>
      <c r="F178" s="17"/>
      <c r="G178" s="17"/>
      <c r="H178" s="17"/>
      <c r="I178" s="24">
        <v>11000</v>
      </c>
      <c r="J178" s="39">
        <v>1290.43</v>
      </c>
      <c r="K178" s="40">
        <v>179259</v>
      </c>
      <c r="L178" s="40">
        <v>366386</v>
      </c>
      <c r="M178" s="40"/>
      <c r="N178" s="40">
        <v>537778</v>
      </c>
      <c r="O178" s="40">
        <v>964660</v>
      </c>
      <c r="P178" s="40">
        <v>0</v>
      </c>
      <c r="Q178" s="40">
        <v>1092</v>
      </c>
      <c r="R178" s="39"/>
      <c r="S178" s="39">
        <v>1.3377044761885017</v>
      </c>
      <c r="T178" s="39"/>
      <c r="U178" s="39">
        <v>1.1817124542124542</v>
      </c>
      <c r="V178" s="38">
        <v>0</v>
      </c>
      <c r="W178" s="38">
        <v>0</v>
      </c>
      <c r="X178" s="41"/>
      <c r="Y178" s="39" t="e">
        <v>#DIV/0!</v>
      </c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</row>
    <row r="179" spans="1:35" ht="15.75" hidden="1" customHeight="1" x14ac:dyDescent="0.25">
      <c r="A179" s="17">
        <v>45792</v>
      </c>
      <c r="B179" s="17">
        <v>45851</v>
      </c>
      <c r="C179" s="17">
        <v>45823</v>
      </c>
      <c r="D179" s="17">
        <v>45829</v>
      </c>
      <c r="E179" s="17" t="s">
        <v>26</v>
      </c>
      <c r="F179" s="17" t="s">
        <v>39</v>
      </c>
      <c r="G179" s="17" t="s">
        <v>40</v>
      </c>
      <c r="H179" s="17" t="s">
        <v>29</v>
      </c>
      <c r="I179" s="24">
        <v>6000</v>
      </c>
      <c r="J179" s="39">
        <v>14.8</v>
      </c>
      <c r="K179" s="40"/>
      <c r="L179" s="40" t="s">
        <v>41</v>
      </c>
      <c r="M179" s="40"/>
      <c r="N179" s="40"/>
      <c r="O179" s="40">
        <v>1530</v>
      </c>
      <c r="P179" s="40"/>
      <c r="Q179" s="40">
        <v>98</v>
      </c>
      <c r="R179" s="39"/>
      <c r="S179" s="39">
        <v>9.6732026143790844</v>
      </c>
      <c r="T179" s="39"/>
      <c r="U179" s="39">
        <v>0.15102040816326531</v>
      </c>
      <c r="V179" s="38">
        <v>1200</v>
      </c>
      <c r="W179" s="38">
        <v>21</v>
      </c>
      <c r="X179" s="41">
        <v>5</v>
      </c>
      <c r="Y179" s="39">
        <v>0.70476190476190481</v>
      </c>
      <c r="Z179" s="38" t="e">
        <v>#DIV/0!</v>
      </c>
      <c r="AA179" s="38">
        <v>6.4052287581699341E-2</v>
      </c>
      <c r="AB179" s="38"/>
      <c r="AC179" s="38"/>
      <c r="AD179" s="38"/>
      <c r="AE179" s="38"/>
      <c r="AF179" s="38"/>
      <c r="AG179" s="38"/>
      <c r="AH179" s="38"/>
      <c r="AI179" s="38"/>
    </row>
    <row r="180" spans="1:35" ht="15.75" hidden="1" customHeight="1" x14ac:dyDescent="0.25">
      <c r="A180" s="17">
        <v>45792</v>
      </c>
      <c r="B180" s="17">
        <v>45851</v>
      </c>
      <c r="C180" s="17">
        <v>45823</v>
      </c>
      <c r="D180" s="17">
        <v>45829</v>
      </c>
      <c r="E180" s="17" t="s">
        <v>26</v>
      </c>
      <c r="F180" s="17" t="s">
        <v>39</v>
      </c>
      <c r="G180" s="17" t="s">
        <v>40</v>
      </c>
      <c r="H180" s="17" t="s">
        <v>30</v>
      </c>
      <c r="I180" s="24">
        <v>5000</v>
      </c>
      <c r="J180" s="39">
        <v>13.88</v>
      </c>
      <c r="K180" s="40"/>
      <c r="L180" s="40" t="s">
        <v>41</v>
      </c>
      <c r="M180" s="40"/>
      <c r="N180" s="40"/>
      <c r="O180" s="40">
        <v>1922</v>
      </c>
      <c r="P180" s="40"/>
      <c r="Q180" s="40">
        <v>138</v>
      </c>
      <c r="R180" s="39"/>
      <c r="S180" s="39">
        <v>7.2216441207075972</v>
      </c>
      <c r="T180" s="39"/>
      <c r="U180" s="39">
        <v>0.10057971014492754</v>
      </c>
      <c r="V180" s="38">
        <v>1000</v>
      </c>
      <c r="W180" s="38">
        <v>11</v>
      </c>
      <c r="X180" s="41">
        <v>5</v>
      </c>
      <c r="Y180" s="39">
        <v>1.2618181818181819</v>
      </c>
      <c r="Z180" s="38" t="e">
        <v>#DIV/0!</v>
      </c>
      <c r="AA180" s="38">
        <v>7.1800208116545264E-2</v>
      </c>
      <c r="AB180" s="38"/>
      <c r="AC180" s="38"/>
      <c r="AD180" s="38"/>
      <c r="AE180" s="38"/>
      <c r="AF180" s="38"/>
      <c r="AG180" s="38"/>
      <c r="AH180" s="38"/>
      <c r="AI180" s="38"/>
    </row>
    <row r="181" spans="1:35" ht="15.75" hidden="1" customHeight="1" x14ac:dyDescent="0.25">
      <c r="A181" s="17">
        <v>45792</v>
      </c>
      <c r="B181" s="17">
        <v>45851</v>
      </c>
      <c r="C181" s="17">
        <v>45823</v>
      </c>
      <c r="D181" s="17">
        <v>45829</v>
      </c>
      <c r="E181" s="17" t="s">
        <v>26</v>
      </c>
      <c r="F181" s="17" t="s">
        <v>39</v>
      </c>
      <c r="G181" s="17" t="s">
        <v>40</v>
      </c>
      <c r="H181" s="17" t="s">
        <v>31</v>
      </c>
      <c r="I181" s="24">
        <v>3000</v>
      </c>
      <c r="J181" s="39">
        <v>14.78</v>
      </c>
      <c r="K181" s="40"/>
      <c r="L181" s="40" t="s">
        <v>41</v>
      </c>
      <c r="M181" s="40"/>
      <c r="N181" s="40"/>
      <c r="O181" s="40">
        <v>3271</v>
      </c>
      <c r="P181" s="40"/>
      <c r="Q181" s="40">
        <v>121</v>
      </c>
      <c r="R181" s="39"/>
      <c r="S181" s="39">
        <v>4.5184958728217675</v>
      </c>
      <c r="T181" s="39"/>
      <c r="U181" s="39">
        <v>0.1221487603305785</v>
      </c>
      <c r="V181" s="38">
        <v>429</v>
      </c>
      <c r="W181" s="38">
        <v>21</v>
      </c>
      <c r="X181" s="41">
        <v>6.9930069930069934</v>
      </c>
      <c r="Y181" s="39">
        <v>0.70380952380952377</v>
      </c>
      <c r="Z181" s="38" t="e">
        <v>#DIV/0!</v>
      </c>
      <c r="AA181" s="38">
        <v>3.6991745643534087E-2</v>
      </c>
      <c r="AB181" s="38"/>
      <c r="AC181" s="38"/>
      <c r="AD181" s="38"/>
      <c r="AE181" s="38"/>
      <c r="AF181" s="38"/>
      <c r="AG181" s="38"/>
      <c r="AH181" s="38"/>
      <c r="AI181" s="38"/>
    </row>
    <row r="182" spans="1:35" ht="15.75" hidden="1" customHeight="1" x14ac:dyDescent="0.25">
      <c r="A182" s="17">
        <v>45792</v>
      </c>
      <c r="B182" s="17">
        <v>45851</v>
      </c>
      <c r="C182" s="17">
        <v>45823</v>
      </c>
      <c r="D182" s="17">
        <v>45829</v>
      </c>
      <c r="E182" s="17" t="s">
        <v>26</v>
      </c>
      <c r="F182" s="17" t="s">
        <v>39</v>
      </c>
      <c r="G182" s="17" t="s">
        <v>40</v>
      </c>
      <c r="H182" s="17" t="s">
        <v>35</v>
      </c>
      <c r="I182" s="24">
        <v>2000</v>
      </c>
      <c r="J182" s="39">
        <v>9.1300000000000008</v>
      </c>
      <c r="K182" s="40"/>
      <c r="L182" s="40" t="s">
        <v>41</v>
      </c>
      <c r="M182" s="40"/>
      <c r="N182" s="40"/>
      <c r="O182" s="40">
        <v>1322</v>
      </c>
      <c r="P182" s="40"/>
      <c r="Q182" s="40">
        <v>75</v>
      </c>
      <c r="R182" s="39"/>
      <c r="S182" s="39">
        <v>6.9062027231467473</v>
      </c>
      <c r="T182" s="39"/>
      <c r="U182" s="39">
        <v>0.12173333333333335</v>
      </c>
      <c r="V182" s="38">
        <v>333</v>
      </c>
      <c r="W182" s="38">
        <v>3</v>
      </c>
      <c r="X182" s="41">
        <v>6.0060060060060056</v>
      </c>
      <c r="Y182" s="39">
        <v>3.0433333333333334</v>
      </c>
      <c r="Z182" s="38" t="e">
        <v>#DIV/0!</v>
      </c>
      <c r="AA182" s="38">
        <v>5.6732223903177004E-2</v>
      </c>
      <c r="AB182" s="38"/>
      <c r="AC182" s="38"/>
      <c r="AD182" s="38"/>
      <c r="AE182" s="38"/>
      <c r="AF182" s="38"/>
      <c r="AG182" s="38"/>
      <c r="AH182" s="38"/>
      <c r="AI182" s="38"/>
    </row>
    <row r="183" spans="1:35" ht="15.75" customHeight="1" x14ac:dyDescent="0.25">
      <c r="A183" s="17">
        <v>45792</v>
      </c>
      <c r="B183" s="17">
        <v>45851</v>
      </c>
      <c r="C183" s="17">
        <v>45823</v>
      </c>
      <c r="D183" s="17">
        <v>45829</v>
      </c>
      <c r="E183" s="17" t="s">
        <v>26</v>
      </c>
      <c r="F183" s="17" t="s">
        <v>39</v>
      </c>
      <c r="G183" s="17" t="s">
        <v>40</v>
      </c>
      <c r="H183" s="17" t="s">
        <v>36</v>
      </c>
      <c r="I183" s="24">
        <v>2000</v>
      </c>
      <c r="J183" s="39">
        <v>8.92</v>
      </c>
      <c r="K183" s="40"/>
      <c r="L183" s="40" t="s">
        <v>41</v>
      </c>
      <c r="M183" s="40"/>
      <c r="N183" s="40"/>
      <c r="O183" s="40">
        <v>2016</v>
      </c>
      <c r="P183" s="40"/>
      <c r="Q183" s="40">
        <v>206</v>
      </c>
      <c r="R183" s="39"/>
      <c r="S183" s="39">
        <v>4.4246031746031749</v>
      </c>
      <c r="T183" s="39"/>
      <c r="U183" s="39">
        <v>4.3300970873786405E-2</v>
      </c>
      <c r="V183" s="38">
        <v>333</v>
      </c>
      <c r="W183" s="38">
        <v>28</v>
      </c>
      <c r="X183" s="41">
        <v>6.0060060060060056</v>
      </c>
      <c r="Y183" s="39">
        <v>0.31857142857142856</v>
      </c>
      <c r="Z183" s="38" t="e">
        <v>#DIV/0!</v>
      </c>
      <c r="AA183" s="38">
        <v>0.10218253968253968</v>
      </c>
      <c r="AB183" s="38"/>
      <c r="AC183" s="38"/>
      <c r="AD183" s="38"/>
      <c r="AE183" s="38"/>
      <c r="AF183" s="38"/>
      <c r="AG183" s="38"/>
      <c r="AH183" s="38"/>
      <c r="AI183" s="38"/>
    </row>
    <row r="184" spans="1:35" ht="15.75" hidden="1" customHeight="1" x14ac:dyDescent="0.25">
      <c r="A184" s="17">
        <v>45789</v>
      </c>
      <c r="B184" s="17">
        <v>45849</v>
      </c>
      <c r="C184" s="17">
        <v>45823</v>
      </c>
      <c r="D184" s="17">
        <v>45829</v>
      </c>
      <c r="E184" s="17" t="s">
        <v>26</v>
      </c>
      <c r="F184" s="17" t="s">
        <v>39</v>
      </c>
      <c r="G184" s="17" t="s">
        <v>40</v>
      </c>
      <c r="H184" s="17" t="s">
        <v>37</v>
      </c>
      <c r="I184" s="24">
        <v>2000</v>
      </c>
      <c r="J184" s="39">
        <v>1.82</v>
      </c>
      <c r="K184" s="40"/>
      <c r="L184" s="40" t="s">
        <v>41</v>
      </c>
      <c r="M184" s="40"/>
      <c r="N184" s="40"/>
      <c r="O184" s="40">
        <v>567</v>
      </c>
      <c r="P184" s="40"/>
      <c r="Q184" s="40">
        <v>17</v>
      </c>
      <c r="R184" s="39"/>
      <c r="S184" s="39">
        <v>3.2098765432098766</v>
      </c>
      <c r="T184" s="39"/>
      <c r="U184" s="39">
        <v>0.10705882352941176</v>
      </c>
      <c r="V184" s="38">
        <v>333</v>
      </c>
      <c r="W184" s="38">
        <v>3</v>
      </c>
      <c r="X184" s="41">
        <v>6.0060060060060056</v>
      </c>
      <c r="Y184" s="39">
        <v>0.60666666666666669</v>
      </c>
      <c r="Z184" s="38" t="e">
        <v>#DIV/0!</v>
      </c>
      <c r="AA184" s="38">
        <v>2.9982363315696647E-2</v>
      </c>
      <c r="AB184" s="38"/>
      <c r="AC184" s="38"/>
      <c r="AD184" s="38"/>
      <c r="AE184" s="38"/>
      <c r="AF184" s="38"/>
      <c r="AG184" s="38"/>
      <c r="AH184" s="38"/>
      <c r="AI184" s="38"/>
    </row>
    <row r="185" spans="1:35" ht="15.75" hidden="1" customHeight="1" x14ac:dyDescent="0.25">
      <c r="A185" s="17" t="s">
        <v>32</v>
      </c>
      <c r="B185" s="17"/>
      <c r="C185" s="17"/>
      <c r="D185" s="17"/>
      <c r="E185" s="17"/>
      <c r="F185" s="17"/>
      <c r="G185" s="17"/>
      <c r="H185" s="17"/>
      <c r="I185" s="24">
        <v>20000</v>
      </c>
      <c r="J185" s="39">
        <v>63.330000000000005</v>
      </c>
      <c r="K185" s="40">
        <v>0</v>
      </c>
      <c r="L185" s="40">
        <v>0</v>
      </c>
      <c r="M185" s="40"/>
      <c r="N185" s="40">
        <v>0</v>
      </c>
      <c r="O185" s="40">
        <v>10628</v>
      </c>
      <c r="P185" s="40">
        <v>0</v>
      </c>
      <c r="Q185" s="40">
        <v>655</v>
      </c>
      <c r="R185" s="39"/>
      <c r="S185" s="39">
        <v>5.9587881068874671</v>
      </c>
      <c r="T185" s="39"/>
      <c r="U185" s="39">
        <v>9.6687022900763364E-2</v>
      </c>
      <c r="V185" s="38">
        <v>3628</v>
      </c>
      <c r="W185" s="38">
        <v>87</v>
      </c>
      <c r="X185" s="41"/>
      <c r="Y185" s="39">
        <v>0.72793103448275864</v>
      </c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</row>
    <row r="186" spans="1:35" ht="15.75" hidden="1" customHeight="1" x14ac:dyDescent="0.25">
      <c r="A186" s="17">
        <v>45797</v>
      </c>
      <c r="B186" s="17">
        <v>45857</v>
      </c>
      <c r="C186" s="17">
        <v>45823</v>
      </c>
      <c r="D186" s="17">
        <v>45829</v>
      </c>
      <c r="E186" s="17" t="s">
        <v>26</v>
      </c>
      <c r="F186" s="17" t="s">
        <v>42</v>
      </c>
      <c r="G186" s="17" t="s">
        <v>43</v>
      </c>
      <c r="H186" s="17" t="s">
        <v>29</v>
      </c>
      <c r="I186" s="24">
        <v>7000</v>
      </c>
      <c r="J186" s="39">
        <v>1511</v>
      </c>
      <c r="K186" s="40"/>
      <c r="L186" s="40"/>
      <c r="M186" s="40"/>
      <c r="N186" s="40">
        <v>5600000</v>
      </c>
      <c r="O186" s="40">
        <v>186989</v>
      </c>
      <c r="P186" s="40">
        <v>28000</v>
      </c>
      <c r="Q186" s="40">
        <v>7555</v>
      </c>
      <c r="R186" s="39">
        <v>2.5</v>
      </c>
      <c r="S186" s="39">
        <v>8.0806892384043998</v>
      </c>
      <c r="T186" s="39">
        <v>0.25</v>
      </c>
      <c r="U186" s="39">
        <v>0.2</v>
      </c>
      <c r="V186" s="38">
        <v>1167</v>
      </c>
      <c r="W186" s="38"/>
      <c r="X186" s="41">
        <v>5.9982862039417313</v>
      </c>
      <c r="Y186" s="39" t="e">
        <v>#DIV/0!</v>
      </c>
      <c r="Z186" s="38">
        <v>5.0000000000000001E-3</v>
      </c>
      <c r="AA186" s="38">
        <v>4.0403446192021991E-2</v>
      </c>
      <c r="AB186" s="38"/>
      <c r="AC186" s="38"/>
      <c r="AD186" s="38"/>
      <c r="AE186" s="38"/>
      <c r="AF186" s="38"/>
      <c r="AG186" s="38"/>
      <c r="AH186" s="38"/>
      <c r="AI186" s="38"/>
    </row>
    <row r="187" spans="1:35" ht="15.75" hidden="1" customHeight="1" x14ac:dyDescent="0.25">
      <c r="A187" s="17">
        <v>45797</v>
      </c>
      <c r="B187" s="17">
        <v>45857</v>
      </c>
      <c r="C187" s="17">
        <v>45823</v>
      </c>
      <c r="D187" s="17">
        <v>45829</v>
      </c>
      <c r="E187" s="17" t="s">
        <v>26</v>
      </c>
      <c r="F187" s="17" t="s">
        <v>42</v>
      </c>
      <c r="G187" s="17" t="s">
        <v>43</v>
      </c>
      <c r="H187" s="17" t="s">
        <v>30</v>
      </c>
      <c r="I187" s="24">
        <v>5000</v>
      </c>
      <c r="J187" s="25">
        <v>79</v>
      </c>
      <c r="K187" s="26"/>
      <c r="L187" s="27"/>
      <c r="M187" s="27"/>
      <c r="N187" s="26">
        <v>4000000</v>
      </c>
      <c r="O187" s="27">
        <v>17280</v>
      </c>
      <c r="P187" s="26">
        <v>20000</v>
      </c>
      <c r="Q187" s="27">
        <v>395</v>
      </c>
      <c r="R187" s="24">
        <v>4</v>
      </c>
      <c r="S187" s="25">
        <v>4.5717592592592586</v>
      </c>
      <c r="T187" s="24">
        <v>0.25</v>
      </c>
      <c r="U187" s="25">
        <v>0.2</v>
      </c>
      <c r="V187" s="17">
        <v>714</v>
      </c>
      <c r="W187" s="28"/>
      <c r="X187" s="29">
        <v>7.0028011204481793</v>
      </c>
      <c r="Y187" s="25" t="e">
        <v>#DIV/0!</v>
      </c>
      <c r="Z187" s="17">
        <v>5.0000000000000001E-3</v>
      </c>
      <c r="AA187" s="28">
        <v>2.2858796296296297E-2</v>
      </c>
      <c r="AB187" s="17"/>
      <c r="AC187" s="17"/>
      <c r="AD187" s="17"/>
      <c r="AE187" s="17"/>
      <c r="AF187" s="17"/>
      <c r="AG187" s="17"/>
      <c r="AH187" s="17"/>
      <c r="AI187" s="17"/>
    </row>
    <row r="188" spans="1:35" ht="15.75" hidden="1" customHeight="1" x14ac:dyDescent="0.25">
      <c r="A188" s="17">
        <v>45797</v>
      </c>
      <c r="B188" s="17">
        <v>45857</v>
      </c>
      <c r="C188" s="17">
        <v>45823</v>
      </c>
      <c r="D188" s="17">
        <v>45829</v>
      </c>
      <c r="E188" s="17" t="s">
        <v>26</v>
      </c>
      <c r="F188" s="17" t="s">
        <v>42</v>
      </c>
      <c r="G188" s="17" t="s">
        <v>43</v>
      </c>
      <c r="H188" s="17" t="s">
        <v>31</v>
      </c>
      <c r="I188" s="24">
        <v>4000</v>
      </c>
      <c r="J188" s="25">
        <v>931.4</v>
      </c>
      <c r="K188" s="26"/>
      <c r="L188" s="27"/>
      <c r="M188" s="27"/>
      <c r="N188" s="26">
        <v>3200000</v>
      </c>
      <c r="O188" s="27">
        <v>163406</v>
      </c>
      <c r="P188" s="26">
        <v>16000</v>
      </c>
      <c r="Q188" s="27">
        <v>4657</v>
      </c>
      <c r="R188" s="24">
        <v>5</v>
      </c>
      <c r="S188" s="25">
        <v>5.6999130998861736</v>
      </c>
      <c r="T188" s="24">
        <v>0.25</v>
      </c>
      <c r="U188" s="25">
        <v>0.19999999999999998</v>
      </c>
      <c r="V188" s="17">
        <v>571</v>
      </c>
      <c r="W188" s="28"/>
      <c r="X188" s="29">
        <v>7.0052539404553418</v>
      </c>
      <c r="Y188" s="25" t="e">
        <v>#DIV/0!</v>
      </c>
      <c r="Z188" s="17">
        <v>5.0000000000000001E-3</v>
      </c>
      <c r="AA188" s="28">
        <v>2.8499565499430866E-2</v>
      </c>
      <c r="AB188" s="17"/>
      <c r="AC188" s="17"/>
      <c r="AD188" s="17"/>
      <c r="AE188" s="17"/>
      <c r="AF188" s="17"/>
      <c r="AG188" s="17"/>
      <c r="AH188" s="17"/>
      <c r="AI188" s="17"/>
    </row>
    <row r="189" spans="1:35" ht="15.75" hidden="1" customHeight="1" x14ac:dyDescent="0.25">
      <c r="A189" s="17">
        <v>45797</v>
      </c>
      <c r="B189" s="17">
        <v>45857</v>
      </c>
      <c r="C189" s="17">
        <v>45823</v>
      </c>
      <c r="D189" s="17">
        <v>45829</v>
      </c>
      <c r="E189" s="17" t="s">
        <v>26</v>
      </c>
      <c r="F189" s="17" t="s">
        <v>42</v>
      </c>
      <c r="G189" s="17" t="s">
        <v>43</v>
      </c>
      <c r="H189" s="17" t="s">
        <v>37</v>
      </c>
      <c r="I189" s="24">
        <v>3000</v>
      </c>
      <c r="J189" s="25">
        <v>508</v>
      </c>
      <c r="K189" s="26"/>
      <c r="L189" s="27"/>
      <c r="M189" s="27"/>
      <c r="N189" s="26">
        <v>2400000</v>
      </c>
      <c r="O189" s="27">
        <v>98740</v>
      </c>
      <c r="P189" s="26">
        <v>12000</v>
      </c>
      <c r="Q189" s="27">
        <v>2540</v>
      </c>
      <c r="R189" s="24">
        <v>3.5</v>
      </c>
      <c r="S189" s="25">
        <v>5.1448247923840391</v>
      </c>
      <c r="T189" s="24">
        <v>0.25</v>
      </c>
      <c r="U189" s="25">
        <v>0.2</v>
      </c>
      <c r="V189" s="17">
        <v>429</v>
      </c>
      <c r="W189" s="28"/>
      <c r="X189" s="29">
        <v>6.9930069930069934</v>
      </c>
      <c r="Y189" s="25" t="e">
        <v>#DIV/0!</v>
      </c>
      <c r="Z189" s="17">
        <v>5.0000000000000001E-3</v>
      </c>
      <c r="AA189" s="28">
        <v>2.5724123961920194E-2</v>
      </c>
      <c r="AB189" s="17"/>
      <c r="AC189" s="17"/>
      <c r="AD189" s="17"/>
      <c r="AE189" s="17"/>
      <c r="AF189" s="17"/>
      <c r="AG189" s="17"/>
      <c r="AH189" s="17"/>
      <c r="AI189" s="17"/>
    </row>
    <row r="190" spans="1:35" ht="15.75" hidden="1" customHeight="1" x14ac:dyDescent="0.25">
      <c r="A190" s="17" t="s">
        <v>32</v>
      </c>
      <c r="B190" s="17"/>
      <c r="C190" s="17"/>
      <c r="D190" s="17"/>
      <c r="E190" s="17"/>
      <c r="F190" s="17"/>
      <c r="G190" s="17"/>
      <c r="H190" s="17"/>
      <c r="I190" s="24">
        <v>19000</v>
      </c>
      <c r="J190" s="25">
        <v>3029.4</v>
      </c>
      <c r="K190" s="26">
        <v>0</v>
      </c>
      <c r="L190" s="27">
        <v>0</v>
      </c>
      <c r="M190" s="27"/>
      <c r="N190" s="26">
        <v>15200000</v>
      </c>
      <c r="O190" s="27">
        <v>466415</v>
      </c>
      <c r="P190" s="26">
        <v>76000</v>
      </c>
      <c r="Q190" s="27">
        <v>15147</v>
      </c>
      <c r="R190" s="24"/>
      <c r="S190" s="25">
        <v>6.4950741292625667</v>
      </c>
      <c r="T190" s="24"/>
      <c r="U190" s="25">
        <v>0.2</v>
      </c>
      <c r="V190" s="17">
        <v>2881</v>
      </c>
      <c r="W190" s="28">
        <v>0</v>
      </c>
      <c r="X190" s="29"/>
      <c r="Y190" s="25" t="e">
        <v>#DIV/0!</v>
      </c>
      <c r="Z190" s="17"/>
      <c r="AA190" s="28"/>
      <c r="AB190" s="17"/>
      <c r="AC190" s="17"/>
      <c r="AD190" s="17"/>
      <c r="AE190" s="17"/>
      <c r="AF190" s="17"/>
      <c r="AG190" s="17"/>
      <c r="AH190" s="17"/>
      <c r="AI190" s="17"/>
    </row>
    <row r="191" spans="1:35" ht="15.75" hidden="1" customHeight="1" x14ac:dyDescent="0.25">
      <c r="A191" s="17">
        <v>45789</v>
      </c>
      <c r="B191" s="17">
        <v>45849</v>
      </c>
      <c r="C191" s="17">
        <v>45830</v>
      </c>
      <c r="D191" s="17">
        <v>45836</v>
      </c>
      <c r="E191" s="17" t="s">
        <v>26</v>
      </c>
      <c r="F191" s="17" t="s">
        <v>27</v>
      </c>
      <c r="G191" s="17" t="s">
        <v>28</v>
      </c>
      <c r="H191" s="17" t="s">
        <v>29</v>
      </c>
      <c r="I191" s="24">
        <v>5000</v>
      </c>
      <c r="J191" s="25">
        <v>572.6</v>
      </c>
      <c r="K191" s="26">
        <v>625000</v>
      </c>
      <c r="L191" s="27">
        <v>30131</v>
      </c>
      <c r="M191" s="27"/>
      <c r="N191" s="26">
        <v>1250000</v>
      </c>
      <c r="O191" s="27">
        <v>299533</v>
      </c>
      <c r="P191" s="26"/>
      <c r="Q191" s="27">
        <v>462</v>
      </c>
      <c r="R191" s="24">
        <v>4</v>
      </c>
      <c r="S191" s="25">
        <v>1.9116424567576862</v>
      </c>
      <c r="T191" s="24"/>
      <c r="U191" s="25">
        <v>1.2393939393939395</v>
      </c>
      <c r="V191" s="17"/>
      <c r="W191" s="28"/>
      <c r="X191" s="29"/>
      <c r="Y191" s="25" t="e">
        <v>#DIV/0!</v>
      </c>
      <c r="Z191" s="17">
        <v>0</v>
      </c>
      <c r="AA191" s="28">
        <v>1.542401004229918E-3</v>
      </c>
      <c r="AB191" s="17"/>
      <c r="AC191" s="17"/>
      <c r="AD191" s="17"/>
      <c r="AE191" s="17"/>
      <c r="AF191" s="17"/>
      <c r="AG191" s="17"/>
      <c r="AH191" s="17"/>
      <c r="AI191" s="17"/>
    </row>
    <row r="192" spans="1:35" ht="15.75" hidden="1" customHeight="1" x14ac:dyDescent="0.25">
      <c r="A192" s="17">
        <v>45789</v>
      </c>
      <c r="B192" s="17">
        <v>45849</v>
      </c>
      <c r="C192" s="17">
        <v>45830</v>
      </c>
      <c r="D192" s="17">
        <v>45836</v>
      </c>
      <c r="E192" s="17" t="s">
        <v>26</v>
      </c>
      <c r="F192" s="17" t="s">
        <v>27</v>
      </c>
      <c r="G192" s="17" t="s">
        <v>28</v>
      </c>
      <c r="H192" s="17" t="s">
        <v>30</v>
      </c>
      <c r="I192" s="24">
        <v>4000</v>
      </c>
      <c r="J192" s="25">
        <v>439.45</v>
      </c>
      <c r="K192" s="26">
        <v>266667</v>
      </c>
      <c r="L192" s="27">
        <v>11341</v>
      </c>
      <c r="M192" s="27"/>
      <c r="N192" s="26">
        <v>800000</v>
      </c>
      <c r="O192" s="27">
        <v>84791</v>
      </c>
      <c r="P192" s="26"/>
      <c r="Q192" s="27">
        <v>116</v>
      </c>
      <c r="R192" s="24">
        <v>5</v>
      </c>
      <c r="S192" s="25">
        <v>5.1827434515455648</v>
      </c>
      <c r="T192" s="24"/>
      <c r="U192" s="25">
        <v>3.7883620689655171</v>
      </c>
      <c r="V192" s="17"/>
      <c r="W192" s="28"/>
      <c r="X192" s="29"/>
      <c r="Y192" s="25" t="e">
        <v>#DIV/0!</v>
      </c>
      <c r="Z192" s="17">
        <v>0</v>
      </c>
      <c r="AA192" s="28">
        <v>1.3680697243811254E-3</v>
      </c>
      <c r="AB192" s="17"/>
      <c r="AC192" s="17"/>
      <c r="AD192" s="17"/>
      <c r="AE192" s="17"/>
      <c r="AF192" s="17"/>
      <c r="AG192" s="17"/>
      <c r="AH192" s="17"/>
      <c r="AI192" s="17"/>
    </row>
    <row r="193" spans="1:35" ht="15.75" hidden="1" customHeight="1" x14ac:dyDescent="0.25">
      <c r="A193" s="17">
        <v>45789</v>
      </c>
      <c r="B193" s="17">
        <v>45849</v>
      </c>
      <c r="C193" s="17">
        <v>45830</v>
      </c>
      <c r="D193" s="17">
        <v>45836</v>
      </c>
      <c r="E193" s="17" t="s">
        <v>26</v>
      </c>
      <c r="F193" s="17" t="s">
        <v>27</v>
      </c>
      <c r="G193" s="17" t="s">
        <v>28</v>
      </c>
      <c r="H193" s="17" t="s">
        <v>31</v>
      </c>
      <c r="I193" s="24">
        <v>3000</v>
      </c>
      <c r="J193" s="25">
        <v>330.94</v>
      </c>
      <c r="K193" s="26">
        <v>120000</v>
      </c>
      <c r="L193" s="27">
        <v>9234</v>
      </c>
      <c r="M193" s="27"/>
      <c r="N193" s="26">
        <v>600000</v>
      </c>
      <c r="O193" s="27">
        <v>182875</v>
      </c>
      <c r="P193" s="26"/>
      <c r="Q193" s="27">
        <v>238</v>
      </c>
      <c r="R193" s="24">
        <v>5</v>
      </c>
      <c r="S193" s="25">
        <v>1.8096514012303486</v>
      </c>
      <c r="T193" s="24"/>
      <c r="U193" s="25">
        <v>1.3905042016806723</v>
      </c>
      <c r="V193" s="17"/>
      <c r="W193" s="28"/>
      <c r="X193" s="29"/>
      <c r="Y193" s="25" t="e">
        <v>#DIV/0!</v>
      </c>
      <c r="Z193" s="17">
        <v>0</v>
      </c>
      <c r="AA193" s="28">
        <v>1.3014354066985647E-3</v>
      </c>
      <c r="AB193" s="17"/>
      <c r="AC193" s="17"/>
      <c r="AD193" s="17"/>
      <c r="AE193" s="17"/>
      <c r="AF193" s="17"/>
      <c r="AG193" s="17"/>
      <c r="AH193" s="17"/>
      <c r="AI193" s="17"/>
    </row>
    <row r="194" spans="1:35" ht="15.75" hidden="1" customHeight="1" x14ac:dyDescent="0.25">
      <c r="A194" s="17" t="s">
        <v>32</v>
      </c>
      <c r="B194" s="17"/>
      <c r="C194" s="17"/>
      <c r="D194" s="17"/>
      <c r="E194" s="17"/>
      <c r="F194" s="17"/>
      <c r="G194" s="17"/>
      <c r="H194" s="17"/>
      <c r="I194" s="24">
        <v>12000</v>
      </c>
      <c r="J194" s="25">
        <v>1342.99</v>
      </c>
      <c r="K194" s="26">
        <v>1011667</v>
      </c>
      <c r="L194" s="27">
        <v>50706</v>
      </c>
      <c r="M194" s="27"/>
      <c r="N194" s="26">
        <v>2650000</v>
      </c>
      <c r="O194" s="27">
        <v>567199</v>
      </c>
      <c r="P194" s="26">
        <v>0</v>
      </c>
      <c r="Q194" s="27">
        <v>816</v>
      </c>
      <c r="R194" s="24"/>
      <c r="S194" s="25">
        <v>2.3677580531700513</v>
      </c>
      <c r="T194" s="24"/>
      <c r="U194" s="25">
        <v>1.6458210784313725</v>
      </c>
      <c r="V194" s="17">
        <v>0</v>
      </c>
      <c r="W194" s="28">
        <v>0</v>
      </c>
      <c r="X194" s="29"/>
      <c r="Y194" s="25" t="e">
        <v>#DIV/0!</v>
      </c>
      <c r="Z194" s="17"/>
      <c r="AA194" s="28"/>
      <c r="AB194" s="17"/>
      <c r="AC194" s="17"/>
      <c r="AD194" s="17"/>
      <c r="AE194" s="17"/>
      <c r="AF194" s="17"/>
      <c r="AG194" s="17"/>
      <c r="AH194" s="17"/>
      <c r="AI194" s="17"/>
    </row>
    <row r="195" spans="1:35" ht="15.75" hidden="1" customHeight="1" x14ac:dyDescent="0.25">
      <c r="A195" s="17">
        <v>45783</v>
      </c>
      <c r="B195" s="17">
        <v>45844</v>
      </c>
      <c r="C195" s="17">
        <v>45830</v>
      </c>
      <c r="D195" s="17">
        <v>45836</v>
      </c>
      <c r="E195" s="17" t="s">
        <v>26</v>
      </c>
      <c r="F195" s="17" t="s">
        <v>33</v>
      </c>
      <c r="G195" s="17" t="s">
        <v>34</v>
      </c>
      <c r="H195" s="17" t="s">
        <v>29</v>
      </c>
      <c r="I195" s="24">
        <v>6500</v>
      </c>
      <c r="J195" s="25">
        <v>748.22</v>
      </c>
      <c r="K195" s="26"/>
      <c r="L195" s="27">
        <v>238449</v>
      </c>
      <c r="M195" s="27"/>
      <c r="N195" s="26">
        <v>2600000</v>
      </c>
      <c r="O195" s="27">
        <v>441069</v>
      </c>
      <c r="P195" s="26"/>
      <c r="Q195" s="27">
        <v>6001</v>
      </c>
      <c r="R195" s="24">
        <v>2.5</v>
      </c>
      <c r="S195" s="25">
        <v>1.6963785711532664</v>
      </c>
      <c r="T195" s="24"/>
      <c r="U195" s="25">
        <v>0.1246825529078487</v>
      </c>
      <c r="V195" s="17">
        <v>650</v>
      </c>
      <c r="W195" s="28"/>
      <c r="X195" s="29">
        <v>10</v>
      </c>
      <c r="Y195" s="25" t="e">
        <v>#DIV/0!</v>
      </c>
      <c r="Z195" s="17">
        <v>0</v>
      </c>
      <c r="AA195" s="28">
        <v>1.3605580986194904E-2</v>
      </c>
      <c r="AB195" s="17"/>
      <c r="AC195" s="17"/>
      <c r="AD195" s="17"/>
      <c r="AE195" s="17"/>
      <c r="AF195" s="17"/>
      <c r="AG195" s="17"/>
      <c r="AH195" s="17"/>
      <c r="AI195" s="17"/>
    </row>
    <row r="196" spans="1:35" ht="15.75" hidden="1" customHeight="1" x14ac:dyDescent="0.25">
      <c r="A196" s="17">
        <v>45783</v>
      </c>
      <c r="B196" s="17">
        <v>45844</v>
      </c>
      <c r="C196" s="17">
        <v>45830</v>
      </c>
      <c r="D196" s="17">
        <v>45836</v>
      </c>
      <c r="E196" s="17" t="s">
        <v>26</v>
      </c>
      <c r="F196" s="17" t="s">
        <v>33</v>
      </c>
      <c r="G196" s="17" t="s">
        <v>34</v>
      </c>
      <c r="H196" s="17" t="s">
        <v>30</v>
      </c>
      <c r="I196" s="24">
        <v>4500</v>
      </c>
      <c r="J196" s="25">
        <v>516.25</v>
      </c>
      <c r="K196" s="26"/>
      <c r="L196" s="27">
        <v>135263</v>
      </c>
      <c r="M196" s="27"/>
      <c r="N196" s="26">
        <v>1125000</v>
      </c>
      <c r="O196" s="27">
        <v>247618</v>
      </c>
      <c r="P196" s="26"/>
      <c r="Q196" s="27">
        <v>4576</v>
      </c>
      <c r="R196" s="24">
        <v>4</v>
      </c>
      <c r="S196" s="25">
        <v>2.0848645898117262</v>
      </c>
      <c r="T196" s="24"/>
      <c r="U196" s="25">
        <v>0.11281687062937062</v>
      </c>
      <c r="V196" s="17">
        <v>375</v>
      </c>
      <c r="W196" s="28"/>
      <c r="X196" s="29">
        <v>12</v>
      </c>
      <c r="Y196" s="25" t="e">
        <v>#DIV/0!</v>
      </c>
      <c r="Z196" s="17">
        <v>0</v>
      </c>
      <c r="AA196" s="28">
        <v>1.8480078184946166E-2</v>
      </c>
      <c r="AB196" s="17"/>
      <c r="AC196" s="17"/>
      <c r="AD196" s="17"/>
      <c r="AE196" s="17"/>
      <c r="AF196" s="17"/>
      <c r="AG196" s="17"/>
      <c r="AH196" s="17"/>
      <c r="AI196" s="17"/>
    </row>
    <row r="197" spans="1:35" ht="15.75" hidden="1" customHeight="1" x14ac:dyDescent="0.25">
      <c r="A197" s="17">
        <v>45783</v>
      </c>
      <c r="B197" s="17">
        <v>45844</v>
      </c>
      <c r="C197" s="17">
        <v>45830</v>
      </c>
      <c r="D197" s="17">
        <v>45836</v>
      </c>
      <c r="E197" s="17" t="s">
        <v>26</v>
      </c>
      <c r="F197" s="17" t="s">
        <v>33</v>
      </c>
      <c r="G197" s="17" t="s">
        <v>34</v>
      </c>
      <c r="H197" s="17" t="s">
        <v>31</v>
      </c>
      <c r="I197" s="24">
        <v>3000</v>
      </c>
      <c r="J197" s="25">
        <v>346.85</v>
      </c>
      <c r="K197" s="26"/>
      <c r="L197" s="27">
        <v>51810</v>
      </c>
      <c r="M197" s="27"/>
      <c r="N197" s="26">
        <v>600000</v>
      </c>
      <c r="O197" s="27">
        <v>92776</v>
      </c>
      <c r="P197" s="26"/>
      <c r="Q197" s="27">
        <v>1524</v>
      </c>
      <c r="R197" s="24">
        <v>5</v>
      </c>
      <c r="S197" s="25">
        <v>3.7385746313701822</v>
      </c>
      <c r="T197" s="24"/>
      <c r="U197" s="25">
        <v>0.22759186351706037</v>
      </c>
      <c r="V197" s="17">
        <v>200</v>
      </c>
      <c r="W197" s="28"/>
      <c r="X197" s="29">
        <v>15</v>
      </c>
      <c r="Y197" s="25" t="e">
        <v>#DIV/0!</v>
      </c>
      <c r="Z197" s="17">
        <v>0</v>
      </c>
      <c r="AA197" s="28">
        <v>1.6426662067776147E-2</v>
      </c>
      <c r="AB197" s="17"/>
      <c r="AC197" s="17"/>
      <c r="AD197" s="17"/>
      <c r="AE197" s="17"/>
      <c r="AF197" s="17"/>
      <c r="AG197" s="17"/>
      <c r="AH197" s="17"/>
      <c r="AI197" s="17"/>
    </row>
    <row r="198" spans="1:35" ht="15.75" hidden="1" customHeight="1" x14ac:dyDescent="0.25">
      <c r="A198" s="17">
        <v>45783</v>
      </c>
      <c r="B198" s="17">
        <v>45844</v>
      </c>
      <c r="C198" s="17">
        <v>45830</v>
      </c>
      <c r="D198" s="17">
        <v>45836</v>
      </c>
      <c r="E198" s="17" t="s">
        <v>26</v>
      </c>
      <c r="F198" s="17" t="s">
        <v>33</v>
      </c>
      <c r="G198" s="17" t="s">
        <v>34</v>
      </c>
      <c r="H198" s="17" t="s">
        <v>35</v>
      </c>
      <c r="I198" s="24">
        <v>2000</v>
      </c>
      <c r="J198" s="25">
        <v>229.61</v>
      </c>
      <c r="K198" s="26"/>
      <c r="L198" s="27">
        <v>96606</v>
      </c>
      <c r="M198" s="27"/>
      <c r="N198" s="26">
        <v>571429</v>
      </c>
      <c r="O198" s="27">
        <v>195807</v>
      </c>
      <c r="P198" s="26"/>
      <c r="Q198" s="27">
        <v>3158</v>
      </c>
      <c r="R198" s="24">
        <v>3.4999973750019686</v>
      </c>
      <c r="S198" s="25">
        <v>1.1726342776305239</v>
      </c>
      <c r="T198" s="24"/>
      <c r="U198" s="25">
        <v>7.270740975300824E-2</v>
      </c>
      <c r="V198" s="17">
        <v>133</v>
      </c>
      <c r="W198" s="28"/>
      <c r="X198" s="29">
        <v>15.037593984962406</v>
      </c>
      <c r="Y198" s="25" t="e">
        <v>#DIV/0!</v>
      </c>
      <c r="Z198" s="17">
        <v>0</v>
      </c>
      <c r="AA198" s="28">
        <v>1.6128126165050279E-2</v>
      </c>
      <c r="AB198" s="17"/>
      <c r="AC198" s="17"/>
      <c r="AD198" s="17"/>
      <c r="AE198" s="17"/>
      <c r="AF198" s="17"/>
      <c r="AG198" s="17"/>
      <c r="AH198" s="17"/>
      <c r="AI198" s="17"/>
    </row>
    <row r="199" spans="1:35" ht="15.75" hidden="1" customHeight="1" x14ac:dyDescent="0.25">
      <c r="A199" s="17">
        <v>45783</v>
      </c>
      <c r="B199" s="73">
        <v>45844</v>
      </c>
      <c r="C199" s="17">
        <v>45830</v>
      </c>
      <c r="D199" s="73">
        <v>45836</v>
      </c>
      <c r="E199" s="17" t="s">
        <v>26</v>
      </c>
      <c r="F199" s="17" t="s">
        <v>33</v>
      </c>
      <c r="G199" s="17" t="s">
        <v>34</v>
      </c>
      <c r="H199" s="17" t="s">
        <v>36</v>
      </c>
      <c r="I199" s="24">
        <v>2000</v>
      </c>
      <c r="J199" s="25">
        <v>228.85</v>
      </c>
      <c r="K199" s="26"/>
      <c r="L199" s="27">
        <v>48352</v>
      </c>
      <c r="M199" s="78">
        <f>J199/L199</f>
        <v>4.7329996690933154E-3</v>
      </c>
      <c r="N199" s="26">
        <v>571429</v>
      </c>
      <c r="O199" s="27">
        <v>90806</v>
      </c>
      <c r="P199" s="26"/>
      <c r="Q199" s="27">
        <v>1300</v>
      </c>
      <c r="R199" s="24">
        <v>3.4999973750019686</v>
      </c>
      <c r="S199" s="25">
        <v>2.5202079157764907</v>
      </c>
      <c r="T199" s="24"/>
      <c r="U199" s="25">
        <v>0.17603846153846153</v>
      </c>
      <c r="V199" s="17">
        <v>133</v>
      </c>
      <c r="W199" s="28"/>
      <c r="X199" s="29">
        <v>15.037593984962406</v>
      </c>
      <c r="Y199" s="25" t="e">
        <v>#DIV/0!</v>
      </c>
      <c r="Z199" s="17">
        <v>0</v>
      </c>
      <c r="AA199" s="28">
        <v>1.4316234610047794E-2</v>
      </c>
      <c r="AB199" s="17"/>
      <c r="AC199" s="17"/>
      <c r="AD199" s="17"/>
      <c r="AE199" s="17"/>
      <c r="AF199" s="17"/>
      <c r="AG199" s="17"/>
      <c r="AH199" s="17"/>
      <c r="AI199" s="17"/>
    </row>
    <row r="200" spans="1:35" ht="15.75" hidden="1" customHeight="1" x14ac:dyDescent="0.25">
      <c r="A200" s="17">
        <v>45783</v>
      </c>
      <c r="B200" s="17">
        <v>45844</v>
      </c>
      <c r="C200" s="17">
        <v>45830</v>
      </c>
      <c r="D200" s="17">
        <v>45836</v>
      </c>
      <c r="E200" s="17" t="s">
        <v>26</v>
      </c>
      <c r="F200" s="17" t="s">
        <v>33</v>
      </c>
      <c r="G200" s="17" t="s">
        <v>34</v>
      </c>
      <c r="H200" s="17" t="s">
        <v>37</v>
      </c>
      <c r="I200" s="24">
        <v>3000</v>
      </c>
      <c r="J200" s="25">
        <v>346.71</v>
      </c>
      <c r="K200" s="26"/>
      <c r="L200" s="27">
        <v>94692</v>
      </c>
      <c r="M200" s="27"/>
      <c r="N200" s="26">
        <v>857143</v>
      </c>
      <c r="O200" s="27">
        <v>172503</v>
      </c>
      <c r="P200" s="26"/>
      <c r="Q200" s="27">
        <v>3083</v>
      </c>
      <c r="R200" s="24">
        <v>3.4999994166667636</v>
      </c>
      <c r="S200" s="25">
        <v>2.0098780890767114</v>
      </c>
      <c r="T200" s="24"/>
      <c r="U200" s="25">
        <v>0.11245864417774894</v>
      </c>
      <c r="V200" s="17">
        <v>200</v>
      </c>
      <c r="W200" s="28"/>
      <c r="X200" s="29">
        <v>15</v>
      </c>
      <c r="Y200" s="25" t="e">
        <v>#DIV/0!</v>
      </c>
      <c r="Z200" s="17">
        <v>0</v>
      </c>
      <c r="AA200" s="28">
        <v>1.7872152948064671E-2</v>
      </c>
      <c r="AB200" s="17"/>
      <c r="AC200" s="17"/>
      <c r="AD200" s="17"/>
      <c r="AE200" s="17"/>
      <c r="AF200" s="17"/>
      <c r="AG200" s="17"/>
      <c r="AH200" s="17"/>
      <c r="AI200" s="17"/>
    </row>
    <row r="201" spans="1:35" ht="15.75" hidden="1" customHeight="1" x14ac:dyDescent="0.25">
      <c r="A201" s="17" t="s">
        <v>32</v>
      </c>
      <c r="B201" s="17"/>
      <c r="C201" s="17"/>
      <c r="D201" s="17"/>
      <c r="E201" s="17"/>
      <c r="F201" s="17"/>
      <c r="G201" s="17"/>
      <c r="H201" s="17"/>
      <c r="I201" s="24">
        <v>21000</v>
      </c>
      <c r="J201" s="25">
        <v>2416.4900000000002</v>
      </c>
      <c r="K201" s="26">
        <v>0</v>
      </c>
      <c r="L201" s="27">
        <v>665172</v>
      </c>
      <c r="M201" s="27"/>
      <c r="N201" s="26">
        <v>6325001</v>
      </c>
      <c r="O201" s="27">
        <v>1240579</v>
      </c>
      <c r="P201" s="26">
        <v>0</v>
      </c>
      <c r="Q201" s="27">
        <v>19642</v>
      </c>
      <c r="R201" s="24"/>
      <c r="S201" s="25">
        <v>1.9478727271701359</v>
      </c>
      <c r="T201" s="24"/>
      <c r="U201" s="25">
        <v>0.12302667752774668</v>
      </c>
      <c r="V201" s="17">
        <v>1691</v>
      </c>
      <c r="W201" s="28">
        <v>0</v>
      </c>
      <c r="X201" s="29"/>
      <c r="Y201" s="25" t="e">
        <v>#DIV/0!</v>
      </c>
      <c r="Z201" s="17"/>
      <c r="AA201" s="28"/>
      <c r="AB201" s="17"/>
      <c r="AC201" s="17"/>
      <c r="AD201" s="17"/>
      <c r="AE201" s="17"/>
      <c r="AF201" s="17"/>
      <c r="AG201" s="17"/>
      <c r="AH201" s="17"/>
      <c r="AI201" s="17"/>
    </row>
    <row r="202" spans="1:35" ht="15.75" hidden="1" customHeight="1" x14ac:dyDescent="0.25">
      <c r="A202" s="17">
        <v>45785</v>
      </c>
      <c r="B202" s="17">
        <v>45844</v>
      </c>
      <c r="C202" s="17">
        <v>45830</v>
      </c>
      <c r="D202" s="17">
        <v>45836</v>
      </c>
      <c r="E202" s="17" t="s">
        <v>26</v>
      </c>
      <c r="F202" s="17" t="s">
        <v>38</v>
      </c>
      <c r="G202" s="17" t="s">
        <v>28</v>
      </c>
      <c r="H202" s="17" t="s">
        <v>29</v>
      </c>
      <c r="I202" s="24">
        <v>5000</v>
      </c>
      <c r="J202" s="25">
        <v>613.36</v>
      </c>
      <c r="K202" s="26">
        <v>92593</v>
      </c>
      <c r="L202" s="27">
        <v>177954</v>
      </c>
      <c r="M202" s="27"/>
      <c r="N202" s="26">
        <v>277778</v>
      </c>
      <c r="O202" s="27">
        <v>504645</v>
      </c>
      <c r="P202" s="26"/>
      <c r="Q202" s="27">
        <v>580</v>
      </c>
      <c r="R202" s="24">
        <v>17.99998560001152</v>
      </c>
      <c r="S202" s="25">
        <v>1.2154286676772783</v>
      </c>
      <c r="T202" s="24"/>
      <c r="U202" s="25">
        <v>1.0575172413793104</v>
      </c>
      <c r="V202" s="17"/>
      <c r="W202" s="28"/>
      <c r="X202" s="29"/>
      <c r="Y202" s="25" t="e">
        <v>#DIV/0!</v>
      </c>
      <c r="Z202" s="17">
        <v>0</v>
      </c>
      <c r="AA202" s="28">
        <v>1.1493227912691101E-3</v>
      </c>
      <c r="AB202" s="17"/>
      <c r="AC202" s="17"/>
      <c r="AD202" s="17"/>
      <c r="AE202" s="17"/>
      <c r="AF202" s="17"/>
      <c r="AG202" s="17"/>
      <c r="AH202" s="17"/>
      <c r="AI202" s="17"/>
    </row>
    <row r="203" spans="1:35" ht="15.75" hidden="1" customHeight="1" x14ac:dyDescent="0.25">
      <c r="A203" s="17">
        <v>45785</v>
      </c>
      <c r="B203" s="17">
        <v>45844</v>
      </c>
      <c r="C203" s="17">
        <v>45830</v>
      </c>
      <c r="D203" s="17">
        <v>45836</v>
      </c>
      <c r="E203" s="17" t="s">
        <v>26</v>
      </c>
      <c r="F203" s="17" t="s">
        <v>38</v>
      </c>
      <c r="G203" s="17" t="s">
        <v>28</v>
      </c>
      <c r="H203" s="17" t="s">
        <v>30</v>
      </c>
      <c r="I203" s="24">
        <v>4000</v>
      </c>
      <c r="J203" s="25">
        <v>477.31</v>
      </c>
      <c r="K203" s="26">
        <v>53333</v>
      </c>
      <c r="L203" s="27">
        <v>170930</v>
      </c>
      <c r="M203" s="27"/>
      <c r="N203" s="26">
        <v>160000</v>
      </c>
      <c r="O203" s="27">
        <v>423096</v>
      </c>
      <c r="P203" s="26"/>
      <c r="Q203" s="27">
        <v>384</v>
      </c>
      <c r="R203" s="24">
        <v>25</v>
      </c>
      <c r="S203" s="25">
        <v>1.1281364040312365</v>
      </c>
      <c r="T203" s="24"/>
      <c r="U203" s="25">
        <v>1.2429947916666666</v>
      </c>
      <c r="V203" s="17"/>
      <c r="W203" s="28"/>
      <c r="X203" s="29"/>
      <c r="Y203" s="25" t="e">
        <v>#DIV/0!</v>
      </c>
      <c r="Z203" s="17">
        <v>0</v>
      </c>
      <c r="AA203" s="28">
        <v>9.0759543933291735E-4</v>
      </c>
      <c r="AB203" s="17"/>
      <c r="AC203" s="17"/>
      <c r="AD203" s="17"/>
      <c r="AE203" s="17"/>
      <c r="AF203" s="17"/>
      <c r="AG203" s="17"/>
      <c r="AH203" s="17"/>
      <c r="AI203" s="17"/>
    </row>
    <row r="204" spans="1:35" ht="15.75" hidden="1" customHeight="1" x14ac:dyDescent="0.25">
      <c r="A204" s="17">
        <v>45785</v>
      </c>
      <c r="B204" s="17">
        <v>45844</v>
      </c>
      <c r="C204" s="17">
        <v>45830</v>
      </c>
      <c r="D204" s="17">
        <v>45836</v>
      </c>
      <c r="E204" s="17" t="s">
        <v>26</v>
      </c>
      <c r="F204" s="17" t="s">
        <v>38</v>
      </c>
      <c r="G204" s="17" t="s">
        <v>28</v>
      </c>
      <c r="H204" s="17" t="s">
        <v>31</v>
      </c>
      <c r="I204" s="24">
        <v>2000</v>
      </c>
      <c r="J204" s="25">
        <v>239.77</v>
      </c>
      <c r="K204" s="26">
        <v>33333</v>
      </c>
      <c r="L204" s="27">
        <v>32226</v>
      </c>
      <c r="M204" s="27"/>
      <c r="N204" s="26">
        <v>100000</v>
      </c>
      <c r="O204" s="27">
        <v>81158</v>
      </c>
      <c r="P204" s="26"/>
      <c r="Q204" s="27">
        <v>172</v>
      </c>
      <c r="R204" s="24">
        <v>20</v>
      </c>
      <c r="S204" s="25">
        <v>2.9543606298824518</v>
      </c>
      <c r="T204" s="24"/>
      <c r="U204" s="25">
        <v>1.3940116279069767</v>
      </c>
      <c r="V204" s="17"/>
      <c r="W204" s="28"/>
      <c r="X204" s="29"/>
      <c r="Y204" s="25" t="e">
        <v>#DIV/0!</v>
      </c>
      <c r="Z204" s="17">
        <v>0</v>
      </c>
      <c r="AA204" s="28">
        <v>2.119322802434757E-3</v>
      </c>
      <c r="AB204" s="17"/>
      <c r="AC204" s="17"/>
      <c r="AD204" s="17"/>
      <c r="AE204" s="17"/>
      <c r="AF204" s="17"/>
      <c r="AG204" s="17"/>
      <c r="AH204" s="17"/>
      <c r="AI204" s="17"/>
    </row>
    <row r="205" spans="1:35" ht="15.75" hidden="1" customHeight="1" x14ac:dyDescent="0.25">
      <c r="A205" s="17" t="s">
        <v>32</v>
      </c>
      <c r="B205" s="17"/>
      <c r="C205" s="17"/>
      <c r="D205" s="17"/>
      <c r="E205" s="17"/>
      <c r="F205" s="17"/>
      <c r="G205" s="17"/>
      <c r="H205" s="17"/>
      <c r="I205" s="24">
        <v>11000</v>
      </c>
      <c r="J205" s="25">
        <v>1330.44</v>
      </c>
      <c r="K205" s="26">
        <v>179259</v>
      </c>
      <c r="L205" s="27">
        <v>381110</v>
      </c>
      <c r="M205" s="27"/>
      <c r="N205" s="26">
        <v>537778</v>
      </c>
      <c r="O205" s="27">
        <v>1008899</v>
      </c>
      <c r="P205" s="26">
        <v>0</v>
      </c>
      <c r="Q205" s="27">
        <v>1136</v>
      </c>
      <c r="R205" s="24"/>
      <c r="S205" s="25">
        <v>1.3187048455791908</v>
      </c>
      <c r="T205" s="24"/>
      <c r="U205" s="25">
        <v>1.171161971830986</v>
      </c>
      <c r="V205" s="17">
        <v>0</v>
      </c>
      <c r="W205" s="28">
        <v>0</v>
      </c>
      <c r="X205" s="29"/>
      <c r="Y205" s="25" t="e">
        <v>#DIV/0!</v>
      </c>
      <c r="Z205" s="17"/>
      <c r="AA205" s="28"/>
      <c r="AB205" s="17"/>
      <c r="AC205" s="17"/>
      <c r="AD205" s="17"/>
      <c r="AE205" s="17"/>
      <c r="AF205" s="17"/>
      <c r="AG205" s="17"/>
      <c r="AH205" s="17"/>
      <c r="AI205" s="17"/>
    </row>
    <row r="206" spans="1:35" ht="15.75" hidden="1" customHeight="1" x14ac:dyDescent="0.25">
      <c r="A206" s="17">
        <v>45792</v>
      </c>
      <c r="B206" s="17">
        <v>45851</v>
      </c>
      <c r="C206" s="17">
        <v>45830</v>
      </c>
      <c r="D206" s="17">
        <v>45836</v>
      </c>
      <c r="E206" s="17" t="s">
        <v>26</v>
      </c>
      <c r="F206" s="17" t="s">
        <v>39</v>
      </c>
      <c r="G206" s="17" t="s">
        <v>40</v>
      </c>
      <c r="H206" s="17" t="s">
        <v>29</v>
      </c>
      <c r="I206" s="24">
        <v>6000</v>
      </c>
      <c r="J206" s="25">
        <v>4.41</v>
      </c>
      <c r="K206" s="26"/>
      <c r="L206" s="27" t="s">
        <v>41</v>
      </c>
      <c r="M206" s="27"/>
      <c r="N206" s="26"/>
      <c r="O206" s="27">
        <v>1416</v>
      </c>
      <c r="P206" s="26"/>
      <c r="Q206" s="27">
        <v>21</v>
      </c>
      <c r="R206" s="24"/>
      <c r="S206" s="25">
        <v>3.1144067796610169</v>
      </c>
      <c r="T206" s="24"/>
      <c r="U206" s="25">
        <v>0.21000000000000002</v>
      </c>
      <c r="V206" s="17">
        <v>1200</v>
      </c>
      <c r="W206" s="28">
        <v>1</v>
      </c>
      <c r="X206" s="29">
        <v>5</v>
      </c>
      <c r="Y206" s="25">
        <v>4.41</v>
      </c>
      <c r="Z206" s="17" t="e">
        <v>#DIV/0!</v>
      </c>
      <c r="AA206" s="28">
        <v>1.4830508474576272E-2</v>
      </c>
      <c r="AB206" s="17"/>
      <c r="AC206" s="17"/>
      <c r="AD206" s="17"/>
      <c r="AE206" s="17"/>
      <c r="AF206" s="17"/>
      <c r="AG206" s="17"/>
      <c r="AH206" s="17"/>
      <c r="AI206" s="17"/>
    </row>
    <row r="207" spans="1:35" ht="15.75" hidden="1" customHeight="1" x14ac:dyDescent="0.25">
      <c r="A207" s="17">
        <v>45792</v>
      </c>
      <c r="B207" s="17">
        <v>45851</v>
      </c>
      <c r="C207" s="17">
        <v>45830</v>
      </c>
      <c r="D207" s="17">
        <v>45836</v>
      </c>
      <c r="E207" s="17" t="s">
        <v>26</v>
      </c>
      <c r="F207" s="17" t="s">
        <v>39</v>
      </c>
      <c r="G207" s="17" t="s">
        <v>40</v>
      </c>
      <c r="H207" s="17" t="s">
        <v>30</v>
      </c>
      <c r="I207" s="24">
        <v>5000</v>
      </c>
      <c r="J207" s="25">
        <v>6.38</v>
      </c>
      <c r="K207" s="26"/>
      <c r="L207" s="27" t="s">
        <v>41</v>
      </c>
      <c r="M207" s="27"/>
      <c r="N207" s="26"/>
      <c r="O207" s="27">
        <v>490</v>
      </c>
      <c r="P207" s="26"/>
      <c r="Q207" s="27">
        <v>14</v>
      </c>
      <c r="R207" s="24"/>
      <c r="S207" s="25">
        <v>13.020408163265307</v>
      </c>
      <c r="T207" s="24"/>
      <c r="U207" s="25">
        <v>0.45571428571428568</v>
      </c>
      <c r="V207" s="17">
        <v>1000</v>
      </c>
      <c r="W207" s="28">
        <v>2</v>
      </c>
      <c r="X207" s="29">
        <v>5</v>
      </c>
      <c r="Y207" s="25">
        <v>3.19</v>
      </c>
      <c r="Z207" s="17" t="e">
        <v>#DIV/0!</v>
      </c>
      <c r="AA207" s="28">
        <v>2.8571428571428571E-2</v>
      </c>
      <c r="AB207" s="17"/>
      <c r="AC207" s="17"/>
      <c r="AD207" s="17"/>
      <c r="AE207" s="17"/>
      <c r="AF207" s="17"/>
      <c r="AG207" s="17"/>
      <c r="AH207" s="17"/>
      <c r="AI207" s="17"/>
    </row>
    <row r="208" spans="1:35" ht="15.75" hidden="1" customHeight="1" x14ac:dyDescent="0.25">
      <c r="A208" s="17">
        <v>45792</v>
      </c>
      <c r="B208" s="17">
        <v>45851</v>
      </c>
      <c r="C208" s="17">
        <v>45830</v>
      </c>
      <c r="D208" s="17">
        <v>45836</v>
      </c>
      <c r="E208" s="17" t="s">
        <v>26</v>
      </c>
      <c r="F208" s="17" t="s">
        <v>39</v>
      </c>
      <c r="G208" s="17" t="s">
        <v>40</v>
      </c>
      <c r="H208" s="17" t="s">
        <v>31</v>
      </c>
      <c r="I208" s="24">
        <v>3000</v>
      </c>
      <c r="J208" s="25">
        <v>1.73</v>
      </c>
      <c r="K208" s="26"/>
      <c r="L208" s="27" t="s">
        <v>41</v>
      </c>
      <c r="M208" s="27"/>
      <c r="N208" s="26"/>
      <c r="O208" s="27">
        <v>379</v>
      </c>
      <c r="P208" s="26"/>
      <c r="Q208" s="27">
        <v>7</v>
      </c>
      <c r="R208" s="24"/>
      <c r="S208" s="25">
        <v>4.5646437994722957</v>
      </c>
      <c r="T208" s="24"/>
      <c r="U208" s="25">
        <v>0.24714285714285714</v>
      </c>
      <c r="V208" s="17">
        <v>429</v>
      </c>
      <c r="W208" s="28">
        <v>4</v>
      </c>
      <c r="X208" s="29">
        <v>6.9930069930069934</v>
      </c>
      <c r="Y208" s="25">
        <v>0.4325</v>
      </c>
      <c r="Z208" s="17" t="e">
        <v>#DIV/0!</v>
      </c>
      <c r="AA208" s="28">
        <v>1.8469656992084433E-2</v>
      </c>
      <c r="AB208" s="17"/>
      <c r="AC208" s="17"/>
      <c r="AD208" s="17"/>
      <c r="AE208" s="17"/>
      <c r="AF208" s="17"/>
      <c r="AG208" s="17"/>
      <c r="AH208" s="17"/>
      <c r="AI208" s="17"/>
    </row>
    <row r="209" spans="1:35" ht="15.75" hidden="1" customHeight="1" x14ac:dyDescent="0.25">
      <c r="A209" s="17">
        <v>45792</v>
      </c>
      <c r="B209" s="17">
        <v>45851</v>
      </c>
      <c r="C209" s="17">
        <v>45830</v>
      </c>
      <c r="D209" s="17">
        <v>45836</v>
      </c>
      <c r="E209" s="17" t="s">
        <v>26</v>
      </c>
      <c r="F209" s="17" t="s">
        <v>39</v>
      </c>
      <c r="G209" s="17" t="s">
        <v>40</v>
      </c>
      <c r="H209" s="17" t="s">
        <v>35</v>
      </c>
      <c r="I209" s="24">
        <v>2000</v>
      </c>
      <c r="J209" s="25">
        <v>2</v>
      </c>
      <c r="K209" s="26"/>
      <c r="L209" s="27" t="s">
        <v>41</v>
      </c>
      <c r="M209" s="27"/>
      <c r="N209" s="26"/>
      <c r="O209" s="27">
        <v>206</v>
      </c>
      <c r="P209" s="26"/>
      <c r="Q209" s="27">
        <v>4</v>
      </c>
      <c r="R209" s="24"/>
      <c r="S209" s="25">
        <v>9.7087378640776691</v>
      </c>
      <c r="T209" s="24"/>
      <c r="U209" s="25">
        <v>0.5</v>
      </c>
      <c r="V209" s="17">
        <v>333</v>
      </c>
      <c r="W209" s="28">
        <v>2</v>
      </c>
      <c r="X209" s="29">
        <v>6.0060060060060056</v>
      </c>
      <c r="Y209" s="25">
        <v>1</v>
      </c>
      <c r="Z209" s="17" t="e">
        <v>#DIV/0!</v>
      </c>
      <c r="AA209" s="28">
        <v>1.9417475728155338E-2</v>
      </c>
      <c r="AB209" s="17"/>
      <c r="AC209" s="17"/>
      <c r="AD209" s="17"/>
      <c r="AE209" s="17"/>
      <c r="AF209" s="17"/>
      <c r="AG209" s="17"/>
      <c r="AH209" s="17"/>
      <c r="AI209" s="17"/>
    </row>
    <row r="210" spans="1:35" ht="15.75" customHeight="1" x14ac:dyDescent="0.25">
      <c r="A210" s="17">
        <v>45792</v>
      </c>
      <c r="B210" s="17">
        <v>45851</v>
      </c>
      <c r="C210" s="17">
        <v>45830</v>
      </c>
      <c r="D210" s="17">
        <v>45836</v>
      </c>
      <c r="E210" s="17" t="s">
        <v>26</v>
      </c>
      <c r="F210" s="17" t="s">
        <v>39</v>
      </c>
      <c r="G210" s="17" t="s">
        <v>40</v>
      </c>
      <c r="H210" s="17" t="s">
        <v>36</v>
      </c>
      <c r="I210" s="24">
        <v>2000</v>
      </c>
      <c r="J210" s="25">
        <v>0.12</v>
      </c>
      <c r="K210" s="26"/>
      <c r="L210" s="27" t="s">
        <v>41</v>
      </c>
      <c r="M210" s="27"/>
      <c r="N210" s="26"/>
      <c r="O210" s="27">
        <v>165</v>
      </c>
      <c r="P210" s="26"/>
      <c r="Q210" s="27">
        <v>1</v>
      </c>
      <c r="R210" s="24"/>
      <c r="S210" s="25">
        <v>0.72727272727272718</v>
      </c>
      <c r="T210" s="24"/>
      <c r="U210" s="25">
        <v>0.12</v>
      </c>
      <c r="V210" s="17">
        <v>333</v>
      </c>
      <c r="W210" s="28">
        <v>1</v>
      </c>
      <c r="X210" s="29">
        <v>6.0060060060060056</v>
      </c>
      <c r="Y210" s="25">
        <v>0.12</v>
      </c>
      <c r="Z210" s="17" t="e">
        <v>#DIV/0!</v>
      </c>
      <c r="AA210" s="28">
        <v>6.0606060606060606E-3</v>
      </c>
      <c r="AB210" s="17"/>
      <c r="AC210" s="17"/>
      <c r="AD210" s="17"/>
      <c r="AE210" s="17"/>
      <c r="AF210" s="17"/>
      <c r="AG210" s="17"/>
      <c r="AH210" s="17"/>
      <c r="AI210" s="17"/>
    </row>
    <row r="211" spans="1:35" ht="15.75" hidden="1" customHeight="1" x14ac:dyDescent="0.25">
      <c r="A211" s="17">
        <v>45789</v>
      </c>
      <c r="B211" s="17">
        <v>45849</v>
      </c>
      <c r="C211" s="17">
        <v>45830</v>
      </c>
      <c r="D211" s="17">
        <v>45836</v>
      </c>
      <c r="E211" s="17" t="s">
        <v>26</v>
      </c>
      <c r="F211" s="17" t="s">
        <v>39</v>
      </c>
      <c r="G211" s="17" t="s">
        <v>40</v>
      </c>
      <c r="H211" s="17" t="s">
        <v>37</v>
      </c>
      <c r="I211" s="24">
        <v>2000</v>
      </c>
      <c r="J211" s="25">
        <v>0.12</v>
      </c>
      <c r="K211" s="26"/>
      <c r="L211" s="27" t="s">
        <v>41</v>
      </c>
      <c r="M211" s="27"/>
      <c r="N211" s="26"/>
      <c r="O211" s="27">
        <v>43</v>
      </c>
      <c r="P211" s="26"/>
      <c r="Q211" s="27">
        <v>1</v>
      </c>
      <c r="R211" s="24"/>
      <c r="S211" s="25">
        <v>2.7906976744186047</v>
      </c>
      <c r="T211" s="24"/>
      <c r="U211" s="25">
        <v>0.12</v>
      </c>
      <c r="V211" s="17">
        <v>333</v>
      </c>
      <c r="W211" s="28">
        <v>0</v>
      </c>
      <c r="X211" s="29">
        <v>6.0060060060060056</v>
      </c>
      <c r="Y211" s="25" t="e">
        <v>#DIV/0!</v>
      </c>
      <c r="Z211" s="17" t="e">
        <v>#DIV/0!</v>
      </c>
      <c r="AA211" s="28">
        <v>2.3255813953488372E-2</v>
      </c>
      <c r="AB211" s="17"/>
      <c r="AC211" s="17"/>
      <c r="AD211" s="17"/>
      <c r="AE211" s="17"/>
      <c r="AF211" s="17"/>
      <c r="AG211" s="17"/>
      <c r="AH211" s="17"/>
      <c r="AI211" s="17"/>
    </row>
    <row r="212" spans="1:35" ht="15.75" hidden="1" customHeight="1" x14ac:dyDescent="0.25">
      <c r="A212" s="17" t="s">
        <v>32</v>
      </c>
      <c r="B212" s="17"/>
      <c r="C212" s="17"/>
      <c r="D212" s="17"/>
      <c r="E212" s="17"/>
      <c r="F212" s="17"/>
      <c r="G212" s="17"/>
      <c r="H212" s="17"/>
      <c r="I212" s="24">
        <v>20000</v>
      </c>
      <c r="J212" s="25">
        <v>14.759999999999998</v>
      </c>
      <c r="K212" s="26">
        <v>0</v>
      </c>
      <c r="L212" s="27">
        <v>0</v>
      </c>
      <c r="M212" s="27"/>
      <c r="N212" s="26">
        <v>0</v>
      </c>
      <c r="O212" s="27">
        <v>2699</v>
      </c>
      <c r="P212" s="26">
        <v>0</v>
      </c>
      <c r="Q212" s="27">
        <v>48</v>
      </c>
      <c r="R212" s="24"/>
      <c r="S212" s="25">
        <v>5.4686921081882165</v>
      </c>
      <c r="T212" s="24"/>
      <c r="U212" s="25">
        <v>0.30749999999999994</v>
      </c>
      <c r="V212" s="17">
        <v>3628</v>
      </c>
      <c r="W212" s="28">
        <v>10</v>
      </c>
      <c r="X212" s="29"/>
      <c r="Y212" s="25">
        <v>1.4759999999999998</v>
      </c>
      <c r="Z212" s="17"/>
      <c r="AA212" s="28"/>
      <c r="AB212" s="17"/>
      <c r="AC212" s="17"/>
      <c r="AD212" s="17"/>
      <c r="AE212" s="17"/>
      <c r="AF212" s="17"/>
      <c r="AG212" s="17"/>
      <c r="AH212" s="17"/>
      <c r="AI212" s="17"/>
    </row>
    <row r="213" spans="1:35" ht="15.75" hidden="1" customHeight="1" x14ac:dyDescent="0.25">
      <c r="A213" s="17">
        <v>45797</v>
      </c>
      <c r="B213" s="17">
        <v>45857</v>
      </c>
      <c r="C213" s="17">
        <v>45830</v>
      </c>
      <c r="D213" s="17">
        <v>45836</v>
      </c>
      <c r="E213" s="17" t="s">
        <v>26</v>
      </c>
      <c r="F213" s="17" t="s">
        <v>42</v>
      </c>
      <c r="G213" s="17" t="s">
        <v>43</v>
      </c>
      <c r="H213" s="17" t="s">
        <v>29</v>
      </c>
      <c r="I213" s="24">
        <v>7000</v>
      </c>
      <c r="J213" s="25">
        <v>981.8</v>
      </c>
      <c r="K213" s="26"/>
      <c r="L213" s="27"/>
      <c r="M213" s="27"/>
      <c r="N213" s="26">
        <v>5600000</v>
      </c>
      <c r="O213" s="27">
        <v>161906</v>
      </c>
      <c r="P213" s="26">
        <v>28000</v>
      </c>
      <c r="Q213" s="27">
        <v>4909</v>
      </c>
      <c r="R213" s="24">
        <v>2.5</v>
      </c>
      <c r="S213" s="25">
        <v>6.0640124516694875</v>
      </c>
      <c r="T213" s="24">
        <v>0.25</v>
      </c>
      <c r="U213" s="25">
        <v>0.19999999999999998</v>
      </c>
      <c r="V213" s="17">
        <v>1167</v>
      </c>
      <c r="W213" s="28"/>
      <c r="X213" s="29">
        <v>5.9982862039417313</v>
      </c>
      <c r="Y213" s="25" t="e">
        <v>#DIV/0!</v>
      </c>
      <c r="Z213" s="17">
        <v>5.0000000000000001E-3</v>
      </c>
      <c r="AA213" s="28">
        <v>3.0320062258347436E-2</v>
      </c>
      <c r="AB213" s="17"/>
      <c r="AC213" s="17"/>
      <c r="AD213" s="17"/>
      <c r="AE213" s="17"/>
      <c r="AF213" s="17"/>
      <c r="AG213" s="17"/>
      <c r="AH213" s="17"/>
      <c r="AI213" s="17"/>
    </row>
    <row r="214" spans="1:35" ht="15.75" hidden="1" customHeight="1" x14ac:dyDescent="0.25">
      <c r="A214" s="17">
        <v>45797</v>
      </c>
      <c r="B214" s="17">
        <v>45857</v>
      </c>
      <c r="C214" s="17">
        <v>45830</v>
      </c>
      <c r="D214" s="17">
        <v>45836</v>
      </c>
      <c r="E214" s="17" t="s">
        <v>26</v>
      </c>
      <c r="F214" s="17" t="s">
        <v>42</v>
      </c>
      <c r="G214" s="17" t="s">
        <v>43</v>
      </c>
      <c r="H214" s="17" t="s">
        <v>30</v>
      </c>
      <c r="I214" s="24">
        <v>5000</v>
      </c>
      <c r="J214" s="25">
        <v>1505.8</v>
      </c>
      <c r="K214" s="26"/>
      <c r="L214" s="27"/>
      <c r="M214" s="27"/>
      <c r="N214" s="26">
        <v>4000000</v>
      </c>
      <c r="O214" s="27">
        <v>1506564</v>
      </c>
      <c r="P214" s="26">
        <v>20000</v>
      </c>
      <c r="Q214" s="27">
        <v>7529</v>
      </c>
      <c r="R214" s="24">
        <v>4</v>
      </c>
      <c r="S214" s="25">
        <v>0.99949288579841278</v>
      </c>
      <c r="T214" s="24">
        <v>0.25</v>
      </c>
      <c r="U214" s="25">
        <v>0.19999999999999998</v>
      </c>
      <c r="V214" s="17">
        <v>714</v>
      </c>
      <c r="W214" s="28"/>
      <c r="X214" s="29">
        <v>7.0028011204481793</v>
      </c>
      <c r="Y214" s="25" t="e">
        <v>#DIV/0!</v>
      </c>
      <c r="Z214" s="17">
        <v>5.0000000000000001E-3</v>
      </c>
      <c r="AA214" s="28">
        <v>4.9974644289920642E-3</v>
      </c>
      <c r="AB214" s="17"/>
      <c r="AC214" s="17"/>
      <c r="AD214" s="17"/>
      <c r="AE214" s="17"/>
      <c r="AF214" s="17"/>
      <c r="AG214" s="17"/>
      <c r="AH214" s="17"/>
      <c r="AI214" s="17"/>
    </row>
    <row r="215" spans="1:35" ht="15.75" hidden="1" customHeight="1" x14ac:dyDescent="0.25">
      <c r="A215" s="17">
        <v>45797</v>
      </c>
      <c r="B215" s="17">
        <v>45857</v>
      </c>
      <c r="C215" s="17">
        <v>45830</v>
      </c>
      <c r="D215" s="17">
        <v>45836</v>
      </c>
      <c r="E215" s="17" t="s">
        <v>26</v>
      </c>
      <c r="F215" s="17" t="s">
        <v>42</v>
      </c>
      <c r="G215" s="17" t="s">
        <v>43</v>
      </c>
      <c r="H215" s="17" t="s">
        <v>31</v>
      </c>
      <c r="I215" s="24">
        <v>4000</v>
      </c>
      <c r="J215" s="25">
        <v>786.4</v>
      </c>
      <c r="K215" s="26"/>
      <c r="L215" s="27"/>
      <c r="M215" s="27"/>
      <c r="N215" s="26">
        <v>3200000</v>
      </c>
      <c r="O215" s="27">
        <v>234744</v>
      </c>
      <c r="P215" s="26">
        <v>16000</v>
      </c>
      <c r="Q215" s="27">
        <v>3932</v>
      </c>
      <c r="R215" s="24">
        <v>5</v>
      </c>
      <c r="S215" s="25">
        <v>3.3500323756943735</v>
      </c>
      <c r="T215" s="24">
        <v>0.25</v>
      </c>
      <c r="U215" s="25">
        <v>0.19999999999999998</v>
      </c>
      <c r="V215" s="17">
        <v>571</v>
      </c>
      <c r="W215" s="28"/>
      <c r="X215" s="29">
        <v>7.0052539404553418</v>
      </c>
      <c r="Y215" s="25" t="e">
        <v>#DIV/0!</v>
      </c>
      <c r="Z215" s="17">
        <v>5.0000000000000001E-3</v>
      </c>
      <c r="AA215" s="28">
        <v>1.6750161878471868E-2</v>
      </c>
      <c r="AB215" s="17"/>
      <c r="AC215" s="17"/>
      <c r="AD215" s="17"/>
      <c r="AE215" s="17"/>
      <c r="AF215" s="17"/>
      <c r="AG215" s="17"/>
      <c r="AH215" s="17"/>
      <c r="AI215" s="17"/>
    </row>
    <row r="216" spans="1:35" ht="15.75" hidden="1" customHeight="1" x14ac:dyDescent="0.25">
      <c r="A216" s="17">
        <v>45797</v>
      </c>
      <c r="B216" s="17">
        <v>45857</v>
      </c>
      <c r="C216" s="17">
        <v>45830</v>
      </c>
      <c r="D216" s="17">
        <v>45836</v>
      </c>
      <c r="E216" s="17" t="s">
        <v>26</v>
      </c>
      <c r="F216" s="17" t="s">
        <v>42</v>
      </c>
      <c r="G216" s="17" t="s">
        <v>43</v>
      </c>
      <c r="H216" s="17" t="s">
        <v>37</v>
      </c>
      <c r="I216" s="24">
        <v>3000</v>
      </c>
      <c r="J216" s="25">
        <v>425.2</v>
      </c>
      <c r="K216" s="26"/>
      <c r="L216" s="27"/>
      <c r="M216" s="27"/>
      <c r="N216" s="26">
        <v>2400000</v>
      </c>
      <c r="O216" s="27">
        <v>102421</v>
      </c>
      <c r="P216" s="26">
        <v>12000</v>
      </c>
      <c r="Q216" s="27">
        <v>2126</v>
      </c>
      <c r="R216" s="24">
        <v>3.5</v>
      </c>
      <c r="S216" s="25">
        <v>4.1514923697288646</v>
      </c>
      <c r="T216" s="24">
        <v>0.25</v>
      </c>
      <c r="U216" s="25">
        <v>0.19999999999999998</v>
      </c>
      <c r="V216" s="17">
        <v>429</v>
      </c>
      <c r="W216" s="28"/>
      <c r="X216" s="29">
        <v>6.9930069930069934</v>
      </c>
      <c r="Y216" s="25" t="e">
        <v>#DIV/0!</v>
      </c>
      <c r="Z216" s="17">
        <v>5.0000000000000001E-3</v>
      </c>
      <c r="AA216" s="28">
        <v>2.0757461848644319E-2</v>
      </c>
      <c r="AB216" s="17"/>
      <c r="AC216" s="17"/>
      <c r="AD216" s="17"/>
      <c r="AE216" s="17"/>
      <c r="AF216" s="17"/>
      <c r="AG216" s="17"/>
      <c r="AH216" s="17"/>
      <c r="AI216" s="17"/>
    </row>
    <row r="217" spans="1:35" ht="15.75" hidden="1" customHeight="1" x14ac:dyDescent="0.25">
      <c r="A217" s="17" t="s">
        <v>32</v>
      </c>
      <c r="B217" s="17"/>
      <c r="C217" s="17"/>
      <c r="D217" s="17"/>
      <c r="E217" s="17"/>
      <c r="F217" s="17"/>
      <c r="G217" s="17"/>
      <c r="H217" s="17"/>
      <c r="I217" s="24">
        <v>19000</v>
      </c>
      <c r="J217" s="25">
        <v>3699.2</v>
      </c>
      <c r="K217" s="26">
        <v>0</v>
      </c>
      <c r="L217" s="27">
        <v>0</v>
      </c>
      <c r="M217" s="27"/>
      <c r="N217" s="26">
        <v>15200000</v>
      </c>
      <c r="O217" s="27">
        <v>2005635</v>
      </c>
      <c r="P217" s="26">
        <v>76000</v>
      </c>
      <c r="Q217" s="27">
        <v>18496</v>
      </c>
      <c r="R217" s="24"/>
      <c r="S217" s="25">
        <v>1.8444033934389854</v>
      </c>
      <c r="T217" s="24"/>
      <c r="U217" s="25">
        <v>0.19999999999999998</v>
      </c>
      <c r="V217" s="17">
        <v>2881</v>
      </c>
      <c r="W217" s="28">
        <v>0</v>
      </c>
      <c r="X217" s="29"/>
      <c r="Y217" s="25" t="e">
        <v>#DIV/0!</v>
      </c>
      <c r="Z217" s="17"/>
      <c r="AA217" s="28"/>
      <c r="AB217" s="17"/>
      <c r="AC217" s="17"/>
      <c r="AD217" s="17"/>
      <c r="AE217" s="17"/>
      <c r="AF217" s="17"/>
      <c r="AG217" s="17"/>
      <c r="AH217" s="17"/>
      <c r="AI217" s="17"/>
    </row>
    <row r="218" spans="1:35" ht="15.75" hidden="1" customHeight="1" x14ac:dyDescent="0.25">
      <c r="A218" s="17">
        <v>45789</v>
      </c>
      <c r="B218" s="17">
        <v>45849</v>
      </c>
      <c r="C218" s="17">
        <v>45837</v>
      </c>
      <c r="D218" s="17">
        <v>45843</v>
      </c>
      <c r="E218" s="17" t="s">
        <v>26</v>
      </c>
      <c r="F218" s="17" t="s">
        <v>27</v>
      </c>
      <c r="G218" s="17" t="s">
        <v>28</v>
      </c>
      <c r="H218" s="17" t="s">
        <v>29</v>
      </c>
      <c r="I218" s="24">
        <v>5000</v>
      </c>
      <c r="J218" s="25">
        <v>577.88</v>
      </c>
      <c r="K218" s="26">
        <v>625000</v>
      </c>
      <c r="L218" s="27">
        <v>38123</v>
      </c>
      <c r="M218" s="27"/>
      <c r="N218" s="26">
        <v>1250000</v>
      </c>
      <c r="O218" s="27">
        <v>466933</v>
      </c>
      <c r="P218" s="26"/>
      <c r="Q218" s="27">
        <v>684</v>
      </c>
      <c r="R218" s="24">
        <v>4</v>
      </c>
      <c r="S218" s="25">
        <v>1.2376079651684504</v>
      </c>
      <c r="T218" s="24"/>
      <c r="U218" s="25">
        <v>0.84485380116959063</v>
      </c>
      <c r="V218" s="17"/>
      <c r="W218" s="28"/>
      <c r="X218" s="29"/>
      <c r="Y218" s="25" t="e">
        <v>#DIV/0!</v>
      </c>
      <c r="Z218" s="17">
        <v>0</v>
      </c>
      <c r="AA218" s="28">
        <v>1.4648782587651761E-3</v>
      </c>
      <c r="AB218" s="17"/>
      <c r="AC218" s="17"/>
      <c r="AD218" s="17"/>
      <c r="AE218" s="17"/>
      <c r="AF218" s="17"/>
      <c r="AG218" s="17"/>
      <c r="AH218" s="17"/>
      <c r="AI218" s="17"/>
    </row>
    <row r="219" spans="1:35" ht="15.75" hidden="1" customHeight="1" x14ac:dyDescent="0.25">
      <c r="A219" s="17">
        <v>45789</v>
      </c>
      <c r="B219" s="17">
        <v>45849</v>
      </c>
      <c r="C219" s="17">
        <v>45837</v>
      </c>
      <c r="D219" s="17">
        <v>45843</v>
      </c>
      <c r="E219" s="17" t="s">
        <v>26</v>
      </c>
      <c r="F219" s="17" t="s">
        <v>27</v>
      </c>
      <c r="G219" s="17" t="s">
        <v>28</v>
      </c>
      <c r="H219" s="17" t="s">
        <v>30</v>
      </c>
      <c r="I219" s="24">
        <v>4000</v>
      </c>
      <c r="J219" s="25">
        <v>466.62</v>
      </c>
      <c r="K219" s="26">
        <v>266667</v>
      </c>
      <c r="L219" s="27">
        <v>13486</v>
      </c>
      <c r="M219" s="27"/>
      <c r="N219" s="26">
        <v>800000</v>
      </c>
      <c r="O219" s="27">
        <v>125231</v>
      </c>
      <c r="P219" s="26"/>
      <c r="Q219" s="27">
        <v>180</v>
      </c>
      <c r="R219" s="24">
        <v>5</v>
      </c>
      <c r="S219" s="25">
        <v>3.7260742148509554</v>
      </c>
      <c r="T219" s="24"/>
      <c r="U219" s="25">
        <v>2.5923333333333334</v>
      </c>
      <c r="V219" s="17"/>
      <c r="W219" s="28"/>
      <c r="X219" s="29"/>
      <c r="Y219" s="25" t="e">
        <v>#DIV/0!</v>
      </c>
      <c r="Z219" s="17">
        <v>0</v>
      </c>
      <c r="AA219" s="28">
        <v>1.437343788678522E-3</v>
      </c>
      <c r="AB219" s="17"/>
      <c r="AC219" s="17"/>
      <c r="AD219" s="17"/>
      <c r="AE219" s="17"/>
      <c r="AF219" s="17"/>
      <c r="AG219" s="17"/>
      <c r="AH219" s="17"/>
      <c r="AI219" s="17"/>
    </row>
    <row r="220" spans="1:35" ht="15.75" hidden="1" customHeight="1" x14ac:dyDescent="0.25">
      <c r="A220" s="17">
        <v>45789</v>
      </c>
      <c r="B220" s="17">
        <v>45849</v>
      </c>
      <c r="C220" s="17">
        <v>45837</v>
      </c>
      <c r="D220" s="17">
        <v>45843</v>
      </c>
      <c r="E220" s="17" t="s">
        <v>26</v>
      </c>
      <c r="F220" s="17" t="s">
        <v>27</v>
      </c>
      <c r="G220" s="17" t="s">
        <v>28</v>
      </c>
      <c r="H220" s="17" t="s">
        <v>31</v>
      </c>
      <c r="I220" s="24">
        <v>3000</v>
      </c>
      <c r="J220" s="25">
        <v>349.81</v>
      </c>
      <c r="K220" s="26">
        <v>120000</v>
      </c>
      <c r="L220" s="27">
        <v>9796</v>
      </c>
      <c r="M220" s="27"/>
      <c r="N220" s="26">
        <v>600000</v>
      </c>
      <c r="O220" s="27">
        <v>262317</v>
      </c>
      <c r="P220" s="26"/>
      <c r="Q220" s="27">
        <v>336</v>
      </c>
      <c r="R220" s="24">
        <v>5</v>
      </c>
      <c r="S220" s="25">
        <v>1.3335391911313412</v>
      </c>
      <c r="T220" s="24"/>
      <c r="U220" s="25">
        <v>1.0411011904761904</v>
      </c>
      <c r="V220" s="17"/>
      <c r="W220" s="28"/>
      <c r="X220" s="29"/>
      <c r="Y220" s="25" t="e">
        <v>#DIV/0!</v>
      </c>
      <c r="Z220" s="17">
        <v>0</v>
      </c>
      <c r="AA220" s="28">
        <v>1.2808929653815803E-3</v>
      </c>
      <c r="AB220" s="17"/>
      <c r="AC220" s="17"/>
      <c r="AD220" s="17"/>
      <c r="AE220" s="17"/>
      <c r="AF220" s="17"/>
      <c r="AG220" s="17"/>
      <c r="AH220" s="17"/>
      <c r="AI220" s="17"/>
    </row>
    <row r="221" spans="1:35" ht="15.75" hidden="1" customHeight="1" x14ac:dyDescent="0.25">
      <c r="A221" s="17" t="s">
        <v>32</v>
      </c>
      <c r="B221" s="17"/>
      <c r="C221" s="17"/>
      <c r="D221" s="17"/>
      <c r="E221" s="17"/>
      <c r="F221" s="17"/>
      <c r="G221" s="17"/>
      <c r="H221" s="17"/>
      <c r="I221" s="24">
        <v>12000</v>
      </c>
      <c r="J221" s="25">
        <v>1394.31</v>
      </c>
      <c r="K221" s="26">
        <v>1011667</v>
      </c>
      <c r="L221" s="27">
        <v>61405</v>
      </c>
      <c r="M221" s="27"/>
      <c r="N221" s="26">
        <v>2650000</v>
      </c>
      <c r="O221" s="27">
        <v>854481</v>
      </c>
      <c r="P221" s="26">
        <v>0</v>
      </c>
      <c r="Q221" s="27">
        <v>1200</v>
      </c>
      <c r="R221" s="24"/>
      <c r="S221" s="25">
        <v>1.6317624382519915</v>
      </c>
      <c r="T221" s="24"/>
      <c r="U221" s="25">
        <v>1.1619249999999999</v>
      </c>
      <c r="V221" s="17">
        <v>0</v>
      </c>
      <c r="W221" s="28">
        <v>0</v>
      </c>
      <c r="X221" s="29"/>
      <c r="Y221" s="25" t="e">
        <v>#DIV/0!</v>
      </c>
      <c r="Z221" s="17"/>
      <c r="AA221" s="28"/>
      <c r="AB221" s="17"/>
      <c r="AC221" s="17"/>
      <c r="AD221" s="17"/>
      <c r="AE221" s="17"/>
      <c r="AF221" s="17"/>
      <c r="AG221" s="17"/>
      <c r="AH221" s="17"/>
      <c r="AI221" s="17"/>
    </row>
    <row r="222" spans="1:35" ht="15.75" hidden="1" customHeight="1" x14ac:dyDescent="0.25">
      <c r="A222" s="17">
        <v>45783</v>
      </c>
      <c r="B222" s="17">
        <v>45844</v>
      </c>
      <c r="C222" s="17">
        <v>45837</v>
      </c>
      <c r="D222" s="17">
        <v>45843</v>
      </c>
      <c r="E222" s="17" t="s">
        <v>26</v>
      </c>
      <c r="F222" s="17" t="s">
        <v>33</v>
      </c>
      <c r="G222" s="17" t="s">
        <v>34</v>
      </c>
      <c r="H222" s="17" t="s">
        <v>29</v>
      </c>
      <c r="I222" s="24">
        <v>6500</v>
      </c>
      <c r="J222" s="25">
        <v>783.78</v>
      </c>
      <c r="K222" s="26"/>
      <c r="L222" s="27">
        <v>265703</v>
      </c>
      <c r="M222" s="27"/>
      <c r="N222" s="26">
        <v>2600000</v>
      </c>
      <c r="O222" s="27">
        <v>495151</v>
      </c>
      <c r="P222" s="26"/>
      <c r="Q222" s="27">
        <v>5982</v>
      </c>
      <c r="R222" s="24">
        <v>2.5</v>
      </c>
      <c r="S222" s="25">
        <v>1.5829110715721064</v>
      </c>
      <c r="T222" s="24"/>
      <c r="U222" s="25">
        <v>0.13102306920762286</v>
      </c>
      <c r="V222" s="17">
        <v>650</v>
      </c>
      <c r="W222" s="28"/>
      <c r="X222" s="29">
        <v>10</v>
      </c>
      <c r="Y222" s="25" t="e">
        <v>#DIV/0!</v>
      </c>
      <c r="Z222" s="17">
        <v>0</v>
      </c>
      <c r="AA222" s="28">
        <v>1.2081163119937151E-2</v>
      </c>
      <c r="AB222" s="17"/>
      <c r="AC222" s="17"/>
      <c r="AD222" s="17"/>
      <c r="AE222" s="17"/>
      <c r="AF222" s="17"/>
      <c r="AG222" s="17"/>
      <c r="AH222" s="17"/>
      <c r="AI222" s="17"/>
    </row>
    <row r="223" spans="1:35" ht="15.75" hidden="1" customHeight="1" x14ac:dyDescent="0.25">
      <c r="A223" s="17">
        <v>45783</v>
      </c>
      <c r="B223" s="17">
        <v>45844</v>
      </c>
      <c r="C223" s="17">
        <v>45837</v>
      </c>
      <c r="D223" s="17">
        <v>45843</v>
      </c>
      <c r="E223" s="17" t="s">
        <v>26</v>
      </c>
      <c r="F223" s="17" t="s">
        <v>33</v>
      </c>
      <c r="G223" s="17" t="s">
        <v>34</v>
      </c>
      <c r="H223" s="17" t="s">
        <v>30</v>
      </c>
      <c r="I223" s="24">
        <v>4500</v>
      </c>
      <c r="J223" s="25">
        <v>522.09</v>
      </c>
      <c r="K223" s="26"/>
      <c r="L223" s="27">
        <v>127234</v>
      </c>
      <c r="M223" s="27"/>
      <c r="N223" s="26">
        <v>1125000</v>
      </c>
      <c r="O223" s="27">
        <v>251768</v>
      </c>
      <c r="P223" s="26"/>
      <c r="Q223" s="27">
        <v>4330</v>
      </c>
      <c r="R223" s="24">
        <v>4</v>
      </c>
      <c r="S223" s="25">
        <v>2.0736948301611009</v>
      </c>
      <c r="T223" s="24"/>
      <c r="U223" s="25">
        <v>0.12057505773672056</v>
      </c>
      <c r="V223" s="17">
        <v>375</v>
      </c>
      <c r="W223" s="28"/>
      <c r="X223" s="29">
        <v>12</v>
      </c>
      <c r="Y223" s="25" t="e">
        <v>#DIV/0!</v>
      </c>
      <c r="Z223" s="17">
        <v>0</v>
      </c>
      <c r="AA223" s="28">
        <v>1.719837310539862E-2</v>
      </c>
      <c r="AB223" s="17"/>
      <c r="AC223" s="17"/>
      <c r="AD223" s="17"/>
      <c r="AE223" s="17"/>
      <c r="AF223" s="17"/>
      <c r="AG223" s="17"/>
      <c r="AH223" s="17"/>
      <c r="AI223" s="17"/>
    </row>
    <row r="224" spans="1:35" ht="15.75" hidden="1" customHeight="1" x14ac:dyDescent="0.25">
      <c r="A224" s="17">
        <v>45783</v>
      </c>
      <c r="B224" s="17">
        <v>45844</v>
      </c>
      <c r="C224" s="17">
        <v>45837</v>
      </c>
      <c r="D224" s="17">
        <v>45843</v>
      </c>
      <c r="E224" s="17" t="s">
        <v>26</v>
      </c>
      <c r="F224" s="17" t="s">
        <v>33</v>
      </c>
      <c r="G224" s="17" t="s">
        <v>34</v>
      </c>
      <c r="H224" s="17" t="s">
        <v>31</v>
      </c>
      <c r="I224" s="24">
        <v>3000</v>
      </c>
      <c r="J224" s="25">
        <v>357.97</v>
      </c>
      <c r="K224" s="26"/>
      <c r="L224" s="27">
        <v>54505</v>
      </c>
      <c r="M224" s="27"/>
      <c r="N224" s="26">
        <v>600000</v>
      </c>
      <c r="O224" s="27">
        <v>100786</v>
      </c>
      <c r="P224" s="26"/>
      <c r="Q224" s="27">
        <v>1604</v>
      </c>
      <c r="R224" s="24">
        <v>5</v>
      </c>
      <c r="S224" s="25">
        <v>3.5517829857321455</v>
      </c>
      <c r="T224" s="24"/>
      <c r="U224" s="25">
        <v>0.22317331670822943</v>
      </c>
      <c r="V224" s="17">
        <v>200</v>
      </c>
      <c r="W224" s="28"/>
      <c r="X224" s="29">
        <v>15</v>
      </c>
      <c r="Y224" s="25" t="e">
        <v>#DIV/0!</v>
      </c>
      <c r="Z224" s="17">
        <v>0</v>
      </c>
      <c r="AA224" s="28">
        <v>1.5914908816700733E-2</v>
      </c>
      <c r="AB224" s="17"/>
      <c r="AC224" s="17"/>
      <c r="AD224" s="17"/>
      <c r="AE224" s="17"/>
      <c r="AF224" s="17"/>
      <c r="AG224" s="17"/>
      <c r="AH224" s="17"/>
      <c r="AI224" s="17"/>
    </row>
    <row r="225" spans="1:35" ht="15.75" hidden="1" customHeight="1" x14ac:dyDescent="0.25">
      <c r="A225" s="17">
        <v>45783</v>
      </c>
      <c r="B225" s="17">
        <v>45844</v>
      </c>
      <c r="C225" s="17">
        <v>45837</v>
      </c>
      <c r="D225" s="17">
        <v>45843</v>
      </c>
      <c r="E225" s="17" t="s">
        <v>26</v>
      </c>
      <c r="F225" s="17" t="s">
        <v>33</v>
      </c>
      <c r="G225" s="17" t="s">
        <v>34</v>
      </c>
      <c r="H225" s="17" t="s">
        <v>35</v>
      </c>
      <c r="I225" s="24">
        <v>2000</v>
      </c>
      <c r="J225" s="25">
        <v>244.44</v>
      </c>
      <c r="K225" s="26"/>
      <c r="L225" s="27">
        <v>55156</v>
      </c>
      <c r="M225" s="27"/>
      <c r="N225" s="26">
        <v>571429</v>
      </c>
      <c r="O225" s="27">
        <v>111616</v>
      </c>
      <c r="P225" s="26"/>
      <c r="Q225" s="27">
        <v>1298</v>
      </c>
      <c r="R225" s="24">
        <v>3.4999973750019686</v>
      </c>
      <c r="S225" s="25">
        <v>2.1900086009174311</v>
      </c>
      <c r="T225" s="24"/>
      <c r="U225" s="25">
        <v>0.18832049306625578</v>
      </c>
      <c r="V225" s="17">
        <v>133</v>
      </c>
      <c r="W225" s="28"/>
      <c r="X225" s="29">
        <v>15.037593984962406</v>
      </c>
      <c r="Y225" s="25" t="e">
        <v>#DIV/0!</v>
      </c>
      <c r="Z225" s="17">
        <v>0</v>
      </c>
      <c r="AA225" s="28">
        <v>1.1629157110091742E-2</v>
      </c>
      <c r="AB225" s="17"/>
      <c r="AC225" s="17"/>
      <c r="AD225" s="17"/>
      <c r="AE225" s="17"/>
      <c r="AF225" s="17"/>
      <c r="AG225" s="17"/>
      <c r="AH225" s="17"/>
      <c r="AI225" s="17"/>
    </row>
    <row r="226" spans="1:35" ht="15.75" hidden="1" customHeight="1" x14ac:dyDescent="0.25">
      <c r="A226" s="17">
        <v>45783</v>
      </c>
      <c r="B226" s="73">
        <v>45844</v>
      </c>
      <c r="C226" s="17">
        <v>45837</v>
      </c>
      <c r="D226" s="73">
        <v>45843</v>
      </c>
      <c r="E226" s="17" t="s">
        <v>26</v>
      </c>
      <c r="F226" s="17" t="s">
        <v>33</v>
      </c>
      <c r="G226" s="17" t="s">
        <v>34</v>
      </c>
      <c r="H226" s="17" t="s">
        <v>36</v>
      </c>
      <c r="I226" s="24">
        <v>2000</v>
      </c>
      <c r="J226" s="25">
        <v>237.19</v>
      </c>
      <c r="K226" s="26"/>
      <c r="L226" s="27">
        <v>93967</v>
      </c>
      <c r="M226" s="78">
        <f>J226/L226</f>
        <v>2.5241840220502944E-3</v>
      </c>
      <c r="N226" s="26">
        <v>571429</v>
      </c>
      <c r="O226" s="27">
        <v>200962</v>
      </c>
      <c r="P226" s="26"/>
      <c r="Q226" s="27">
        <v>3353</v>
      </c>
      <c r="R226" s="24">
        <v>3.4999973750019686</v>
      </c>
      <c r="S226" s="25">
        <v>1.1802728874115505</v>
      </c>
      <c r="T226" s="24"/>
      <c r="U226" s="25">
        <v>7.0739636146734272E-2</v>
      </c>
      <c r="V226" s="17">
        <v>133</v>
      </c>
      <c r="W226" s="28"/>
      <c r="X226" s="29">
        <v>15.037593984962406</v>
      </c>
      <c r="Y226" s="25" t="e">
        <v>#DIV/0!</v>
      </c>
      <c r="Z226" s="17">
        <v>0</v>
      </c>
      <c r="AA226" s="28">
        <v>1.668474636996049E-2</v>
      </c>
      <c r="AB226" s="17"/>
      <c r="AC226" s="17"/>
      <c r="AD226" s="17"/>
      <c r="AE226" s="17"/>
      <c r="AF226" s="17"/>
      <c r="AG226" s="17"/>
      <c r="AH226" s="17"/>
      <c r="AI226" s="17"/>
    </row>
    <row r="227" spans="1:35" ht="15.75" hidden="1" customHeight="1" x14ac:dyDescent="0.25">
      <c r="A227" s="17">
        <v>45783</v>
      </c>
      <c r="B227" s="17">
        <v>45844</v>
      </c>
      <c r="C227" s="17">
        <v>45837</v>
      </c>
      <c r="D227" s="17">
        <v>45843</v>
      </c>
      <c r="E227" s="17" t="s">
        <v>26</v>
      </c>
      <c r="F227" s="17" t="s">
        <v>33</v>
      </c>
      <c r="G227" s="17" t="s">
        <v>34</v>
      </c>
      <c r="H227" s="17" t="s">
        <v>37</v>
      </c>
      <c r="I227" s="24">
        <v>3000</v>
      </c>
      <c r="J227" s="25">
        <v>357.12</v>
      </c>
      <c r="K227" s="26"/>
      <c r="L227" s="27">
        <v>94386</v>
      </c>
      <c r="M227" s="27"/>
      <c r="N227" s="26">
        <v>857143</v>
      </c>
      <c r="O227" s="27">
        <v>166668</v>
      </c>
      <c r="P227" s="26"/>
      <c r="Q227" s="27">
        <v>2962</v>
      </c>
      <c r="R227" s="24">
        <v>3.4999994166667636</v>
      </c>
      <c r="S227" s="25">
        <v>2.1427028583771333</v>
      </c>
      <c r="T227" s="24"/>
      <c r="U227" s="25">
        <v>0.12056718433490884</v>
      </c>
      <c r="V227" s="17">
        <v>200</v>
      </c>
      <c r="W227" s="28"/>
      <c r="X227" s="29">
        <v>15</v>
      </c>
      <c r="Y227" s="25" t="e">
        <v>#DIV/0!</v>
      </c>
      <c r="Z227" s="17">
        <v>0</v>
      </c>
      <c r="AA227" s="28">
        <v>1.7771857825137398E-2</v>
      </c>
      <c r="AB227" s="17"/>
      <c r="AC227" s="17"/>
      <c r="AD227" s="17"/>
      <c r="AE227" s="17"/>
      <c r="AF227" s="17"/>
      <c r="AG227" s="17"/>
      <c r="AH227" s="17"/>
      <c r="AI227" s="17"/>
    </row>
    <row r="228" spans="1:35" ht="15.75" hidden="1" customHeight="1" x14ac:dyDescent="0.25">
      <c r="A228" s="17" t="s">
        <v>32</v>
      </c>
      <c r="B228" s="17"/>
      <c r="C228" s="17"/>
      <c r="D228" s="17"/>
      <c r="E228" s="17"/>
      <c r="F228" s="17"/>
      <c r="G228" s="17"/>
      <c r="H228" s="17"/>
      <c r="I228" s="24">
        <v>21000</v>
      </c>
      <c r="J228" s="25">
        <v>2502.5899999999997</v>
      </c>
      <c r="K228" s="26">
        <v>0</v>
      </c>
      <c r="L228" s="27">
        <v>690951</v>
      </c>
      <c r="M228" s="27"/>
      <c r="N228" s="26">
        <v>6325001</v>
      </c>
      <c r="O228" s="27">
        <v>1326951</v>
      </c>
      <c r="P228" s="26">
        <v>0</v>
      </c>
      <c r="Q228" s="27">
        <v>19529</v>
      </c>
      <c r="R228" s="24"/>
      <c r="S228" s="25">
        <v>1.885970167700239</v>
      </c>
      <c r="T228" s="24"/>
      <c r="U228" s="25">
        <v>0.12814737057709047</v>
      </c>
      <c r="V228" s="17">
        <v>1691</v>
      </c>
      <c r="W228" s="28">
        <v>0</v>
      </c>
      <c r="X228" s="29"/>
      <c r="Y228" s="25" t="e">
        <v>#DIV/0!</v>
      </c>
      <c r="Z228" s="17"/>
      <c r="AA228" s="28"/>
      <c r="AB228" s="17"/>
      <c r="AC228" s="17"/>
      <c r="AD228" s="17"/>
      <c r="AE228" s="17"/>
      <c r="AF228" s="17"/>
      <c r="AG228" s="17"/>
      <c r="AH228" s="17"/>
      <c r="AI228" s="17"/>
    </row>
    <row r="229" spans="1:35" ht="15.75" hidden="1" customHeight="1" x14ac:dyDescent="0.25">
      <c r="A229" s="17">
        <v>45785</v>
      </c>
      <c r="B229" s="17">
        <v>45844</v>
      </c>
      <c r="C229" s="17">
        <v>45837</v>
      </c>
      <c r="D229" s="17">
        <v>45843</v>
      </c>
      <c r="E229" s="17" t="s">
        <v>26</v>
      </c>
      <c r="F229" s="17" t="s">
        <v>38</v>
      </c>
      <c r="G229" s="17" t="s">
        <v>28</v>
      </c>
      <c r="H229" s="17" t="s">
        <v>29</v>
      </c>
      <c r="I229" s="24">
        <v>5000</v>
      </c>
      <c r="J229" s="25">
        <v>554.16999999999996</v>
      </c>
      <c r="K229" s="26">
        <v>92593</v>
      </c>
      <c r="L229" s="27">
        <v>249623</v>
      </c>
      <c r="M229" s="27"/>
      <c r="N229" s="26">
        <v>277778</v>
      </c>
      <c r="O229" s="27">
        <v>596263</v>
      </c>
      <c r="P229" s="26"/>
      <c r="Q229" s="27">
        <v>643</v>
      </c>
      <c r="R229" s="24">
        <v>17.99998560001152</v>
      </c>
      <c r="S229" s="25">
        <v>0.92940531275628369</v>
      </c>
      <c r="T229" s="24"/>
      <c r="U229" s="25">
        <v>0.86185069984447893</v>
      </c>
      <c r="V229" s="17"/>
      <c r="W229" s="28"/>
      <c r="X229" s="29"/>
      <c r="Y229" s="25" t="e">
        <v>#DIV/0!</v>
      </c>
      <c r="Z229" s="17">
        <v>0</v>
      </c>
      <c r="AA229" s="28">
        <v>1.0783831966766342E-3</v>
      </c>
      <c r="AB229" s="17"/>
      <c r="AC229" s="17"/>
      <c r="AD229" s="17"/>
      <c r="AE229" s="17"/>
      <c r="AF229" s="17"/>
      <c r="AG229" s="17"/>
      <c r="AH229" s="17"/>
      <c r="AI229" s="17"/>
    </row>
    <row r="230" spans="1:35" ht="15.75" hidden="1" customHeight="1" x14ac:dyDescent="0.25">
      <c r="A230" s="17">
        <v>45785</v>
      </c>
      <c r="B230" s="17">
        <v>45844</v>
      </c>
      <c r="C230" s="17">
        <v>45837</v>
      </c>
      <c r="D230" s="17">
        <v>45843</v>
      </c>
      <c r="E230" s="17" t="s">
        <v>26</v>
      </c>
      <c r="F230" s="17" t="s">
        <v>38</v>
      </c>
      <c r="G230" s="17" t="s">
        <v>28</v>
      </c>
      <c r="H230" s="17" t="s">
        <v>30</v>
      </c>
      <c r="I230" s="24">
        <v>4000</v>
      </c>
      <c r="J230" s="25">
        <v>461.96</v>
      </c>
      <c r="K230" s="26">
        <v>53333</v>
      </c>
      <c r="L230" s="27">
        <v>168701</v>
      </c>
      <c r="M230" s="27"/>
      <c r="N230" s="26">
        <v>160000</v>
      </c>
      <c r="O230" s="27">
        <v>383739</v>
      </c>
      <c r="P230" s="26"/>
      <c r="Q230" s="27">
        <v>427</v>
      </c>
      <c r="R230" s="24">
        <v>25</v>
      </c>
      <c r="S230" s="25">
        <v>1.2038390676996604</v>
      </c>
      <c r="T230" s="24"/>
      <c r="U230" s="25">
        <v>1.0818735362997658</v>
      </c>
      <c r="V230" s="17"/>
      <c r="W230" s="28"/>
      <c r="X230" s="29"/>
      <c r="Y230" s="25" t="e">
        <v>#DIV/0!</v>
      </c>
      <c r="Z230" s="17">
        <v>0</v>
      </c>
      <c r="AA230" s="28">
        <v>1.112735479062592E-3</v>
      </c>
      <c r="AB230" s="17"/>
      <c r="AC230" s="17"/>
      <c r="AD230" s="17"/>
      <c r="AE230" s="17"/>
      <c r="AF230" s="17"/>
      <c r="AG230" s="17"/>
      <c r="AH230" s="17"/>
      <c r="AI230" s="17"/>
    </row>
    <row r="231" spans="1:35" ht="15.75" hidden="1" customHeight="1" x14ac:dyDescent="0.25">
      <c r="A231">
        <v>45785</v>
      </c>
      <c r="B231">
        <v>45844</v>
      </c>
      <c r="C231">
        <v>45837</v>
      </c>
      <c r="D231">
        <v>45843</v>
      </c>
      <c r="E231" t="s">
        <v>26</v>
      </c>
      <c r="F231" t="s">
        <v>38</v>
      </c>
      <c r="G231" t="s">
        <v>28</v>
      </c>
      <c r="H231" t="s">
        <v>31</v>
      </c>
      <c r="I231">
        <v>2000</v>
      </c>
      <c r="J231">
        <v>231.04</v>
      </c>
      <c r="K231">
        <v>33333</v>
      </c>
      <c r="L231">
        <v>41078</v>
      </c>
      <c r="N231">
        <v>100000</v>
      </c>
      <c r="O231">
        <v>87181</v>
      </c>
      <c r="Q231">
        <v>194</v>
      </c>
      <c r="R231">
        <v>20</v>
      </c>
      <c r="S231">
        <v>2.6501187185281196</v>
      </c>
      <c r="U231">
        <v>1.1909278350515464</v>
      </c>
      <c r="Y231" t="e">
        <v>#DIV/0!</v>
      </c>
      <c r="Z231">
        <v>0</v>
      </c>
      <c r="AA231">
        <v>2.2252555029192139E-3</v>
      </c>
    </row>
    <row r="232" spans="1:35" ht="15.75" hidden="1" customHeight="1" x14ac:dyDescent="0.25">
      <c r="A232" t="s">
        <v>32</v>
      </c>
      <c r="I232">
        <v>11000</v>
      </c>
      <c r="J232">
        <v>1247.1699999999998</v>
      </c>
      <c r="K232">
        <v>179259</v>
      </c>
      <c r="L232">
        <v>459402</v>
      </c>
      <c r="N232">
        <v>537778</v>
      </c>
      <c r="O232">
        <v>1067183</v>
      </c>
      <c r="P232">
        <v>0</v>
      </c>
      <c r="Q232">
        <v>1264</v>
      </c>
      <c r="S232">
        <v>1.1686561723715612</v>
      </c>
      <c r="U232">
        <v>0.98668512658227836</v>
      </c>
      <c r="V232">
        <v>0</v>
      </c>
      <c r="W232">
        <v>0</v>
      </c>
      <c r="Y232" t="e">
        <v>#DIV/0!</v>
      </c>
    </row>
    <row r="233" spans="1:35" ht="15.75" hidden="1" customHeight="1" x14ac:dyDescent="0.25">
      <c r="A233">
        <v>45792</v>
      </c>
      <c r="B233">
        <v>45851</v>
      </c>
      <c r="C233">
        <v>45837</v>
      </c>
      <c r="D233">
        <v>45843</v>
      </c>
      <c r="E233" t="s">
        <v>26</v>
      </c>
      <c r="F233" t="s">
        <v>39</v>
      </c>
      <c r="G233" t="s">
        <v>40</v>
      </c>
      <c r="H233" t="s">
        <v>29</v>
      </c>
      <c r="I233">
        <v>6000</v>
      </c>
      <c r="J233">
        <v>519.14</v>
      </c>
      <c r="L233" t="s">
        <v>41</v>
      </c>
      <c r="O233">
        <v>111075</v>
      </c>
      <c r="Q233">
        <v>4006</v>
      </c>
      <c r="S233">
        <v>4.6737789781679044</v>
      </c>
      <c r="U233">
        <v>0.12959061407888167</v>
      </c>
      <c r="V233">
        <v>1200</v>
      </c>
      <c r="W233">
        <v>643</v>
      </c>
      <c r="X233">
        <v>5</v>
      </c>
      <c r="Y233">
        <v>0.8073716951788491</v>
      </c>
      <c r="Z233" t="e">
        <v>#DIV/0!</v>
      </c>
      <c r="AA233">
        <v>3.6065721359441819E-2</v>
      </c>
    </row>
    <row r="234" spans="1:35" ht="15.75" hidden="1" customHeight="1" x14ac:dyDescent="0.25">
      <c r="A234">
        <v>45792</v>
      </c>
      <c r="B234">
        <v>45851</v>
      </c>
      <c r="C234">
        <v>45837</v>
      </c>
      <c r="D234">
        <v>45843</v>
      </c>
      <c r="E234" t="s">
        <v>26</v>
      </c>
      <c r="F234" t="s">
        <v>39</v>
      </c>
      <c r="G234" t="s">
        <v>40</v>
      </c>
      <c r="H234" t="s">
        <v>30</v>
      </c>
      <c r="I234">
        <v>5000</v>
      </c>
      <c r="J234">
        <v>416.57</v>
      </c>
      <c r="L234" t="s">
        <v>41</v>
      </c>
      <c r="O234">
        <v>94232</v>
      </c>
      <c r="Q234">
        <v>2998</v>
      </c>
      <c r="S234">
        <v>4.4206851175821376</v>
      </c>
      <c r="U234">
        <v>0.13894929953302201</v>
      </c>
      <c r="V234">
        <v>1000</v>
      </c>
      <c r="W234">
        <v>299</v>
      </c>
      <c r="X234">
        <v>5</v>
      </c>
      <c r="Y234">
        <v>1.3932107023411371</v>
      </c>
      <c r="Z234" t="e">
        <v>#DIV/0!</v>
      </c>
      <c r="AA234">
        <v>3.1815094659988115E-2</v>
      </c>
    </row>
    <row r="235" spans="1:35" ht="15.75" hidden="1" customHeight="1" x14ac:dyDescent="0.25">
      <c r="A235">
        <v>45792</v>
      </c>
      <c r="B235">
        <v>45851</v>
      </c>
      <c r="C235">
        <v>45837</v>
      </c>
      <c r="D235">
        <v>45843</v>
      </c>
      <c r="E235" t="s">
        <v>26</v>
      </c>
      <c r="F235" t="s">
        <v>39</v>
      </c>
      <c r="G235" t="s">
        <v>40</v>
      </c>
      <c r="H235" t="s">
        <v>31</v>
      </c>
      <c r="I235">
        <v>3000</v>
      </c>
      <c r="J235">
        <v>256.57</v>
      </c>
      <c r="L235" t="s">
        <v>41</v>
      </c>
      <c r="O235">
        <v>84201</v>
      </c>
      <c r="Q235">
        <v>1552</v>
      </c>
      <c r="S235">
        <v>3.0471134547095642</v>
      </c>
      <c r="U235">
        <v>0.16531572164948452</v>
      </c>
      <c r="V235">
        <v>429</v>
      </c>
      <c r="W235">
        <v>214</v>
      </c>
      <c r="X235">
        <v>6.9930069930069934</v>
      </c>
      <c r="Y235">
        <v>1.1989252336448597</v>
      </c>
      <c r="Z235" t="e">
        <v>#DIV/0!</v>
      </c>
      <c r="AA235">
        <v>1.843208512963029E-2</v>
      </c>
    </row>
    <row r="236" spans="1:35" ht="15.75" hidden="1" customHeight="1" x14ac:dyDescent="0.25">
      <c r="A236">
        <v>45792</v>
      </c>
      <c r="B236">
        <v>45851</v>
      </c>
      <c r="C236">
        <v>45837</v>
      </c>
      <c r="D236">
        <v>45843</v>
      </c>
      <c r="E236" t="s">
        <v>26</v>
      </c>
      <c r="F236" t="s">
        <v>39</v>
      </c>
      <c r="G236" t="s">
        <v>40</v>
      </c>
      <c r="H236" t="s">
        <v>35</v>
      </c>
      <c r="I236">
        <v>2000</v>
      </c>
      <c r="J236">
        <v>157.19999999999999</v>
      </c>
      <c r="L236" t="s">
        <v>41</v>
      </c>
      <c r="O236">
        <v>40213</v>
      </c>
      <c r="Q236">
        <v>1033</v>
      </c>
      <c r="S236">
        <v>3.9091835973441422</v>
      </c>
      <c r="U236">
        <v>0.15217812197483058</v>
      </c>
      <c r="V236">
        <v>333</v>
      </c>
      <c r="W236">
        <v>123</v>
      </c>
      <c r="X236">
        <v>6.0060060060060056</v>
      </c>
      <c r="Y236">
        <v>1.2780487804878047</v>
      </c>
      <c r="Z236" t="e">
        <v>#DIV/0!</v>
      </c>
      <c r="AA236">
        <v>2.5688210280257629E-2</v>
      </c>
    </row>
    <row r="237" spans="1:35" ht="15.75" customHeight="1" x14ac:dyDescent="0.25">
      <c r="A237">
        <v>45792</v>
      </c>
      <c r="B237">
        <v>45851</v>
      </c>
      <c r="C237">
        <v>45837</v>
      </c>
      <c r="D237">
        <v>45843</v>
      </c>
      <c r="E237" t="s">
        <v>26</v>
      </c>
      <c r="F237" t="s">
        <v>39</v>
      </c>
      <c r="G237" t="s">
        <v>40</v>
      </c>
      <c r="H237" t="s">
        <v>36</v>
      </c>
      <c r="I237">
        <v>2000</v>
      </c>
      <c r="J237">
        <v>157.4</v>
      </c>
      <c r="L237" t="s">
        <v>41</v>
      </c>
      <c r="O237">
        <v>50657</v>
      </c>
      <c r="Q237">
        <v>2344</v>
      </c>
      <c r="S237">
        <v>3.1071717630337368</v>
      </c>
      <c r="U237">
        <v>6.7150170648464166E-2</v>
      </c>
      <c r="V237">
        <v>333</v>
      </c>
      <c r="W237">
        <v>336</v>
      </c>
      <c r="X237">
        <v>6.0060060060060056</v>
      </c>
      <c r="Y237">
        <v>0.46845238095238095</v>
      </c>
      <c r="Z237" t="e">
        <v>#DIV/0!</v>
      </c>
      <c r="AA237">
        <v>4.6271986102611684E-2</v>
      </c>
    </row>
    <row r="238" spans="1:35" ht="15.75" hidden="1" customHeight="1" x14ac:dyDescent="0.25">
      <c r="A238">
        <v>45789</v>
      </c>
      <c r="B238">
        <v>45849</v>
      </c>
      <c r="C238">
        <v>45837</v>
      </c>
      <c r="D238">
        <v>45843</v>
      </c>
      <c r="E238" t="s">
        <v>26</v>
      </c>
      <c r="F238" t="s">
        <v>39</v>
      </c>
      <c r="G238" t="s">
        <v>40</v>
      </c>
      <c r="H238" t="s">
        <v>37</v>
      </c>
      <c r="I238">
        <v>2000</v>
      </c>
      <c r="J238">
        <v>134.54</v>
      </c>
      <c r="L238" t="s">
        <v>41</v>
      </c>
      <c r="O238">
        <v>40569</v>
      </c>
      <c r="Q238">
        <v>1195</v>
      </c>
      <c r="S238">
        <v>3.3163252729916928</v>
      </c>
      <c r="U238">
        <v>0.11258577405857739</v>
      </c>
      <c r="V238">
        <v>333</v>
      </c>
      <c r="W238">
        <v>179</v>
      </c>
      <c r="X238">
        <v>6.0060060060060056</v>
      </c>
      <c r="Y238">
        <v>0.75162011173184351</v>
      </c>
      <c r="Z238" t="e">
        <v>#DIV/0!</v>
      </c>
      <c r="AA238">
        <v>2.9455988562695653E-2</v>
      </c>
    </row>
    <row r="239" spans="1:35" ht="15.75" hidden="1" customHeight="1" x14ac:dyDescent="0.25">
      <c r="A239" t="s">
        <v>32</v>
      </c>
      <c r="I239">
        <v>20000</v>
      </c>
      <c r="J239">
        <v>1641.42</v>
      </c>
      <c r="K239">
        <v>0</v>
      </c>
      <c r="L239">
        <v>0</v>
      </c>
      <c r="N239">
        <v>0</v>
      </c>
      <c r="O239">
        <v>420947</v>
      </c>
      <c r="P239">
        <v>0</v>
      </c>
      <c r="Q239">
        <v>13128</v>
      </c>
      <c r="S239">
        <v>3.8993507496193107</v>
      </c>
      <c r="U239">
        <v>0.12503199268738574</v>
      </c>
      <c r="V239">
        <v>3628</v>
      </c>
      <c r="W239">
        <v>1794</v>
      </c>
      <c r="Y239">
        <v>0.91494983277591979</v>
      </c>
    </row>
    <row r="240" spans="1:35" ht="15.75" hidden="1" customHeight="1" x14ac:dyDescent="0.25">
      <c r="A240">
        <v>45797</v>
      </c>
      <c r="B240">
        <v>45857</v>
      </c>
      <c r="C240">
        <v>45837</v>
      </c>
      <c r="D240">
        <v>45843</v>
      </c>
      <c r="E240" t="s">
        <v>26</v>
      </c>
      <c r="F240" t="s">
        <v>42</v>
      </c>
      <c r="G240" t="s">
        <v>43</v>
      </c>
      <c r="H240" t="s">
        <v>29</v>
      </c>
      <c r="I240">
        <v>7000</v>
      </c>
      <c r="J240">
        <v>1072.5999999999999</v>
      </c>
      <c r="N240">
        <v>5600000</v>
      </c>
      <c r="O240">
        <v>187814</v>
      </c>
      <c r="P240">
        <v>28000</v>
      </c>
      <c r="Q240">
        <v>5363</v>
      </c>
      <c r="R240">
        <v>2.5</v>
      </c>
      <c r="S240">
        <v>5.7109693633062495</v>
      </c>
      <c r="T240">
        <v>0.25</v>
      </c>
      <c r="U240">
        <v>0.19999999999999998</v>
      </c>
      <c r="V240">
        <v>1167</v>
      </c>
      <c r="X240">
        <v>5.9982862039417313</v>
      </c>
      <c r="Y240" t="e">
        <v>#DIV/0!</v>
      </c>
      <c r="Z240">
        <v>5.0000000000000001E-3</v>
      </c>
      <c r="AA240">
        <v>2.8554846816531251E-2</v>
      </c>
    </row>
    <row r="241" spans="1:27" ht="15.75" hidden="1" customHeight="1" x14ac:dyDescent="0.25">
      <c r="A241">
        <v>45797</v>
      </c>
      <c r="B241">
        <v>45857</v>
      </c>
      <c r="C241">
        <v>45837</v>
      </c>
      <c r="D241">
        <v>45843</v>
      </c>
      <c r="E241" t="s">
        <v>26</v>
      </c>
      <c r="F241" t="s">
        <v>42</v>
      </c>
      <c r="G241" t="s">
        <v>43</v>
      </c>
      <c r="H241" t="s">
        <v>30</v>
      </c>
      <c r="I241">
        <v>5000</v>
      </c>
      <c r="J241">
        <v>1972.6</v>
      </c>
      <c r="N241">
        <v>4000000</v>
      </c>
      <c r="O241">
        <v>1353104</v>
      </c>
      <c r="P241">
        <v>20000</v>
      </c>
      <c r="Q241">
        <v>9863</v>
      </c>
      <c r="R241">
        <v>4</v>
      </c>
      <c r="S241">
        <v>1.4578332485899088</v>
      </c>
      <c r="T241">
        <v>0.25</v>
      </c>
      <c r="U241">
        <v>0.19999999999999998</v>
      </c>
      <c r="V241">
        <v>714</v>
      </c>
      <c r="X241">
        <v>7.0028011204481793</v>
      </c>
      <c r="Y241" t="e">
        <v>#DIV/0!</v>
      </c>
      <c r="Z241">
        <v>5.0000000000000001E-3</v>
      </c>
      <c r="AA241">
        <v>7.2891662429495439E-3</v>
      </c>
    </row>
    <row r="242" spans="1:27" ht="15.75" hidden="1" customHeight="1" x14ac:dyDescent="0.25">
      <c r="A242">
        <v>45797</v>
      </c>
      <c r="B242">
        <v>45857</v>
      </c>
      <c r="C242">
        <v>45837</v>
      </c>
      <c r="D242">
        <v>45843</v>
      </c>
      <c r="E242" t="s">
        <v>26</v>
      </c>
      <c r="F242" t="s">
        <v>42</v>
      </c>
      <c r="G242" t="s">
        <v>43</v>
      </c>
      <c r="H242" t="s">
        <v>31</v>
      </c>
      <c r="I242">
        <v>4000</v>
      </c>
      <c r="J242">
        <v>879.4</v>
      </c>
      <c r="N242">
        <v>3200000</v>
      </c>
      <c r="O242">
        <v>264147</v>
      </c>
      <c r="P242">
        <v>16000</v>
      </c>
      <c r="Q242">
        <v>4397</v>
      </c>
      <c r="R242">
        <v>5</v>
      </c>
      <c r="S242">
        <v>3.3292068431593016</v>
      </c>
      <c r="T242">
        <v>0.25</v>
      </c>
      <c r="U242">
        <v>0.19999999999999998</v>
      </c>
      <c r="V242">
        <v>571</v>
      </c>
      <c r="X242">
        <v>7.0052539404553418</v>
      </c>
      <c r="Y242" t="e">
        <v>#DIV/0!</v>
      </c>
      <c r="Z242">
        <v>5.0000000000000001E-3</v>
      </c>
      <c r="AA242">
        <v>1.6646034215796506E-2</v>
      </c>
    </row>
    <row r="243" spans="1:27" ht="15.75" hidden="1" customHeight="1" x14ac:dyDescent="0.25">
      <c r="A243">
        <v>45797</v>
      </c>
      <c r="B243">
        <v>45857</v>
      </c>
      <c r="C243">
        <v>45837</v>
      </c>
      <c r="D243">
        <v>45843</v>
      </c>
      <c r="E243" t="s">
        <v>26</v>
      </c>
      <c r="F243" t="s">
        <v>42</v>
      </c>
      <c r="G243" t="s">
        <v>43</v>
      </c>
      <c r="H243" t="s">
        <v>37</v>
      </c>
      <c r="I243">
        <v>3000</v>
      </c>
      <c r="J243">
        <v>537.79999999999995</v>
      </c>
      <c r="N243">
        <v>2400000</v>
      </c>
      <c r="O243">
        <v>102619</v>
      </c>
      <c r="P243">
        <v>12000</v>
      </c>
      <c r="Q243">
        <v>2689</v>
      </c>
      <c r="R243">
        <v>3.5</v>
      </c>
      <c r="S243">
        <v>5.2407448912969334</v>
      </c>
      <c r="T243">
        <v>0.25</v>
      </c>
      <c r="U243">
        <v>0.19999999999999998</v>
      </c>
      <c r="V243">
        <v>429</v>
      </c>
      <c r="X243">
        <v>6.9930069930069934</v>
      </c>
      <c r="Y243" t="e">
        <v>#DIV/0!</v>
      </c>
      <c r="Z243">
        <v>5.0000000000000001E-3</v>
      </c>
      <c r="AA243">
        <v>2.6203724456484667E-2</v>
      </c>
    </row>
    <row r="244" spans="1:27" ht="15.75" hidden="1" customHeight="1" x14ac:dyDescent="0.25">
      <c r="A244" t="s">
        <v>32</v>
      </c>
      <c r="I244">
        <v>19000</v>
      </c>
      <c r="J244">
        <v>4462.3999999999996</v>
      </c>
      <c r="K244">
        <v>0</v>
      </c>
      <c r="L244">
        <v>0</v>
      </c>
      <c r="N244">
        <v>15200000</v>
      </c>
      <c r="O244">
        <v>1907684</v>
      </c>
      <c r="P244">
        <v>76000</v>
      </c>
      <c r="Q244">
        <v>22312</v>
      </c>
      <c r="S244">
        <v>2.3391714770370773</v>
      </c>
      <c r="U244">
        <v>0.19999999999999998</v>
      </c>
      <c r="V244">
        <v>2881</v>
      </c>
      <c r="W244">
        <v>0</v>
      </c>
      <c r="Y244" t="e">
        <v>#DIV/0!</v>
      </c>
    </row>
    <row r="245" spans="1:27" ht="15.75" hidden="1" customHeight="1" x14ac:dyDescent="0.25">
      <c r="A245">
        <v>45789</v>
      </c>
      <c r="B245">
        <v>45849</v>
      </c>
      <c r="C245">
        <v>45844</v>
      </c>
      <c r="D245">
        <v>45850</v>
      </c>
      <c r="E245" t="s">
        <v>26</v>
      </c>
      <c r="F245" t="s">
        <v>27</v>
      </c>
      <c r="G245" t="s">
        <v>28</v>
      </c>
      <c r="H245" t="s">
        <v>29</v>
      </c>
      <c r="I245">
        <v>5000</v>
      </c>
      <c r="J245">
        <v>577.53</v>
      </c>
      <c r="K245">
        <v>625000</v>
      </c>
      <c r="L245">
        <v>35149</v>
      </c>
      <c r="N245">
        <v>1250000</v>
      </c>
      <c r="O245">
        <v>393745</v>
      </c>
      <c r="Q245">
        <v>653</v>
      </c>
      <c r="R245">
        <v>4</v>
      </c>
      <c r="S245">
        <v>1.4667614826854942</v>
      </c>
      <c r="U245">
        <v>0.88442572741194481</v>
      </c>
      <c r="Y245" t="e">
        <v>#DIV/0!</v>
      </c>
      <c r="Z245">
        <v>0</v>
      </c>
      <c r="AA245">
        <v>1.6584337578889892E-3</v>
      </c>
    </row>
    <row r="246" spans="1:27" ht="15.75" hidden="1" customHeight="1" x14ac:dyDescent="0.25">
      <c r="A246">
        <v>45789</v>
      </c>
      <c r="B246">
        <v>45849</v>
      </c>
      <c r="C246">
        <v>45844</v>
      </c>
      <c r="D246">
        <v>45850</v>
      </c>
      <c r="E246" t="s">
        <v>26</v>
      </c>
      <c r="F246" t="s">
        <v>27</v>
      </c>
      <c r="G246" t="s">
        <v>28</v>
      </c>
      <c r="H246" t="s">
        <v>30</v>
      </c>
      <c r="I246">
        <v>4000</v>
      </c>
      <c r="J246">
        <v>457.66</v>
      </c>
      <c r="K246">
        <v>266667</v>
      </c>
      <c r="L246">
        <v>11902</v>
      </c>
      <c r="N246">
        <v>800000</v>
      </c>
      <c r="O246">
        <v>91390</v>
      </c>
      <c r="Q246">
        <v>134</v>
      </c>
      <c r="R246">
        <v>5</v>
      </c>
      <c r="S246">
        <v>5.0077689025057444</v>
      </c>
      <c r="U246">
        <v>3.4153731343283584</v>
      </c>
      <c r="Y246" t="e">
        <v>#DIV/0!</v>
      </c>
      <c r="Z246">
        <v>0</v>
      </c>
      <c r="AA246">
        <v>1.4662435715067294E-3</v>
      </c>
    </row>
    <row r="247" spans="1:27" ht="15.75" hidden="1" customHeight="1" x14ac:dyDescent="0.25">
      <c r="A247">
        <v>45789</v>
      </c>
      <c r="B247">
        <v>45849</v>
      </c>
      <c r="C247">
        <v>45844</v>
      </c>
      <c r="D247">
        <v>45850</v>
      </c>
      <c r="E247" t="s">
        <v>26</v>
      </c>
      <c r="F247" t="s">
        <v>27</v>
      </c>
      <c r="G247" t="s">
        <v>28</v>
      </c>
      <c r="H247" t="s">
        <v>31</v>
      </c>
      <c r="I247">
        <v>3000</v>
      </c>
      <c r="J247">
        <v>349.75</v>
      </c>
      <c r="K247">
        <v>120000</v>
      </c>
      <c r="L247">
        <v>9672</v>
      </c>
      <c r="N247">
        <v>600000</v>
      </c>
      <c r="O247">
        <v>239632</v>
      </c>
      <c r="Q247">
        <v>285</v>
      </c>
      <c r="R247">
        <v>5</v>
      </c>
      <c r="S247">
        <v>1.4595296120718435</v>
      </c>
      <c r="U247">
        <v>1.2271929824561403</v>
      </c>
      <c r="Y247" t="e">
        <v>#DIV/0!</v>
      </c>
      <c r="Z247">
        <v>0</v>
      </c>
      <c r="AA247">
        <v>1.1893236295653336E-3</v>
      </c>
    </row>
    <row r="248" spans="1:27" ht="15.75" hidden="1" customHeight="1" x14ac:dyDescent="0.25">
      <c r="A248" t="s">
        <v>32</v>
      </c>
      <c r="I248">
        <v>12000</v>
      </c>
      <c r="J248">
        <v>1384.94</v>
      </c>
      <c r="K248">
        <v>1011667</v>
      </c>
      <c r="L248">
        <v>56723</v>
      </c>
      <c r="N248">
        <v>2650000</v>
      </c>
      <c r="O248">
        <v>724767</v>
      </c>
      <c r="P248">
        <v>0</v>
      </c>
      <c r="Q248">
        <v>1072</v>
      </c>
      <c r="S248">
        <v>1.9108761850360185</v>
      </c>
      <c r="U248">
        <v>1.2919216417910449</v>
      </c>
      <c r="V248">
        <v>0</v>
      </c>
      <c r="W248">
        <v>0</v>
      </c>
      <c r="Y248" t="e">
        <v>#DIV/0!</v>
      </c>
    </row>
    <row r="249" spans="1:27" ht="15.75" hidden="1" customHeight="1" x14ac:dyDescent="0.25">
      <c r="A249">
        <v>45783</v>
      </c>
      <c r="B249">
        <v>45844</v>
      </c>
      <c r="C249">
        <v>45844</v>
      </c>
      <c r="D249">
        <v>45846</v>
      </c>
      <c r="E249" t="s">
        <v>26</v>
      </c>
      <c r="F249" t="s">
        <v>33</v>
      </c>
      <c r="G249" t="s">
        <v>34</v>
      </c>
      <c r="H249" t="s">
        <v>29</v>
      </c>
      <c r="I249">
        <v>6500</v>
      </c>
      <c r="J249">
        <v>115.59</v>
      </c>
      <c r="L249">
        <v>77767</v>
      </c>
      <c r="N249">
        <v>2600000</v>
      </c>
      <c r="O249">
        <v>88333</v>
      </c>
      <c r="Q249">
        <v>908</v>
      </c>
      <c r="R249">
        <v>2.5</v>
      </c>
      <c r="S249">
        <v>1.308570975739531</v>
      </c>
      <c r="U249">
        <v>0.12730176211453745</v>
      </c>
      <c r="V249">
        <v>650</v>
      </c>
      <c r="X249">
        <v>10</v>
      </c>
      <c r="Y249" t="e">
        <v>#DIV/0!</v>
      </c>
      <c r="Z249">
        <v>0</v>
      </c>
      <c r="AA249">
        <v>1.0279284072770086E-2</v>
      </c>
    </row>
    <row r="250" spans="1:27" ht="15.75" hidden="1" customHeight="1" x14ac:dyDescent="0.25">
      <c r="A250">
        <v>45783</v>
      </c>
      <c r="B250">
        <v>45844</v>
      </c>
      <c r="C250">
        <v>45844</v>
      </c>
      <c r="D250">
        <v>45846</v>
      </c>
      <c r="E250" t="s">
        <v>26</v>
      </c>
      <c r="F250" t="s">
        <v>33</v>
      </c>
      <c r="G250" t="s">
        <v>34</v>
      </c>
      <c r="H250" t="s">
        <v>30</v>
      </c>
      <c r="I250">
        <v>4500</v>
      </c>
      <c r="J250">
        <v>79.66</v>
      </c>
      <c r="L250">
        <v>40796</v>
      </c>
      <c r="N250">
        <v>1125000</v>
      </c>
      <c r="O250">
        <v>49139</v>
      </c>
      <c r="Q250">
        <v>632</v>
      </c>
      <c r="R250">
        <v>4</v>
      </c>
      <c r="S250">
        <v>1.6211156108182909</v>
      </c>
      <c r="U250">
        <v>0.12604430379746834</v>
      </c>
      <c r="V250">
        <v>375</v>
      </c>
      <c r="X250">
        <v>12</v>
      </c>
      <c r="Y250" t="e">
        <v>#DIV/0!</v>
      </c>
      <c r="Z250">
        <v>0</v>
      </c>
      <c r="AA250">
        <v>1.286147459248255E-2</v>
      </c>
    </row>
    <row r="251" spans="1:27" ht="15.75" hidden="1" customHeight="1" x14ac:dyDescent="0.25">
      <c r="A251">
        <v>45783</v>
      </c>
      <c r="B251">
        <v>45844</v>
      </c>
      <c r="C251">
        <v>45844</v>
      </c>
      <c r="D251">
        <v>45846</v>
      </c>
      <c r="E251" t="s">
        <v>26</v>
      </c>
      <c r="F251" t="s">
        <v>33</v>
      </c>
      <c r="G251" t="s">
        <v>34</v>
      </c>
      <c r="H251" t="s">
        <v>31</v>
      </c>
      <c r="I251">
        <v>3000</v>
      </c>
      <c r="J251">
        <v>51.82</v>
      </c>
      <c r="L251">
        <v>15637</v>
      </c>
      <c r="N251">
        <v>600000</v>
      </c>
      <c r="O251">
        <v>16938</v>
      </c>
      <c r="Q251">
        <v>239</v>
      </c>
      <c r="R251">
        <v>5</v>
      </c>
      <c r="S251">
        <v>3.0593930806470659</v>
      </c>
      <c r="U251">
        <v>0.21682008368200836</v>
      </c>
      <c r="V251">
        <v>200</v>
      </c>
      <c r="X251">
        <v>15</v>
      </c>
      <c r="Y251" t="e">
        <v>#DIV/0!</v>
      </c>
      <c r="Z251">
        <v>0</v>
      </c>
      <c r="AA251">
        <v>1.4110284567245248E-2</v>
      </c>
    </row>
    <row r="252" spans="1:27" ht="15.75" hidden="1" customHeight="1" x14ac:dyDescent="0.25">
      <c r="A252">
        <v>45783</v>
      </c>
      <c r="B252">
        <v>45844</v>
      </c>
      <c r="C252">
        <v>45844</v>
      </c>
      <c r="D252">
        <v>45846</v>
      </c>
      <c r="E252" t="s">
        <v>26</v>
      </c>
      <c r="F252" t="s">
        <v>33</v>
      </c>
      <c r="G252" t="s">
        <v>34</v>
      </c>
      <c r="H252" t="s">
        <v>35</v>
      </c>
      <c r="I252">
        <v>2000</v>
      </c>
      <c r="J252">
        <v>35.19</v>
      </c>
      <c r="L252">
        <v>14778</v>
      </c>
      <c r="N252">
        <v>571429</v>
      </c>
      <c r="O252">
        <v>16694</v>
      </c>
      <c r="Q252">
        <v>188</v>
      </c>
      <c r="R252">
        <v>3.4999973750019686</v>
      </c>
      <c r="S252">
        <v>2.1079429735234214</v>
      </c>
      <c r="U252">
        <v>0.18718085106382978</v>
      </c>
      <c r="V252">
        <v>133</v>
      </c>
      <c r="X252">
        <v>15.037593984962406</v>
      </c>
      <c r="Y252" t="e">
        <v>#DIV/0!</v>
      </c>
      <c r="Z252">
        <v>0</v>
      </c>
      <c r="AA252">
        <v>1.1261531089014017E-2</v>
      </c>
    </row>
    <row r="253" spans="1:27" ht="15.75" hidden="1" customHeight="1" x14ac:dyDescent="0.25">
      <c r="A253">
        <v>45783</v>
      </c>
      <c r="B253" s="74">
        <v>45844</v>
      </c>
      <c r="C253">
        <v>45844</v>
      </c>
      <c r="D253" s="74">
        <v>45846</v>
      </c>
      <c r="E253" t="s">
        <v>26</v>
      </c>
      <c r="F253" t="s">
        <v>33</v>
      </c>
      <c r="G253" t="s">
        <v>34</v>
      </c>
      <c r="H253" t="s">
        <v>36</v>
      </c>
      <c r="I253">
        <v>2000</v>
      </c>
      <c r="J253">
        <v>34.6</v>
      </c>
      <c r="L253">
        <v>31730</v>
      </c>
      <c r="M253" s="78">
        <f>J253/L253</f>
        <v>1.0904506775921842E-3</v>
      </c>
      <c r="N253">
        <v>571429</v>
      </c>
      <c r="O253">
        <v>37448</v>
      </c>
      <c r="Q253">
        <v>478</v>
      </c>
      <c r="R253">
        <v>3.4999973750019686</v>
      </c>
      <c r="S253">
        <v>0.92394787438581505</v>
      </c>
      <c r="U253">
        <v>7.2384937238493721E-2</v>
      </c>
      <c r="V253">
        <v>133</v>
      </c>
      <c r="X253">
        <v>15.037593984962406</v>
      </c>
      <c r="Y253" t="e">
        <v>#DIV/0!</v>
      </c>
      <c r="Z253">
        <v>0</v>
      </c>
      <c r="AA253">
        <v>1.2764366588335825E-2</v>
      </c>
    </row>
    <row r="254" spans="1:27" ht="15.75" hidden="1" customHeight="1" x14ac:dyDescent="0.25">
      <c r="A254">
        <v>45783</v>
      </c>
      <c r="B254">
        <v>45844</v>
      </c>
      <c r="C254">
        <v>45844</v>
      </c>
      <c r="D254">
        <v>45846</v>
      </c>
      <c r="E254" t="s">
        <v>26</v>
      </c>
      <c r="F254" t="s">
        <v>33</v>
      </c>
      <c r="G254" t="s">
        <v>34</v>
      </c>
      <c r="H254" t="s">
        <v>37</v>
      </c>
      <c r="I254">
        <v>3000</v>
      </c>
      <c r="J254">
        <v>56.02</v>
      </c>
      <c r="L254">
        <v>32235</v>
      </c>
      <c r="N254">
        <v>857143</v>
      </c>
      <c r="O254">
        <v>36179</v>
      </c>
      <c r="Q254">
        <v>446</v>
      </c>
      <c r="R254">
        <v>3.4999994166667636</v>
      </c>
      <c r="S254">
        <v>1.5484120622460544</v>
      </c>
      <c r="U254">
        <v>0.12560538116591929</v>
      </c>
      <c r="V254">
        <v>200</v>
      </c>
      <c r="X254">
        <v>15</v>
      </c>
      <c r="Y254" t="e">
        <v>#DIV/0!</v>
      </c>
      <c r="Z254">
        <v>0</v>
      </c>
      <c r="AA254">
        <v>1.2327593355261339E-2</v>
      </c>
    </row>
    <row r="255" spans="1:27" ht="15.75" hidden="1" customHeight="1" x14ac:dyDescent="0.25">
      <c r="A255" t="s">
        <v>32</v>
      </c>
      <c r="I255">
        <v>21000</v>
      </c>
      <c r="J255">
        <v>372.88</v>
      </c>
      <c r="K255">
        <v>0</v>
      </c>
      <c r="L255">
        <v>212943</v>
      </c>
      <c r="N255">
        <v>6325001</v>
      </c>
      <c r="O255">
        <v>244731</v>
      </c>
      <c r="P255">
        <v>0</v>
      </c>
      <c r="Q255">
        <v>2891</v>
      </c>
      <c r="S255">
        <v>1.5236320694967127</v>
      </c>
      <c r="U255">
        <v>0.12897959183673469</v>
      </c>
      <c r="V255">
        <v>1691</v>
      </c>
      <c r="W255">
        <v>0</v>
      </c>
      <c r="Y255" t="e">
        <v>#DIV/0!</v>
      </c>
    </row>
    <row r="256" spans="1:27" ht="15.75" hidden="1" customHeight="1" x14ac:dyDescent="0.25">
      <c r="A256">
        <v>45785</v>
      </c>
      <c r="B256">
        <v>45844</v>
      </c>
      <c r="C256">
        <v>45844</v>
      </c>
      <c r="D256">
        <v>45846</v>
      </c>
      <c r="E256" t="s">
        <v>26</v>
      </c>
      <c r="F256" t="s">
        <v>38</v>
      </c>
      <c r="G256" t="s">
        <v>28</v>
      </c>
      <c r="H256" t="s">
        <v>29</v>
      </c>
      <c r="I256">
        <v>5000</v>
      </c>
      <c r="J256">
        <v>86.5</v>
      </c>
      <c r="K256">
        <v>92593</v>
      </c>
      <c r="L256">
        <v>60631</v>
      </c>
      <c r="N256">
        <v>277778</v>
      </c>
      <c r="O256">
        <v>105681</v>
      </c>
      <c r="Q256">
        <v>126</v>
      </c>
      <c r="R256">
        <v>17.99998560001152</v>
      </c>
      <c r="S256">
        <v>0.81850096043754317</v>
      </c>
      <c r="U256">
        <v>0.68650793650793651</v>
      </c>
      <c r="Y256" t="e">
        <v>#DIV/0!</v>
      </c>
      <c r="Z256">
        <v>0</v>
      </c>
      <c r="AA256">
        <v>1.1922672949726063E-3</v>
      </c>
    </row>
    <row r="257" spans="1:27" ht="15.75" hidden="1" customHeight="1" x14ac:dyDescent="0.25">
      <c r="A257">
        <v>45785</v>
      </c>
      <c r="B257">
        <v>45844</v>
      </c>
      <c r="C257">
        <v>45844</v>
      </c>
      <c r="D257">
        <v>45846</v>
      </c>
      <c r="E257" t="s">
        <v>26</v>
      </c>
      <c r="F257" t="s">
        <v>38</v>
      </c>
      <c r="G257" t="s">
        <v>28</v>
      </c>
      <c r="H257" t="s">
        <v>30</v>
      </c>
      <c r="I257">
        <v>4000</v>
      </c>
      <c r="J257">
        <v>48.08</v>
      </c>
      <c r="K257">
        <v>53333</v>
      </c>
      <c r="L257">
        <v>21514</v>
      </c>
      <c r="N257">
        <v>160000</v>
      </c>
      <c r="O257">
        <v>37629</v>
      </c>
      <c r="Q257">
        <v>57</v>
      </c>
      <c r="R257">
        <v>25</v>
      </c>
      <c r="S257">
        <v>1.2777379149060564</v>
      </c>
      <c r="U257">
        <v>0.84350877192982454</v>
      </c>
      <c r="Y257" t="e">
        <v>#DIV/0!</v>
      </c>
      <c r="Z257">
        <v>0</v>
      </c>
      <c r="AA257">
        <v>1.5147891254085944E-3</v>
      </c>
    </row>
    <row r="258" spans="1:27" ht="15.75" hidden="1" customHeight="1" x14ac:dyDescent="0.25">
      <c r="A258">
        <v>45785</v>
      </c>
      <c r="B258">
        <v>45844</v>
      </c>
      <c r="C258">
        <v>45844</v>
      </c>
      <c r="D258">
        <v>45846</v>
      </c>
      <c r="E258" t="s">
        <v>26</v>
      </c>
      <c r="F258" t="s">
        <v>38</v>
      </c>
      <c r="G258" t="s">
        <v>28</v>
      </c>
      <c r="H258" t="s">
        <v>31</v>
      </c>
      <c r="I258">
        <v>2000</v>
      </c>
      <c r="J258">
        <v>34.94</v>
      </c>
      <c r="K258">
        <v>33333</v>
      </c>
      <c r="L258">
        <v>7380</v>
      </c>
      <c r="N258">
        <v>100000</v>
      </c>
      <c r="O258">
        <v>10825</v>
      </c>
      <c r="Q258">
        <v>21</v>
      </c>
      <c r="R258">
        <v>20</v>
      </c>
      <c r="S258">
        <v>3.2277136258660506</v>
      </c>
      <c r="U258">
        <v>1.6638095238095236</v>
      </c>
      <c r="Y258" t="e">
        <v>#DIV/0!</v>
      </c>
      <c r="Z258">
        <v>0</v>
      </c>
      <c r="AA258">
        <v>1.9399538106235567E-3</v>
      </c>
    </row>
    <row r="259" spans="1:27" ht="15.75" hidden="1" customHeight="1" x14ac:dyDescent="0.25">
      <c r="A259" t="s">
        <v>32</v>
      </c>
      <c r="I259">
        <v>11000</v>
      </c>
      <c r="J259">
        <v>169.51999999999998</v>
      </c>
      <c r="K259">
        <v>179259</v>
      </c>
      <c r="L259">
        <v>89525</v>
      </c>
      <c r="N259">
        <v>537778</v>
      </c>
      <c r="O259">
        <v>154135</v>
      </c>
      <c r="P259">
        <v>0</v>
      </c>
      <c r="Q259">
        <v>204</v>
      </c>
      <c r="S259">
        <v>1.0998150971550911</v>
      </c>
      <c r="U259">
        <v>0.8309803921568627</v>
      </c>
      <c r="V259">
        <v>0</v>
      </c>
      <c r="W259">
        <v>0</v>
      </c>
      <c r="Y259" t="e">
        <v>#DIV/0!</v>
      </c>
    </row>
    <row r="260" spans="1:27" ht="15.75" hidden="1" customHeight="1" x14ac:dyDescent="0.25">
      <c r="A260">
        <v>45792</v>
      </c>
      <c r="B260">
        <v>45851</v>
      </c>
      <c r="C260">
        <v>45844</v>
      </c>
      <c r="D260">
        <v>45850</v>
      </c>
      <c r="E260" t="s">
        <v>26</v>
      </c>
      <c r="F260" t="s">
        <v>39</v>
      </c>
      <c r="G260" t="s">
        <v>40</v>
      </c>
      <c r="H260" t="s">
        <v>29</v>
      </c>
      <c r="I260">
        <v>6000</v>
      </c>
      <c r="J260">
        <v>662.02</v>
      </c>
      <c r="L260" t="s">
        <v>41</v>
      </c>
      <c r="O260">
        <v>122319</v>
      </c>
      <c r="Q260">
        <v>5695</v>
      </c>
      <c r="S260">
        <v>5.4122417612962828</v>
      </c>
      <c r="U260">
        <v>0.11624582967515364</v>
      </c>
      <c r="V260">
        <v>1200</v>
      </c>
      <c r="X260">
        <v>5</v>
      </c>
      <c r="Y260" t="e">
        <v>#DIV/0!</v>
      </c>
      <c r="Z260" t="e">
        <v>#DIV/0!</v>
      </c>
      <c r="AA260">
        <v>4.655858860847456E-2</v>
      </c>
    </row>
    <row r="261" spans="1:27" ht="15.75" hidden="1" customHeight="1" x14ac:dyDescent="0.25">
      <c r="A261">
        <v>45792</v>
      </c>
      <c r="B261">
        <v>45851</v>
      </c>
      <c r="C261">
        <v>45844</v>
      </c>
      <c r="D261">
        <v>45850</v>
      </c>
      <c r="E261" t="s">
        <v>26</v>
      </c>
      <c r="F261" t="s">
        <v>39</v>
      </c>
      <c r="G261" t="s">
        <v>40</v>
      </c>
      <c r="H261" t="s">
        <v>30</v>
      </c>
      <c r="I261">
        <v>5000</v>
      </c>
      <c r="J261">
        <v>562.25</v>
      </c>
      <c r="L261" t="s">
        <v>41</v>
      </c>
      <c r="O261">
        <v>79480</v>
      </c>
      <c r="Q261">
        <v>5078</v>
      </c>
      <c r="S261">
        <v>7.074106693507801</v>
      </c>
      <c r="U261">
        <v>0.11072272548247342</v>
      </c>
      <c r="V261">
        <v>1000</v>
      </c>
      <c r="X261">
        <v>5</v>
      </c>
      <c r="Y261" t="e">
        <v>#DIV/0!</v>
      </c>
      <c r="Z261" t="e">
        <v>#DIV/0!</v>
      </c>
      <c r="AA261">
        <v>6.3890286864620033E-2</v>
      </c>
    </row>
    <row r="262" spans="1:27" ht="15.75" hidden="1" customHeight="1" x14ac:dyDescent="0.25">
      <c r="A262">
        <v>45792</v>
      </c>
      <c r="B262">
        <v>45851</v>
      </c>
      <c r="C262">
        <v>45844</v>
      </c>
      <c r="D262">
        <v>45850</v>
      </c>
      <c r="E262" t="s">
        <v>26</v>
      </c>
      <c r="F262" t="s">
        <v>39</v>
      </c>
      <c r="G262" t="s">
        <v>40</v>
      </c>
      <c r="H262" t="s">
        <v>31</v>
      </c>
      <c r="I262">
        <v>3000</v>
      </c>
      <c r="J262">
        <v>332.55</v>
      </c>
      <c r="L262" t="s">
        <v>41</v>
      </c>
      <c r="O262">
        <v>100280</v>
      </c>
      <c r="Q262">
        <v>2487</v>
      </c>
      <c r="S262">
        <v>3.3162145991224574</v>
      </c>
      <c r="U262">
        <v>0.13371531966224368</v>
      </c>
      <c r="V262">
        <v>429</v>
      </c>
      <c r="X262">
        <v>6.9930069930069934</v>
      </c>
      <c r="Y262" t="e">
        <v>#DIV/0!</v>
      </c>
      <c r="Z262" t="e">
        <v>#DIV/0!</v>
      </c>
      <c r="AA262">
        <v>2.4800558436378142E-2</v>
      </c>
    </row>
    <row r="263" spans="1:27" ht="15.75" hidden="1" customHeight="1" x14ac:dyDescent="0.25">
      <c r="A263">
        <v>45792</v>
      </c>
      <c r="B263">
        <v>45851</v>
      </c>
      <c r="C263">
        <v>45844</v>
      </c>
      <c r="D263">
        <v>45850</v>
      </c>
      <c r="E263" t="s">
        <v>26</v>
      </c>
      <c r="F263" t="s">
        <v>39</v>
      </c>
      <c r="G263" t="s">
        <v>40</v>
      </c>
      <c r="H263" t="s">
        <v>35</v>
      </c>
      <c r="I263">
        <v>2000</v>
      </c>
      <c r="J263">
        <v>233.19</v>
      </c>
      <c r="L263" t="s">
        <v>41</v>
      </c>
      <c r="O263">
        <v>64054</v>
      </c>
      <c r="Q263">
        <v>2211</v>
      </c>
      <c r="S263">
        <v>3.6405220595122865</v>
      </c>
      <c r="U263">
        <v>0.10546811397557666</v>
      </c>
      <c r="V263">
        <v>333</v>
      </c>
      <c r="X263">
        <v>6.0060060060060056</v>
      </c>
      <c r="Y263" t="e">
        <v>#DIV/0!</v>
      </c>
      <c r="Z263" t="e">
        <v>#DIV/0!</v>
      </c>
      <c r="AA263">
        <v>3.4517750647890845E-2</v>
      </c>
    </row>
    <row r="264" spans="1:27" ht="15.75" customHeight="1" x14ac:dyDescent="0.25">
      <c r="A264">
        <v>45792</v>
      </c>
      <c r="B264">
        <v>45851</v>
      </c>
      <c r="C264">
        <v>45844</v>
      </c>
      <c r="D264">
        <v>45850</v>
      </c>
      <c r="E264" t="s">
        <v>26</v>
      </c>
      <c r="F264" t="s">
        <v>39</v>
      </c>
      <c r="G264" t="s">
        <v>40</v>
      </c>
      <c r="H264" t="s">
        <v>36</v>
      </c>
      <c r="I264">
        <v>2000</v>
      </c>
      <c r="J264">
        <v>232.4</v>
      </c>
      <c r="L264" t="s">
        <v>41</v>
      </c>
      <c r="O264">
        <v>67542</v>
      </c>
      <c r="Q264">
        <v>4570</v>
      </c>
      <c r="S264">
        <v>3.4408220070474669</v>
      </c>
      <c r="U264">
        <v>5.0853391684901536E-2</v>
      </c>
      <c r="V264">
        <v>333</v>
      </c>
      <c r="X264">
        <v>6.0060060060060056</v>
      </c>
      <c r="Y264" t="e">
        <v>#DIV/0!</v>
      </c>
      <c r="Z264" t="e">
        <v>#DIV/0!</v>
      </c>
      <c r="AA264">
        <v>6.7661603150632202E-2</v>
      </c>
    </row>
    <row r="265" spans="1:27" ht="15.75" hidden="1" customHeight="1" x14ac:dyDescent="0.25">
      <c r="A265">
        <v>45789</v>
      </c>
      <c r="B265">
        <v>45849</v>
      </c>
      <c r="C265">
        <v>45844</v>
      </c>
      <c r="D265">
        <v>45850</v>
      </c>
      <c r="E265" t="s">
        <v>26</v>
      </c>
      <c r="F265" t="s">
        <v>39</v>
      </c>
      <c r="G265" t="s">
        <v>40</v>
      </c>
      <c r="H265" t="s">
        <v>37</v>
      </c>
      <c r="I265">
        <v>2000</v>
      </c>
      <c r="J265">
        <v>198.55</v>
      </c>
      <c r="L265" t="s">
        <v>41</v>
      </c>
      <c r="O265">
        <v>53472</v>
      </c>
      <c r="Q265">
        <v>2436</v>
      </c>
      <c r="S265">
        <v>3.71315828845003</v>
      </c>
      <c r="U265">
        <v>8.1506568144499178E-2</v>
      </c>
      <c r="V265">
        <v>333</v>
      </c>
      <c r="X265">
        <v>6.0060060060060056</v>
      </c>
      <c r="Y265" t="e">
        <v>#DIV/0!</v>
      </c>
      <c r="Z265" t="e">
        <v>#DIV/0!</v>
      </c>
      <c r="AA265">
        <v>4.5556552962298026E-2</v>
      </c>
    </row>
    <row r="266" spans="1:27" ht="15.75" hidden="1" customHeight="1" x14ac:dyDescent="0.25">
      <c r="A266" t="s">
        <v>32</v>
      </c>
      <c r="I266">
        <v>20000</v>
      </c>
      <c r="J266">
        <v>2220.96</v>
      </c>
      <c r="K266">
        <v>0</v>
      </c>
      <c r="L266">
        <v>0</v>
      </c>
      <c r="N266">
        <v>0</v>
      </c>
      <c r="O266">
        <v>487147</v>
      </c>
      <c r="P266">
        <v>0</v>
      </c>
      <c r="Q266">
        <v>22477</v>
      </c>
      <c r="S266">
        <v>4.5591166526736284</v>
      </c>
      <c r="U266">
        <v>9.8810339458112739E-2</v>
      </c>
      <c r="V266">
        <v>3628</v>
      </c>
      <c r="W266">
        <v>0</v>
      </c>
      <c r="Y266" t="e">
        <v>#DIV/0!</v>
      </c>
    </row>
    <row r="267" spans="1:27" ht="15.75" hidden="1" customHeight="1" x14ac:dyDescent="0.25">
      <c r="A267">
        <v>45797</v>
      </c>
      <c r="B267">
        <v>45857</v>
      </c>
      <c r="C267">
        <v>45844</v>
      </c>
      <c r="D267">
        <v>45850</v>
      </c>
      <c r="E267" t="s">
        <v>26</v>
      </c>
      <c r="F267" t="s">
        <v>42</v>
      </c>
      <c r="G267" t="s">
        <v>43</v>
      </c>
      <c r="H267" t="s">
        <v>29</v>
      </c>
      <c r="I267">
        <v>7000</v>
      </c>
      <c r="J267">
        <v>555.79999999999995</v>
      </c>
      <c r="N267">
        <v>5600000</v>
      </c>
      <c r="O267">
        <v>67091</v>
      </c>
      <c r="P267">
        <v>28000</v>
      </c>
      <c r="Q267">
        <v>2779</v>
      </c>
      <c r="R267">
        <v>2.5</v>
      </c>
      <c r="S267">
        <v>8.2842706175194891</v>
      </c>
      <c r="T267">
        <v>0.25</v>
      </c>
      <c r="U267">
        <v>0.19999999999999998</v>
      </c>
      <c r="V267">
        <v>1167</v>
      </c>
      <c r="X267">
        <v>5.9982862039417313</v>
      </c>
      <c r="Y267" t="e">
        <v>#DIV/0!</v>
      </c>
      <c r="Z267">
        <v>5.0000000000000001E-3</v>
      </c>
      <c r="AA267">
        <v>4.1421353087597444E-2</v>
      </c>
    </row>
    <row r="268" spans="1:27" ht="15.75" hidden="1" customHeight="1" x14ac:dyDescent="0.25">
      <c r="A268">
        <v>45797</v>
      </c>
      <c r="B268">
        <v>45857</v>
      </c>
      <c r="C268">
        <v>45844</v>
      </c>
      <c r="D268">
        <v>45850</v>
      </c>
      <c r="E268" t="s">
        <v>26</v>
      </c>
      <c r="F268" t="s">
        <v>42</v>
      </c>
      <c r="G268" t="s">
        <v>43</v>
      </c>
      <c r="H268" t="s">
        <v>30</v>
      </c>
      <c r="I268">
        <v>5000</v>
      </c>
      <c r="J268">
        <v>1237.5999999999999</v>
      </c>
      <c r="N268">
        <v>4000000</v>
      </c>
      <c r="O268">
        <v>341415</v>
      </c>
      <c r="P268">
        <v>20000</v>
      </c>
      <c r="Q268">
        <v>6188</v>
      </c>
      <c r="R268">
        <v>4</v>
      </c>
      <c r="S268">
        <v>3.6249139610151868</v>
      </c>
      <c r="T268">
        <v>0.25</v>
      </c>
      <c r="U268">
        <v>0.19999999999999998</v>
      </c>
      <c r="V268">
        <v>714</v>
      </c>
      <c r="X268">
        <v>7.0028011204481793</v>
      </c>
      <c r="Y268" t="e">
        <v>#DIV/0!</v>
      </c>
      <c r="Z268">
        <v>5.0000000000000001E-3</v>
      </c>
      <c r="AA268">
        <v>1.8124569805075933E-2</v>
      </c>
    </row>
    <row r="269" spans="1:27" ht="15.75" hidden="1" customHeight="1" x14ac:dyDescent="0.25">
      <c r="A269">
        <v>45797</v>
      </c>
      <c r="B269">
        <v>45857</v>
      </c>
      <c r="C269">
        <v>45844</v>
      </c>
      <c r="D269">
        <v>45850</v>
      </c>
      <c r="E269" t="s">
        <v>26</v>
      </c>
      <c r="F269" t="s">
        <v>42</v>
      </c>
      <c r="G269" t="s">
        <v>43</v>
      </c>
      <c r="H269" t="s">
        <v>31</v>
      </c>
      <c r="I269">
        <v>4000</v>
      </c>
      <c r="J269">
        <v>441.4</v>
      </c>
      <c r="N269">
        <v>3200000</v>
      </c>
      <c r="O269">
        <v>109687</v>
      </c>
      <c r="P269">
        <v>16000</v>
      </c>
      <c r="Q269">
        <v>2207</v>
      </c>
      <c r="R269">
        <v>5</v>
      </c>
      <c r="S269">
        <v>4.0241778879903727</v>
      </c>
      <c r="T269">
        <v>0.25</v>
      </c>
      <c r="U269">
        <v>0.19999999999999998</v>
      </c>
      <c r="V269">
        <v>571</v>
      </c>
      <c r="X269">
        <v>7.0052539404553418</v>
      </c>
      <c r="Y269" t="e">
        <v>#DIV/0!</v>
      </c>
      <c r="Z269">
        <v>5.0000000000000001E-3</v>
      </c>
      <c r="AA269">
        <v>2.0120889439951863E-2</v>
      </c>
    </row>
    <row r="270" spans="1:27" ht="15.75" hidden="1" customHeight="1" x14ac:dyDescent="0.25">
      <c r="A270">
        <v>45797</v>
      </c>
      <c r="B270">
        <v>45857</v>
      </c>
      <c r="C270">
        <v>45844</v>
      </c>
      <c r="D270">
        <v>45850</v>
      </c>
      <c r="E270" t="s">
        <v>26</v>
      </c>
      <c r="F270" t="s">
        <v>42</v>
      </c>
      <c r="G270" t="s">
        <v>43</v>
      </c>
      <c r="H270" t="s">
        <v>37</v>
      </c>
      <c r="I270">
        <v>3000</v>
      </c>
      <c r="J270">
        <v>204.8</v>
      </c>
      <c r="N270">
        <v>2400000</v>
      </c>
      <c r="O270">
        <v>22905</v>
      </c>
      <c r="P270">
        <v>12000</v>
      </c>
      <c r="Q270">
        <v>1024</v>
      </c>
      <c r="R270">
        <v>3.5</v>
      </c>
      <c r="S270">
        <v>8.9412791966819487</v>
      </c>
      <c r="T270">
        <v>0.25</v>
      </c>
      <c r="U270">
        <v>0.2</v>
      </c>
      <c r="V270">
        <v>429</v>
      </c>
      <c r="X270">
        <v>6.9930069930069934</v>
      </c>
      <c r="Y270" t="e">
        <v>#DIV/0!</v>
      </c>
      <c r="Z270">
        <v>5.0000000000000001E-3</v>
      </c>
      <c r="AA270">
        <v>4.4706395983409739E-2</v>
      </c>
    </row>
    <row r="271" spans="1:27" ht="15.75" hidden="1" customHeight="1" x14ac:dyDescent="0.25">
      <c r="A271" t="s">
        <v>32</v>
      </c>
      <c r="I271">
        <v>19000</v>
      </c>
      <c r="J271">
        <v>2439.6</v>
      </c>
      <c r="K271">
        <v>0</v>
      </c>
      <c r="L271">
        <v>0</v>
      </c>
      <c r="N271">
        <v>15200000</v>
      </c>
      <c r="O271">
        <v>541098</v>
      </c>
      <c r="P271">
        <v>76000</v>
      </c>
      <c r="Q271">
        <v>12198</v>
      </c>
      <c r="S271">
        <v>4.5086102702283135</v>
      </c>
      <c r="U271">
        <v>0.19999999999999998</v>
      </c>
      <c r="V271">
        <v>2881</v>
      </c>
      <c r="W271">
        <v>0</v>
      </c>
      <c r="Y271" t="e">
        <v>#DIV/0!</v>
      </c>
    </row>
    <row r="272" spans="1:27" ht="15.75" hidden="1" customHeight="1" x14ac:dyDescent="0.25">
      <c r="A272">
        <v>45789</v>
      </c>
      <c r="B272">
        <v>45849</v>
      </c>
      <c r="C272">
        <v>45851</v>
      </c>
      <c r="D272">
        <v>45857</v>
      </c>
      <c r="E272" t="s">
        <v>26</v>
      </c>
      <c r="F272" t="s">
        <v>27</v>
      </c>
      <c r="G272" t="s">
        <v>28</v>
      </c>
      <c r="H272" t="s">
        <v>29</v>
      </c>
      <c r="I272">
        <v>5000</v>
      </c>
      <c r="J272">
        <v>16.79</v>
      </c>
      <c r="K272">
        <v>625000</v>
      </c>
      <c r="L272">
        <v>9428</v>
      </c>
      <c r="N272">
        <v>1250000</v>
      </c>
      <c r="O272">
        <v>17735</v>
      </c>
      <c r="Q272">
        <v>27</v>
      </c>
      <c r="R272">
        <v>4</v>
      </c>
      <c r="S272">
        <v>0.94671553425429933</v>
      </c>
      <c r="U272">
        <v>0.62185185185185177</v>
      </c>
      <c r="Y272" t="e">
        <v>#DIV/0!</v>
      </c>
      <c r="Z272">
        <v>0</v>
      </c>
      <c r="AA272">
        <v>1.5224133070200169E-3</v>
      </c>
    </row>
    <row r="273" spans="1:27" ht="15.75" hidden="1" customHeight="1" x14ac:dyDescent="0.25">
      <c r="A273">
        <v>45789</v>
      </c>
      <c r="B273">
        <v>45849</v>
      </c>
      <c r="C273">
        <v>45851</v>
      </c>
      <c r="D273">
        <v>45857</v>
      </c>
      <c r="E273" t="s">
        <v>26</v>
      </c>
      <c r="F273" t="s">
        <v>27</v>
      </c>
      <c r="G273" t="s">
        <v>28</v>
      </c>
      <c r="H273" t="s">
        <v>30</v>
      </c>
      <c r="I273">
        <v>4000</v>
      </c>
      <c r="J273">
        <v>0.12</v>
      </c>
      <c r="K273">
        <v>266667</v>
      </c>
      <c r="L273">
        <v>20</v>
      </c>
      <c r="N273">
        <v>800000</v>
      </c>
      <c r="O273">
        <v>21</v>
      </c>
      <c r="Q273">
        <v>0</v>
      </c>
      <c r="R273">
        <v>5</v>
      </c>
      <c r="S273">
        <v>5.7142857142857144</v>
      </c>
      <c r="U273" t="e">
        <v>#DIV/0!</v>
      </c>
      <c r="Y273" t="e">
        <v>#DIV/0!</v>
      </c>
      <c r="Z273">
        <v>0</v>
      </c>
      <c r="AA273">
        <v>0</v>
      </c>
    </row>
    <row r="274" spans="1:27" ht="15.75" hidden="1" customHeight="1" x14ac:dyDescent="0.25">
      <c r="A274">
        <v>45789</v>
      </c>
      <c r="B274">
        <v>45849</v>
      </c>
      <c r="C274">
        <v>45851</v>
      </c>
      <c r="D274">
        <v>45857</v>
      </c>
      <c r="E274" t="s">
        <v>26</v>
      </c>
      <c r="F274" t="s">
        <v>27</v>
      </c>
      <c r="G274" t="s">
        <v>28</v>
      </c>
      <c r="H274" t="s">
        <v>31</v>
      </c>
      <c r="I274">
        <v>3000</v>
      </c>
      <c r="J274">
        <v>1.78</v>
      </c>
      <c r="K274">
        <v>120000</v>
      </c>
      <c r="L274">
        <v>1656</v>
      </c>
      <c r="N274">
        <v>600000</v>
      </c>
      <c r="O274">
        <v>3203</v>
      </c>
      <c r="Q274">
        <v>9</v>
      </c>
      <c r="R274">
        <v>5</v>
      </c>
      <c r="S274">
        <v>0.55572900405869508</v>
      </c>
      <c r="U274">
        <v>0.19777777777777777</v>
      </c>
      <c r="Y274" t="e">
        <v>#DIV/0!</v>
      </c>
      <c r="Z274">
        <v>0</v>
      </c>
      <c r="AA274">
        <v>2.8098657508585701E-3</v>
      </c>
    </row>
    <row r="275" spans="1:27" ht="15.75" hidden="1" customHeight="1" x14ac:dyDescent="0.25">
      <c r="A275" t="s">
        <v>32</v>
      </c>
      <c r="I275">
        <v>12000</v>
      </c>
      <c r="J275">
        <v>18.690000000000001</v>
      </c>
      <c r="K275">
        <v>1011667</v>
      </c>
      <c r="L275">
        <v>11104</v>
      </c>
      <c r="N275">
        <v>2650000</v>
      </c>
      <c r="O275">
        <v>20959</v>
      </c>
      <c r="P275">
        <v>0</v>
      </c>
      <c r="Q275">
        <v>36</v>
      </c>
      <c r="S275">
        <v>0.89174101817834828</v>
      </c>
      <c r="U275">
        <v>0.51916666666666667</v>
      </c>
      <c r="V275">
        <v>0</v>
      </c>
      <c r="W275">
        <v>0</v>
      </c>
      <c r="Y275" t="e">
        <v>#DIV/0!</v>
      </c>
    </row>
    <row r="276" spans="1:27" ht="15.75" hidden="1" customHeight="1" x14ac:dyDescent="0.25">
      <c r="A276">
        <v>45783</v>
      </c>
      <c r="B276">
        <v>45844</v>
      </c>
      <c r="C276">
        <v>45851</v>
      </c>
      <c r="D276">
        <v>45857</v>
      </c>
      <c r="E276" t="s">
        <v>26</v>
      </c>
      <c r="F276" t="s">
        <v>33</v>
      </c>
      <c r="G276" t="s">
        <v>34</v>
      </c>
      <c r="H276" t="s">
        <v>29</v>
      </c>
      <c r="I276">
        <v>6500</v>
      </c>
      <c r="N276">
        <v>2600000</v>
      </c>
      <c r="R276">
        <v>2.5</v>
      </c>
      <c r="S276" t="e">
        <v>#DIV/0!</v>
      </c>
      <c r="U276" t="e">
        <v>#DIV/0!</v>
      </c>
      <c r="V276">
        <v>650</v>
      </c>
      <c r="X276">
        <v>10</v>
      </c>
      <c r="Y276" t="e">
        <v>#DIV/0!</v>
      </c>
      <c r="Z276">
        <v>0</v>
      </c>
      <c r="AA276" t="e">
        <v>#DIV/0!</v>
      </c>
    </row>
    <row r="277" spans="1:27" ht="15.75" hidden="1" customHeight="1" x14ac:dyDescent="0.25">
      <c r="A277">
        <v>45783</v>
      </c>
      <c r="B277">
        <v>45844</v>
      </c>
      <c r="C277">
        <v>45851</v>
      </c>
      <c r="D277">
        <v>45857</v>
      </c>
      <c r="E277" t="s">
        <v>26</v>
      </c>
      <c r="F277" t="s">
        <v>33</v>
      </c>
      <c r="G277" t="s">
        <v>34</v>
      </c>
      <c r="H277" t="s">
        <v>30</v>
      </c>
      <c r="I277">
        <v>4500</v>
      </c>
      <c r="N277">
        <v>1125000</v>
      </c>
      <c r="R277">
        <v>4</v>
      </c>
      <c r="S277" t="e">
        <v>#DIV/0!</v>
      </c>
      <c r="U277" t="e">
        <v>#DIV/0!</v>
      </c>
      <c r="V277">
        <v>375</v>
      </c>
      <c r="X277">
        <v>12</v>
      </c>
      <c r="Y277" t="e">
        <v>#DIV/0!</v>
      </c>
      <c r="Z277">
        <v>0</v>
      </c>
      <c r="AA277" t="e">
        <v>#DIV/0!</v>
      </c>
    </row>
    <row r="278" spans="1:27" ht="15.75" hidden="1" customHeight="1" x14ac:dyDescent="0.25">
      <c r="A278">
        <v>45783</v>
      </c>
      <c r="B278">
        <v>45844</v>
      </c>
      <c r="C278">
        <v>45851</v>
      </c>
      <c r="D278">
        <v>45857</v>
      </c>
      <c r="E278" t="s">
        <v>26</v>
      </c>
      <c r="F278" t="s">
        <v>33</v>
      </c>
      <c r="G278" t="s">
        <v>34</v>
      </c>
      <c r="H278" t="s">
        <v>31</v>
      </c>
      <c r="I278">
        <v>3000</v>
      </c>
      <c r="N278">
        <v>600000</v>
      </c>
      <c r="R278">
        <v>5</v>
      </c>
      <c r="S278" t="e">
        <v>#DIV/0!</v>
      </c>
      <c r="U278" t="e">
        <v>#DIV/0!</v>
      </c>
      <c r="V278">
        <v>200</v>
      </c>
      <c r="X278">
        <v>15</v>
      </c>
      <c r="Y278" t="e">
        <v>#DIV/0!</v>
      </c>
      <c r="Z278">
        <v>0</v>
      </c>
      <c r="AA278" t="e">
        <v>#DIV/0!</v>
      </c>
    </row>
    <row r="279" spans="1:27" ht="15.75" hidden="1" customHeight="1" x14ac:dyDescent="0.25">
      <c r="A279">
        <v>45783</v>
      </c>
      <c r="B279">
        <v>45844</v>
      </c>
      <c r="C279">
        <v>45851</v>
      </c>
      <c r="D279">
        <v>45857</v>
      </c>
      <c r="E279" t="s">
        <v>26</v>
      </c>
      <c r="F279" t="s">
        <v>33</v>
      </c>
      <c r="G279" t="s">
        <v>34</v>
      </c>
      <c r="H279" t="s">
        <v>35</v>
      </c>
      <c r="I279">
        <v>2000</v>
      </c>
      <c r="N279">
        <v>571429</v>
      </c>
      <c r="R279">
        <v>3.4999973750019686</v>
      </c>
      <c r="S279" t="e">
        <v>#DIV/0!</v>
      </c>
      <c r="U279" t="e">
        <v>#DIV/0!</v>
      </c>
      <c r="V279">
        <v>133</v>
      </c>
      <c r="X279">
        <v>15.037593984962406</v>
      </c>
      <c r="Y279" t="e">
        <v>#DIV/0!</v>
      </c>
      <c r="Z279">
        <v>0</v>
      </c>
      <c r="AA279" t="e">
        <v>#DIV/0!</v>
      </c>
    </row>
    <row r="280" spans="1:27" ht="15.75" hidden="1" customHeight="1" x14ac:dyDescent="0.25">
      <c r="A280">
        <v>45783</v>
      </c>
      <c r="B280" s="74">
        <v>45844</v>
      </c>
      <c r="C280">
        <v>45851</v>
      </c>
      <c r="D280" s="74">
        <v>45857</v>
      </c>
      <c r="E280" t="s">
        <v>26</v>
      </c>
      <c r="F280" t="s">
        <v>33</v>
      </c>
      <c r="G280" t="s">
        <v>34</v>
      </c>
      <c r="H280" t="s">
        <v>36</v>
      </c>
      <c r="I280">
        <v>2000</v>
      </c>
      <c r="N280">
        <v>571429</v>
      </c>
      <c r="R280">
        <v>3.4999973750019686</v>
      </c>
      <c r="S280" t="e">
        <v>#DIV/0!</v>
      </c>
      <c r="U280" t="e">
        <v>#DIV/0!</v>
      </c>
      <c r="V280">
        <v>133</v>
      </c>
      <c r="X280">
        <v>15.037593984962406</v>
      </c>
      <c r="Y280" t="e">
        <v>#DIV/0!</v>
      </c>
      <c r="Z280">
        <v>0</v>
      </c>
      <c r="AA280" t="e">
        <v>#DIV/0!</v>
      </c>
    </row>
    <row r="281" spans="1:27" ht="15.75" hidden="1" customHeight="1" x14ac:dyDescent="0.25">
      <c r="A281">
        <v>45783</v>
      </c>
      <c r="B281">
        <v>45844</v>
      </c>
      <c r="C281">
        <v>45851</v>
      </c>
      <c r="D281">
        <v>45857</v>
      </c>
      <c r="E281" t="s">
        <v>26</v>
      </c>
      <c r="F281" t="s">
        <v>33</v>
      </c>
      <c r="G281" t="s">
        <v>34</v>
      </c>
      <c r="H281" t="s">
        <v>37</v>
      </c>
      <c r="I281">
        <v>3000</v>
      </c>
      <c r="N281">
        <v>857143</v>
      </c>
      <c r="R281">
        <v>3.4999994166667636</v>
      </c>
      <c r="S281" t="e">
        <v>#DIV/0!</v>
      </c>
      <c r="U281" t="e">
        <v>#DIV/0!</v>
      </c>
      <c r="V281">
        <v>200</v>
      </c>
      <c r="X281">
        <v>15</v>
      </c>
      <c r="Y281" t="e">
        <v>#DIV/0!</v>
      </c>
      <c r="Z281">
        <v>0</v>
      </c>
      <c r="AA281" t="e">
        <v>#DIV/0!</v>
      </c>
    </row>
    <row r="282" spans="1:27" ht="15.75" hidden="1" customHeight="1" x14ac:dyDescent="0.25">
      <c r="A282" t="s">
        <v>32</v>
      </c>
      <c r="I282">
        <v>21000</v>
      </c>
      <c r="J282">
        <v>0</v>
      </c>
      <c r="K282">
        <v>0</v>
      </c>
      <c r="L282">
        <v>0</v>
      </c>
      <c r="N282">
        <v>6325001</v>
      </c>
      <c r="O282">
        <v>0</v>
      </c>
      <c r="P282">
        <v>0</v>
      </c>
      <c r="Q282">
        <v>0</v>
      </c>
      <c r="S282" t="e">
        <v>#DIV/0!</v>
      </c>
      <c r="U282" t="e">
        <v>#DIV/0!</v>
      </c>
      <c r="V282">
        <v>1691</v>
      </c>
      <c r="W282">
        <v>0</v>
      </c>
      <c r="Y282" t="e">
        <v>#DIV/0!</v>
      </c>
    </row>
    <row r="283" spans="1:27" ht="15.75" hidden="1" customHeight="1" x14ac:dyDescent="0.25">
      <c r="A283">
        <v>45785</v>
      </c>
      <c r="B283">
        <v>45844</v>
      </c>
      <c r="C283">
        <v>45851</v>
      </c>
      <c r="D283">
        <v>45857</v>
      </c>
      <c r="E283" t="s">
        <v>26</v>
      </c>
      <c r="F283" t="s">
        <v>38</v>
      </c>
      <c r="G283" t="s">
        <v>28</v>
      </c>
      <c r="H283" t="s">
        <v>29</v>
      </c>
      <c r="I283">
        <v>5000</v>
      </c>
      <c r="K283">
        <v>92593</v>
      </c>
      <c r="N283">
        <v>277778</v>
      </c>
      <c r="R283">
        <v>17.99998560001152</v>
      </c>
      <c r="S283" t="e">
        <v>#DIV/0!</v>
      </c>
      <c r="U283" t="e">
        <v>#DIV/0!</v>
      </c>
      <c r="Y283" t="e">
        <v>#DIV/0!</v>
      </c>
      <c r="Z283">
        <v>0</v>
      </c>
      <c r="AA283" t="e">
        <v>#DIV/0!</v>
      </c>
    </row>
    <row r="284" spans="1:27" ht="15.75" hidden="1" customHeight="1" x14ac:dyDescent="0.25">
      <c r="A284">
        <v>45785</v>
      </c>
      <c r="B284">
        <v>45844</v>
      </c>
      <c r="C284">
        <v>45851</v>
      </c>
      <c r="D284">
        <v>45857</v>
      </c>
      <c r="E284" t="s">
        <v>26</v>
      </c>
      <c r="F284" t="s">
        <v>38</v>
      </c>
      <c r="G284" t="s">
        <v>28</v>
      </c>
      <c r="H284" t="s">
        <v>30</v>
      </c>
      <c r="I284">
        <v>4000</v>
      </c>
      <c r="K284">
        <v>53333</v>
      </c>
      <c r="N284">
        <v>160000</v>
      </c>
      <c r="R284">
        <v>25</v>
      </c>
      <c r="S284" t="e">
        <v>#DIV/0!</v>
      </c>
      <c r="U284" t="e">
        <v>#DIV/0!</v>
      </c>
      <c r="Y284" t="e">
        <v>#DIV/0!</v>
      </c>
      <c r="Z284">
        <v>0</v>
      </c>
      <c r="AA284" t="e">
        <v>#DIV/0!</v>
      </c>
    </row>
    <row r="285" spans="1:27" ht="15.75" hidden="1" customHeight="1" x14ac:dyDescent="0.25">
      <c r="A285">
        <v>45785</v>
      </c>
      <c r="B285">
        <v>45844</v>
      </c>
      <c r="C285">
        <v>45851</v>
      </c>
      <c r="D285">
        <v>45857</v>
      </c>
      <c r="E285" t="s">
        <v>26</v>
      </c>
      <c r="F285" t="s">
        <v>38</v>
      </c>
      <c r="G285" t="s">
        <v>28</v>
      </c>
      <c r="H285" t="s">
        <v>31</v>
      </c>
      <c r="I285">
        <v>2000</v>
      </c>
      <c r="K285">
        <v>33333</v>
      </c>
      <c r="N285">
        <v>100000</v>
      </c>
      <c r="R285">
        <v>20</v>
      </c>
      <c r="S285" t="e">
        <v>#DIV/0!</v>
      </c>
      <c r="U285" t="e">
        <v>#DIV/0!</v>
      </c>
      <c r="Y285" t="e">
        <v>#DIV/0!</v>
      </c>
      <c r="Z285">
        <v>0</v>
      </c>
      <c r="AA285" t="e">
        <v>#DIV/0!</v>
      </c>
    </row>
    <row r="286" spans="1:27" ht="15.75" hidden="1" customHeight="1" x14ac:dyDescent="0.25">
      <c r="A286" t="s">
        <v>32</v>
      </c>
      <c r="I286">
        <v>11000</v>
      </c>
      <c r="J286">
        <v>0</v>
      </c>
      <c r="K286">
        <v>179259</v>
      </c>
      <c r="L286">
        <v>0</v>
      </c>
      <c r="N286">
        <v>537778</v>
      </c>
      <c r="O286">
        <v>0</v>
      </c>
      <c r="P286">
        <v>0</v>
      </c>
      <c r="Q286">
        <v>0</v>
      </c>
      <c r="S286" t="e">
        <v>#DIV/0!</v>
      </c>
      <c r="U286" t="e">
        <v>#DIV/0!</v>
      </c>
      <c r="V286">
        <v>0</v>
      </c>
      <c r="W286">
        <v>0</v>
      </c>
      <c r="Y286" t="e">
        <v>#DIV/0!</v>
      </c>
    </row>
    <row r="287" spans="1:27" ht="15.75" hidden="1" customHeight="1" x14ac:dyDescent="0.25">
      <c r="A287">
        <v>45792</v>
      </c>
      <c r="B287">
        <v>45851</v>
      </c>
      <c r="C287">
        <v>45851</v>
      </c>
      <c r="D287">
        <v>45857</v>
      </c>
      <c r="E287" t="s">
        <v>26</v>
      </c>
      <c r="F287" t="s">
        <v>39</v>
      </c>
      <c r="G287" t="s">
        <v>40</v>
      </c>
      <c r="H287" t="s">
        <v>29</v>
      </c>
      <c r="I287">
        <v>6000</v>
      </c>
      <c r="J287">
        <v>80.53</v>
      </c>
      <c r="L287" t="s">
        <v>41</v>
      </c>
      <c r="O287">
        <v>19054</v>
      </c>
      <c r="Q287">
        <v>801</v>
      </c>
      <c r="S287">
        <v>4.2264091529337673</v>
      </c>
      <c r="U287">
        <v>0.10053682896379526</v>
      </c>
      <c r="V287">
        <v>1200</v>
      </c>
      <c r="W287">
        <v>107</v>
      </c>
      <c r="X287">
        <v>5</v>
      </c>
      <c r="Y287">
        <v>0.75261682242990657</v>
      </c>
      <c r="Z287" t="e">
        <v>#DIV/0!</v>
      </c>
      <c r="AA287">
        <v>4.2038417130261366E-2</v>
      </c>
    </row>
    <row r="288" spans="1:27" ht="15.75" hidden="1" customHeight="1" x14ac:dyDescent="0.25">
      <c r="A288">
        <v>45792</v>
      </c>
      <c r="B288">
        <v>45851</v>
      </c>
      <c r="C288">
        <v>45851</v>
      </c>
      <c r="D288">
        <v>45857</v>
      </c>
      <c r="E288" t="s">
        <v>26</v>
      </c>
      <c r="F288" t="s">
        <v>39</v>
      </c>
      <c r="G288" t="s">
        <v>40</v>
      </c>
      <c r="H288" t="s">
        <v>30</v>
      </c>
      <c r="I288">
        <v>5000</v>
      </c>
      <c r="J288">
        <v>74.02</v>
      </c>
      <c r="L288" t="s">
        <v>41</v>
      </c>
      <c r="O288">
        <v>9731</v>
      </c>
      <c r="Q288">
        <v>625</v>
      </c>
      <c r="S288">
        <v>7.6066180248689745</v>
      </c>
      <c r="U288">
        <v>0.118432</v>
      </c>
      <c r="V288">
        <v>1000</v>
      </c>
      <c r="W288">
        <v>45</v>
      </c>
      <c r="X288">
        <v>5</v>
      </c>
      <c r="Y288">
        <v>1.6448888888888888</v>
      </c>
      <c r="Z288" t="e">
        <v>#DIV/0!</v>
      </c>
      <c r="AA288">
        <v>6.4227725824684001E-2</v>
      </c>
    </row>
    <row r="289" spans="1:27" ht="15.75" hidden="1" customHeight="1" x14ac:dyDescent="0.25">
      <c r="A289">
        <v>45792</v>
      </c>
      <c r="B289">
        <v>45851</v>
      </c>
      <c r="C289">
        <v>45851</v>
      </c>
      <c r="D289">
        <v>45857</v>
      </c>
      <c r="E289" t="s">
        <v>26</v>
      </c>
      <c r="F289" t="s">
        <v>39</v>
      </c>
      <c r="G289" t="s">
        <v>40</v>
      </c>
      <c r="H289" t="s">
        <v>31</v>
      </c>
      <c r="I289">
        <v>3000</v>
      </c>
      <c r="J289">
        <v>41.53</v>
      </c>
      <c r="L289" t="s">
        <v>41</v>
      </c>
      <c r="O289">
        <v>12593</v>
      </c>
      <c r="Q289">
        <v>376</v>
      </c>
      <c r="S289">
        <v>3.2978638926387678</v>
      </c>
      <c r="U289">
        <v>0.11045212765957448</v>
      </c>
      <c r="V289">
        <v>429</v>
      </c>
      <c r="W289">
        <v>51</v>
      </c>
      <c r="X289">
        <v>6.9930069930069934</v>
      </c>
      <c r="Y289">
        <v>0.81431372549019609</v>
      </c>
      <c r="Z289" t="e">
        <v>#DIV/0!</v>
      </c>
      <c r="AA289">
        <v>2.985785753990312E-2</v>
      </c>
    </row>
    <row r="290" spans="1:27" ht="15.75" hidden="1" customHeight="1" x14ac:dyDescent="0.25">
      <c r="A290">
        <v>45792</v>
      </c>
      <c r="B290">
        <v>45851</v>
      </c>
      <c r="C290">
        <v>45851</v>
      </c>
      <c r="D290">
        <v>45857</v>
      </c>
      <c r="E290" t="s">
        <v>26</v>
      </c>
      <c r="F290" t="s">
        <v>39</v>
      </c>
      <c r="G290" t="s">
        <v>40</v>
      </c>
      <c r="H290" t="s">
        <v>35</v>
      </c>
      <c r="I290">
        <v>2000</v>
      </c>
      <c r="J290">
        <v>31.03</v>
      </c>
      <c r="L290" t="s">
        <v>41</v>
      </c>
      <c r="O290">
        <v>9786</v>
      </c>
      <c r="Q290">
        <v>384</v>
      </c>
      <c r="S290">
        <v>3.1708563253627635</v>
      </c>
      <c r="U290">
        <v>8.080729166666667E-2</v>
      </c>
      <c r="V290">
        <v>333</v>
      </c>
      <c r="W290">
        <v>32</v>
      </c>
      <c r="X290">
        <v>6.0060060060060056</v>
      </c>
      <c r="Y290">
        <v>0.96968750000000004</v>
      </c>
      <c r="Z290" t="e">
        <v>#DIV/0!</v>
      </c>
      <c r="AA290">
        <v>3.9239730226854688E-2</v>
      </c>
    </row>
    <row r="291" spans="1:27" ht="15.75" customHeight="1" x14ac:dyDescent="0.25">
      <c r="A291">
        <v>45792</v>
      </c>
      <c r="B291">
        <v>45851</v>
      </c>
      <c r="C291">
        <v>45851</v>
      </c>
      <c r="D291">
        <v>45857</v>
      </c>
      <c r="E291" t="s">
        <v>26</v>
      </c>
      <c r="F291" t="s">
        <v>39</v>
      </c>
      <c r="G291" t="s">
        <v>40</v>
      </c>
      <c r="H291" t="s">
        <v>36</v>
      </c>
      <c r="I291">
        <v>2000</v>
      </c>
      <c r="J291">
        <v>31.29</v>
      </c>
      <c r="L291" t="s">
        <v>41</v>
      </c>
      <c r="O291">
        <v>8430</v>
      </c>
      <c r="Q291">
        <v>573</v>
      </c>
      <c r="S291">
        <v>3.7117437722419928</v>
      </c>
      <c r="U291">
        <v>5.4607329842931936E-2</v>
      </c>
      <c r="V291">
        <v>333</v>
      </c>
      <c r="W291">
        <v>87</v>
      </c>
      <c r="X291">
        <v>6.0060060060060056</v>
      </c>
      <c r="Y291">
        <v>0.35965517241379308</v>
      </c>
      <c r="Z291" t="e">
        <v>#DIV/0!</v>
      </c>
      <c r="AA291">
        <v>6.7971530249110318E-2</v>
      </c>
    </row>
    <row r="292" spans="1:27" ht="15.75" hidden="1" customHeight="1" x14ac:dyDescent="0.25">
      <c r="A292">
        <v>45789</v>
      </c>
      <c r="B292">
        <v>45849</v>
      </c>
      <c r="C292">
        <v>45851</v>
      </c>
      <c r="D292">
        <v>45857</v>
      </c>
      <c r="E292" t="s">
        <v>26</v>
      </c>
      <c r="F292" t="s">
        <v>39</v>
      </c>
      <c r="G292" t="s">
        <v>40</v>
      </c>
      <c r="H292" t="s">
        <v>37</v>
      </c>
      <c r="I292">
        <v>2000</v>
      </c>
      <c r="J292">
        <v>26.08</v>
      </c>
      <c r="L292" t="s">
        <v>41</v>
      </c>
      <c r="O292">
        <v>7310</v>
      </c>
      <c r="Q292">
        <v>327</v>
      </c>
      <c r="S292">
        <v>3.5677154582763335</v>
      </c>
      <c r="U292">
        <v>7.9755351681957187E-2</v>
      </c>
      <c r="V292">
        <v>333</v>
      </c>
      <c r="W292">
        <v>31</v>
      </c>
      <c r="X292">
        <v>6.0060060060060056</v>
      </c>
      <c r="Y292">
        <v>0.84129032258064507</v>
      </c>
      <c r="Z292" t="e">
        <v>#DIV/0!</v>
      </c>
      <c r="AA292">
        <v>4.4733242134062927E-2</v>
      </c>
    </row>
    <row r="293" spans="1:27" ht="15.75" hidden="1" customHeight="1" x14ac:dyDescent="0.25">
      <c r="A293" t="s">
        <v>32</v>
      </c>
      <c r="I293">
        <v>20000</v>
      </c>
      <c r="J293">
        <v>284.48</v>
      </c>
      <c r="K293">
        <v>0</v>
      </c>
      <c r="L293">
        <v>0</v>
      </c>
      <c r="N293">
        <v>0</v>
      </c>
      <c r="O293">
        <v>66904</v>
      </c>
      <c r="P293">
        <v>0</v>
      </c>
      <c r="Q293">
        <v>3086</v>
      </c>
      <c r="S293">
        <v>4.2520626569412894</v>
      </c>
      <c r="U293">
        <v>9.218405703175632E-2</v>
      </c>
      <c r="V293">
        <v>3628</v>
      </c>
      <c r="W293">
        <v>353</v>
      </c>
      <c r="Y293">
        <v>0.80589235127478753</v>
      </c>
    </row>
    <row r="294" spans="1:27" ht="15.75" hidden="1" customHeight="1" x14ac:dyDescent="0.25">
      <c r="A294">
        <v>45797</v>
      </c>
      <c r="B294">
        <v>45857</v>
      </c>
      <c r="C294">
        <v>45851</v>
      </c>
      <c r="D294">
        <v>45857</v>
      </c>
      <c r="E294" t="s">
        <v>26</v>
      </c>
      <c r="F294" t="s">
        <v>42</v>
      </c>
      <c r="G294" t="s">
        <v>43</v>
      </c>
      <c r="H294" t="s">
        <v>29</v>
      </c>
      <c r="I294">
        <v>7000</v>
      </c>
      <c r="J294">
        <v>297.8</v>
      </c>
      <c r="N294">
        <v>5600000</v>
      </c>
      <c r="O294">
        <v>38385</v>
      </c>
      <c r="P294">
        <v>28000</v>
      </c>
      <c r="Q294">
        <v>1489</v>
      </c>
      <c r="R294">
        <v>2.5</v>
      </c>
      <c r="S294">
        <v>7.75823889540185</v>
      </c>
      <c r="T294">
        <v>0.25</v>
      </c>
      <c r="U294">
        <v>0.2</v>
      </c>
      <c r="V294">
        <v>1167</v>
      </c>
      <c r="X294">
        <v>5.9982862039417313</v>
      </c>
      <c r="Y294" t="e">
        <v>#DIV/0!</v>
      </c>
      <c r="Z294">
        <v>5.0000000000000001E-3</v>
      </c>
      <c r="AA294">
        <v>3.8791194477009246E-2</v>
      </c>
    </row>
    <row r="295" spans="1:27" ht="15.75" hidden="1" customHeight="1" x14ac:dyDescent="0.25">
      <c r="A295">
        <v>45797</v>
      </c>
      <c r="B295">
        <v>45857</v>
      </c>
      <c r="C295">
        <v>45851</v>
      </c>
      <c r="D295">
        <v>45857</v>
      </c>
      <c r="E295" t="s">
        <v>26</v>
      </c>
      <c r="F295" t="s">
        <v>42</v>
      </c>
      <c r="G295" t="s">
        <v>43</v>
      </c>
      <c r="H295" t="s">
        <v>30</v>
      </c>
      <c r="I295">
        <v>5000</v>
      </c>
      <c r="J295">
        <v>317.2</v>
      </c>
      <c r="N295">
        <v>4000000</v>
      </c>
      <c r="O295">
        <v>36896</v>
      </c>
      <c r="P295">
        <v>20000</v>
      </c>
      <c r="Q295">
        <v>1586</v>
      </c>
      <c r="R295">
        <v>4</v>
      </c>
      <c r="S295">
        <v>8.5971379011274927</v>
      </c>
      <c r="T295">
        <v>0.25</v>
      </c>
      <c r="U295">
        <v>0.19999999999999998</v>
      </c>
      <c r="V295">
        <v>714</v>
      </c>
      <c r="X295">
        <v>7.0028011204481793</v>
      </c>
      <c r="Y295" t="e">
        <v>#DIV/0!</v>
      </c>
      <c r="Z295">
        <v>5.0000000000000001E-3</v>
      </c>
      <c r="AA295">
        <v>4.298568950563747E-2</v>
      </c>
    </row>
    <row r="296" spans="1:27" ht="15.75" hidden="1" customHeight="1" x14ac:dyDescent="0.25">
      <c r="A296">
        <v>45797</v>
      </c>
      <c r="B296">
        <v>45857</v>
      </c>
      <c r="C296">
        <v>45851</v>
      </c>
      <c r="D296">
        <v>45857</v>
      </c>
      <c r="E296" t="s">
        <v>26</v>
      </c>
      <c r="F296" t="s">
        <v>42</v>
      </c>
      <c r="G296" t="s">
        <v>43</v>
      </c>
      <c r="H296" t="s">
        <v>31</v>
      </c>
      <c r="I296">
        <v>4000</v>
      </c>
      <c r="J296">
        <v>260.39999999999998</v>
      </c>
      <c r="N296">
        <v>3200000</v>
      </c>
      <c r="O296">
        <v>16868</v>
      </c>
      <c r="P296">
        <v>16000</v>
      </c>
      <c r="Q296">
        <v>1302</v>
      </c>
      <c r="R296">
        <v>5</v>
      </c>
      <c r="S296">
        <v>15.437514820962768</v>
      </c>
      <c r="T296">
        <v>0.25</v>
      </c>
      <c r="U296">
        <v>0.19999999999999998</v>
      </c>
      <c r="V296">
        <v>571</v>
      </c>
      <c r="X296">
        <v>7.0052539404553418</v>
      </c>
      <c r="Y296" t="e">
        <v>#DIV/0!</v>
      </c>
      <c r="Z296">
        <v>5.0000000000000001E-3</v>
      </c>
      <c r="AA296">
        <v>7.7187574104813847E-2</v>
      </c>
    </row>
    <row r="297" spans="1:27" ht="15.75" hidden="1" customHeight="1" x14ac:dyDescent="0.25">
      <c r="A297">
        <v>45797</v>
      </c>
      <c r="B297">
        <v>45857</v>
      </c>
      <c r="C297">
        <v>45851</v>
      </c>
      <c r="D297">
        <v>45857</v>
      </c>
      <c r="E297" t="s">
        <v>26</v>
      </c>
      <c r="F297" t="s">
        <v>42</v>
      </c>
      <c r="G297" t="s">
        <v>43</v>
      </c>
      <c r="H297" t="s">
        <v>37</v>
      </c>
      <c r="I297">
        <v>3000</v>
      </c>
      <c r="J297">
        <v>159.80000000000001</v>
      </c>
      <c r="N297">
        <v>2400000</v>
      </c>
      <c r="O297">
        <v>9996</v>
      </c>
      <c r="P297">
        <v>12000</v>
      </c>
      <c r="Q297">
        <v>799</v>
      </c>
      <c r="R297">
        <v>3.5</v>
      </c>
      <c r="S297">
        <v>15.986394557823129</v>
      </c>
      <c r="T297">
        <v>0.25</v>
      </c>
      <c r="U297">
        <v>0.2</v>
      </c>
      <c r="V297">
        <v>429</v>
      </c>
      <c r="X297">
        <v>6.9930069930069934</v>
      </c>
      <c r="Y297" t="e">
        <v>#DIV/0!</v>
      </c>
      <c r="Z297">
        <v>5.0000000000000001E-3</v>
      </c>
      <c r="AA297">
        <v>7.9931972789115652E-2</v>
      </c>
    </row>
    <row r="298" spans="1:27" ht="15.75" hidden="1" customHeight="1" x14ac:dyDescent="0.25">
      <c r="A298" t="s">
        <v>32</v>
      </c>
      <c r="I298">
        <v>19000</v>
      </c>
      <c r="J298">
        <v>1035.2</v>
      </c>
      <c r="K298">
        <v>0</v>
      </c>
      <c r="L298">
        <v>0</v>
      </c>
      <c r="N298">
        <v>15200000</v>
      </c>
      <c r="O298">
        <v>102145</v>
      </c>
      <c r="P298">
        <v>76000</v>
      </c>
      <c r="Q298">
        <v>5176</v>
      </c>
      <c r="S298">
        <v>10.134612560575652</v>
      </c>
      <c r="U298">
        <v>0.2</v>
      </c>
      <c r="V298">
        <v>2881</v>
      </c>
      <c r="W298">
        <v>0</v>
      </c>
      <c r="Y298" t="e">
        <v>#DIV/0!</v>
      </c>
    </row>
    <row r="299" spans="1:27" ht="15.75" customHeight="1" x14ac:dyDescent="0.25"/>
    <row r="300" spans="1:27" ht="15.75" customHeight="1" x14ac:dyDescent="0.25">
      <c r="J300" s="75">
        <f>SUBTOTAL(9,J48:J291)</f>
        <v>1371.1200000000001</v>
      </c>
      <c r="L300" s="83">
        <f>SUBTOTAL(9,L10:L253)</f>
        <v>0</v>
      </c>
      <c r="M300" s="79" t="e">
        <f>SUBTOTAL(1,M10:M253)</f>
        <v>#DIV/0!</v>
      </c>
      <c r="O300" s="75">
        <f>SUBTOTAL(9,O48:O291)</f>
        <v>354786</v>
      </c>
      <c r="Q300" s="75">
        <f>SUBTOTAL(9,Q10:Q253)</f>
        <v>16430</v>
      </c>
      <c r="S300">
        <f>J300/O300*1000</f>
        <v>3.864639529180971</v>
      </c>
    </row>
    <row r="301" spans="1:27" ht="15.75" customHeight="1" x14ac:dyDescent="0.25">
      <c r="L301">
        <v>1341752</v>
      </c>
      <c r="M301" t="e">
        <f>J300/L300</f>
        <v>#DIV/0!</v>
      </c>
      <c r="O301">
        <f>(J300/O300)*1000</f>
        <v>3.864639529180971</v>
      </c>
      <c r="Q301">
        <f>J300/Q300</f>
        <v>8.3452221545952526E-2</v>
      </c>
    </row>
    <row r="302" spans="1:27" ht="15.75" customHeight="1" x14ac:dyDescent="0.25">
      <c r="Q302" s="76">
        <f>6900/Q301</f>
        <v>82682.040959215825</v>
      </c>
    </row>
    <row r="303" spans="1:27" ht="15.75" customHeight="1" x14ac:dyDescent="0.25">
      <c r="J303" s="77" t="s">
        <v>84</v>
      </c>
    </row>
    <row r="304" spans="1:27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AA298" xr:uid="{17BA3542-745B-4B6E-9CD7-1345470B6C26}">
    <filterColumn colId="5">
      <filters>
        <filter val="Google UAC"/>
      </filters>
    </filterColumn>
    <filterColumn colId="7">
      <filters>
        <filter val="OMN"/>
      </filters>
    </filterColumn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0000"/>
    <outlinePr summaryBelow="0" summaryRight="0"/>
  </sheetPr>
  <dimension ref="A1:AH1000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2" sqref="A2:Z28"/>
    </sheetView>
  </sheetViews>
  <sheetFormatPr defaultColWidth="12.6328125" defaultRowHeight="15" customHeight="1" x14ac:dyDescent="0.25"/>
  <cols>
    <col min="1" max="2" width="12.6328125" customWidth="1"/>
    <col min="3" max="4" width="12.7265625" customWidth="1"/>
    <col min="5" max="5" width="24.6328125" customWidth="1"/>
    <col min="6" max="6" width="12.6328125" customWidth="1"/>
    <col min="9" max="9" width="14.08984375" customWidth="1"/>
    <col min="10" max="10" width="15.7265625" customWidth="1"/>
    <col min="11" max="11" width="11.7265625" customWidth="1"/>
    <col min="12" max="12" width="12.6328125" customWidth="1"/>
    <col min="13" max="13" width="11.7265625" customWidth="1"/>
    <col min="14" max="14" width="12.6328125" customWidth="1"/>
    <col min="15" max="15" width="13" customWidth="1"/>
    <col min="16" max="16" width="13.7265625" customWidth="1"/>
    <col min="17" max="17" width="12" customWidth="1"/>
    <col min="18" max="18" width="12.90625" customWidth="1"/>
    <col min="19" max="19" width="11.90625" customWidth="1"/>
    <col min="20" max="20" width="12.6328125" customWidth="1"/>
    <col min="21" max="21" width="12.36328125" customWidth="1"/>
    <col min="22" max="22" width="13.26953125" customWidth="1"/>
    <col min="23" max="23" width="11.7265625" customWidth="1"/>
    <col min="24" max="24" width="12.6328125" customWidth="1"/>
    <col min="25" max="25" width="11.7265625" customWidth="1"/>
    <col min="26" max="26" width="12.6328125" customWidth="1"/>
  </cols>
  <sheetData>
    <row r="1" spans="1:34" ht="53.25" customHeight="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1" t="s">
        <v>8</v>
      </c>
      <c r="J1" s="61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0" t="s">
        <v>20</v>
      </c>
      <c r="V1" s="60" t="s">
        <v>21</v>
      </c>
      <c r="W1" s="63" t="s">
        <v>22</v>
      </c>
      <c r="X1" s="61" t="s">
        <v>23</v>
      </c>
      <c r="Y1" s="61" t="s">
        <v>24</v>
      </c>
      <c r="Z1" s="61" t="s">
        <v>25</v>
      </c>
      <c r="AA1" s="5"/>
      <c r="AB1" s="5"/>
      <c r="AC1" s="5"/>
      <c r="AD1" s="5"/>
      <c r="AE1" s="5"/>
      <c r="AF1" s="5"/>
      <c r="AG1" s="5"/>
      <c r="AH1" s="5"/>
    </row>
    <row r="2" spans="1:34" ht="15.75" customHeight="1" x14ac:dyDescent="0.25">
      <c r="A2" s="6">
        <f>Summary!A2</f>
        <v>45789</v>
      </c>
      <c r="B2" s="6">
        <f>Summary!B2</f>
        <v>45849</v>
      </c>
      <c r="C2" s="7">
        <v>45788</v>
      </c>
      <c r="D2" s="7">
        <v>45794</v>
      </c>
      <c r="E2" s="8" t="s">
        <v>26</v>
      </c>
      <c r="F2" s="8" t="s">
        <v>27</v>
      </c>
      <c r="G2" s="8" t="s">
        <v>28</v>
      </c>
      <c r="H2" s="8" t="s">
        <v>29</v>
      </c>
      <c r="I2" s="9">
        <v>5000</v>
      </c>
      <c r="J2" s="10">
        <v>369.3</v>
      </c>
      <c r="K2" s="11">
        <v>625000</v>
      </c>
      <c r="L2" s="12">
        <v>25167</v>
      </c>
      <c r="M2" s="11">
        <v>1250000</v>
      </c>
      <c r="N2" s="12">
        <v>116260</v>
      </c>
      <c r="O2" s="11"/>
      <c r="P2" s="12">
        <v>441</v>
      </c>
      <c r="Q2" s="9">
        <f t="shared" ref="Q2:R2" si="0">(I2/M2)*1000</f>
        <v>4</v>
      </c>
      <c r="R2" s="10">
        <f t="shared" si="0"/>
        <v>3.1765009461551696</v>
      </c>
      <c r="S2" s="9"/>
      <c r="T2" s="10">
        <f t="shared" ref="T2:T23" si="1">(J2/P2)</f>
        <v>0.83741496598639453</v>
      </c>
      <c r="U2" s="13"/>
      <c r="V2" s="71"/>
      <c r="W2" s="14"/>
      <c r="X2" s="10" t="e">
        <f t="shared" ref="X2:X5" si="2">J2/V2</f>
        <v>#DIV/0!</v>
      </c>
      <c r="Y2" s="15">
        <f t="shared" ref="Y2:Z2" si="3">O2/M2</f>
        <v>0</v>
      </c>
      <c r="Z2" s="16">
        <f t="shared" si="3"/>
        <v>3.7932220884225013E-3</v>
      </c>
      <c r="AA2" s="17"/>
      <c r="AB2" s="17"/>
      <c r="AC2" s="17"/>
      <c r="AD2" s="17"/>
      <c r="AE2" s="17"/>
      <c r="AF2" s="17"/>
      <c r="AG2" s="17"/>
      <c r="AH2" s="17"/>
    </row>
    <row r="3" spans="1:34" ht="15.75" customHeight="1" x14ac:dyDescent="0.25">
      <c r="A3" s="6">
        <f>Summary!A3</f>
        <v>45789</v>
      </c>
      <c r="B3" s="6">
        <f>Summary!B3</f>
        <v>45849</v>
      </c>
      <c r="C3" s="7">
        <v>45788</v>
      </c>
      <c r="D3" s="7">
        <v>45794</v>
      </c>
      <c r="E3" s="8" t="s">
        <v>26</v>
      </c>
      <c r="F3" s="8" t="s">
        <v>27</v>
      </c>
      <c r="G3" s="8" t="s">
        <v>28</v>
      </c>
      <c r="H3" s="8" t="s">
        <v>30</v>
      </c>
      <c r="I3" s="9">
        <v>4000</v>
      </c>
      <c r="J3" s="10">
        <v>314.33999999999997</v>
      </c>
      <c r="K3" s="11">
        <v>266667</v>
      </c>
      <c r="L3" s="12">
        <v>8249</v>
      </c>
      <c r="M3" s="11">
        <v>800000</v>
      </c>
      <c r="N3" s="12">
        <v>37768</v>
      </c>
      <c r="O3" s="11"/>
      <c r="P3" s="12">
        <v>167</v>
      </c>
      <c r="Q3" s="9">
        <f t="shared" ref="Q3:R3" si="4">(I3/M3)*1000</f>
        <v>5</v>
      </c>
      <c r="R3" s="10">
        <f t="shared" si="4"/>
        <v>8.3229188731201003</v>
      </c>
      <c r="S3" s="9"/>
      <c r="T3" s="10">
        <f t="shared" si="1"/>
        <v>1.8822754491017963</v>
      </c>
      <c r="U3" s="13"/>
      <c r="V3" s="71"/>
      <c r="W3" s="14"/>
      <c r="X3" s="10" t="e">
        <f t="shared" si="2"/>
        <v>#DIV/0!</v>
      </c>
      <c r="Y3" s="15">
        <f t="shared" ref="Y3:Z3" si="5">O3/M3</f>
        <v>0</v>
      </c>
      <c r="Z3" s="16">
        <f t="shared" si="5"/>
        <v>4.4217326837534422E-3</v>
      </c>
      <c r="AA3" s="17"/>
      <c r="AB3" s="17"/>
      <c r="AC3" s="17"/>
      <c r="AD3" s="17"/>
      <c r="AE3" s="17"/>
      <c r="AF3" s="17"/>
      <c r="AG3" s="17"/>
      <c r="AH3" s="17"/>
    </row>
    <row r="4" spans="1:34" ht="15.75" customHeight="1" x14ac:dyDescent="0.25">
      <c r="A4" s="6">
        <f>Summary!A4</f>
        <v>45789</v>
      </c>
      <c r="B4" s="6">
        <f>Summary!B4</f>
        <v>45849</v>
      </c>
      <c r="C4" s="7">
        <v>45788</v>
      </c>
      <c r="D4" s="7">
        <v>45794</v>
      </c>
      <c r="E4" s="8" t="s">
        <v>26</v>
      </c>
      <c r="F4" s="8" t="s">
        <v>27</v>
      </c>
      <c r="G4" s="8" t="s">
        <v>28</v>
      </c>
      <c r="H4" s="8" t="s">
        <v>31</v>
      </c>
      <c r="I4" s="9">
        <v>3000</v>
      </c>
      <c r="J4" s="10">
        <v>223.4</v>
      </c>
      <c r="K4" s="11">
        <v>120000</v>
      </c>
      <c r="L4" s="12">
        <v>7692</v>
      </c>
      <c r="M4" s="11">
        <v>600000</v>
      </c>
      <c r="N4" s="12">
        <v>99651</v>
      </c>
      <c r="O4" s="11"/>
      <c r="P4" s="12">
        <v>402</v>
      </c>
      <c r="Q4" s="9">
        <f t="shared" ref="Q4:R4" si="6">(I4/M4)*1000</f>
        <v>5</v>
      </c>
      <c r="R4" s="10">
        <f t="shared" si="6"/>
        <v>2.241823965640084</v>
      </c>
      <c r="S4" s="9"/>
      <c r="T4" s="10">
        <f t="shared" si="1"/>
        <v>0.55572139303482593</v>
      </c>
      <c r="U4" s="13"/>
      <c r="V4" s="71"/>
      <c r="W4" s="14"/>
      <c r="X4" s="10" t="e">
        <f t="shared" si="2"/>
        <v>#DIV/0!</v>
      </c>
      <c r="Y4" s="15">
        <f t="shared" ref="Y4:Z4" si="7">O4/M4</f>
        <v>0</v>
      </c>
      <c r="Z4" s="16">
        <f t="shared" si="7"/>
        <v>4.0340789354848423E-3</v>
      </c>
      <c r="AA4" s="17"/>
      <c r="AB4" s="17"/>
      <c r="AC4" s="17"/>
      <c r="AD4" s="17"/>
      <c r="AE4" s="17"/>
      <c r="AF4" s="17"/>
      <c r="AG4" s="17"/>
      <c r="AH4" s="17"/>
    </row>
    <row r="5" spans="1:34" ht="15.75" customHeight="1" x14ac:dyDescent="0.3">
      <c r="A5" s="18" t="s">
        <v>32</v>
      </c>
      <c r="B5" s="18"/>
      <c r="C5" s="18"/>
      <c r="D5" s="18"/>
      <c r="E5" s="18"/>
      <c r="F5" s="18"/>
      <c r="G5" s="18"/>
      <c r="H5" s="18"/>
      <c r="I5" s="19">
        <f t="shared" ref="I5:P5" si="8">SUM(I2:I4)</f>
        <v>12000</v>
      </c>
      <c r="J5" s="19">
        <f t="shared" si="8"/>
        <v>907.04</v>
      </c>
      <c r="K5" s="20">
        <f t="shared" si="8"/>
        <v>1011667</v>
      </c>
      <c r="L5" s="20">
        <f t="shared" si="8"/>
        <v>41108</v>
      </c>
      <c r="M5" s="20">
        <f t="shared" si="8"/>
        <v>2650000</v>
      </c>
      <c r="N5" s="20">
        <f t="shared" si="8"/>
        <v>253679</v>
      </c>
      <c r="O5" s="20">
        <f t="shared" si="8"/>
        <v>0</v>
      </c>
      <c r="P5" s="20">
        <f t="shared" si="8"/>
        <v>1010</v>
      </c>
      <c r="Q5" s="19"/>
      <c r="R5" s="19">
        <f>(J5/N5)*1000</f>
        <v>3.575542319230208</v>
      </c>
      <c r="S5" s="19"/>
      <c r="T5" s="19">
        <f t="shared" si="1"/>
        <v>0.89805940594059397</v>
      </c>
      <c r="U5" s="18">
        <f t="shared" ref="U5:V5" si="9">SUM(U2:U4)</f>
        <v>0</v>
      </c>
      <c r="V5" s="18">
        <f t="shared" si="9"/>
        <v>0</v>
      </c>
      <c r="W5" s="21"/>
      <c r="X5" s="19" t="e">
        <f t="shared" si="2"/>
        <v>#DIV/0!</v>
      </c>
      <c r="Y5" s="18"/>
      <c r="Z5" s="18"/>
      <c r="AA5" s="17"/>
      <c r="AB5" s="17"/>
      <c r="AC5" s="17"/>
      <c r="AD5" s="17"/>
      <c r="AE5" s="17"/>
      <c r="AF5" s="17"/>
      <c r="AG5" s="17"/>
      <c r="AH5" s="17"/>
    </row>
    <row r="6" spans="1:34" ht="15.75" customHeight="1" x14ac:dyDescent="0.25">
      <c r="A6" s="6">
        <f>Summary!A6</f>
        <v>45783</v>
      </c>
      <c r="B6" s="6">
        <f>Summary!B6</f>
        <v>45844</v>
      </c>
      <c r="C6" s="7">
        <v>45788</v>
      </c>
      <c r="D6" s="7">
        <v>45794</v>
      </c>
      <c r="E6" s="8" t="s">
        <v>26</v>
      </c>
      <c r="F6" s="8" t="s">
        <v>33</v>
      </c>
      <c r="G6" s="8" t="s">
        <v>34</v>
      </c>
      <c r="H6" s="8" t="s">
        <v>29</v>
      </c>
      <c r="I6" s="9">
        <v>6500</v>
      </c>
      <c r="J6" s="10">
        <v>743.88</v>
      </c>
      <c r="K6" s="11"/>
      <c r="L6" s="12">
        <v>197299</v>
      </c>
      <c r="M6" s="11">
        <v>2600000</v>
      </c>
      <c r="N6" s="12">
        <v>369219</v>
      </c>
      <c r="O6" s="11"/>
      <c r="P6" s="12">
        <v>5727</v>
      </c>
      <c r="Q6" s="9">
        <f t="shared" ref="Q6:R6" si="10">(I6/M6)*1000</f>
        <v>2.5</v>
      </c>
      <c r="R6" s="10">
        <f t="shared" si="10"/>
        <v>2.0147392198126313</v>
      </c>
      <c r="S6" s="9"/>
      <c r="T6" s="10">
        <f t="shared" si="1"/>
        <v>0.1298899947616553</v>
      </c>
      <c r="U6" s="13">
        <v>650</v>
      </c>
      <c r="V6" s="71"/>
      <c r="W6" s="14">
        <f t="shared" ref="W6:X6" si="11">I6/U6</f>
        <v>10</v>
      </c>
      <c r="X6" s="10" t="e">
        <f t="shared" si="11"/>
        <v>#DIV/0!</v>
      </c>
      <c r="Y6" s="15">
        <f t="shared" ref="Y6:Z6" si="12">O6/M6</f>
        <v>0</v>
      </c>
      <c r="Z6" s="16">
        <f t="shared" si="12"/>
        <v>1.5511119416931415E-2</v>
      </c>
      <c r="AA6" s="17"/>
      <c r="AB6" s="17"/>
      <c r="AC6" s="17"/>
      <c r="AD6" s="17"/>
      <c r="AE6" s="17"/>
      <c r="AF6" s="17"/>
      <c r="AG6" s="17"/>
      <c r="AH6" s="17"/>
    </row>
    <row r="7" spans="1:34" ht="15.75" customHeight="1" x14ac:dyDescent="0.25">
      <c r="A7" s="6">
        <f>Summary!A7</f>
        <v>45783</v>
      </c>
      <c r="B7" s="6">
        <f>Summary!B7</f>
        <v>45844</v>
      </c>
      <c r="C7" s="7">
        <v>45788</v>
      </c>
      <c r="D7" s="7">
        <v>45794</v>
      </c>
      <c r="E7" s="8" t="s">
        <v>26</v>
      </c>
      <c r="F7" s="8" t="s">
        <v>33</v>
      </c>
      <c r="G7" s="8" t="s">
        <v>34</v>
      </c>
      <c r="H7" s="8" t="s">
        <v>30</v>
      </c>
      <c r="I7" s="9">
        <v>4500</v>
      </c>
      <c r="J7" s="10">
        <v>513.54999999999995</v>
      </c>
      <c r="K7" s="11"/>
      <c r="L7" s="12">
        <v>100282</v>
      </c>
      <c r="M7" s="11">
        <v>1125000</v>
      </c>
      <c r="N7" s="12">
        <v>162660</v>
      </c>
      <c r="O7" s="11"/>
      <c r="P7" s="12">
        <v>4935</v>
      </c>
      <c r="Q7" s="9">
        <f t="shared" ref="Q7:R7" si="13">(I7/M7)*1000</f>
        <v>4</v>
      </c>
      <c r="R7" s="10">
        <f t="shared" si="13"/>
        <v>3.1571990655354725</v>
      </c>
      <c r="S7" s="9"/>
      <c r="T7" s="10">
        <f t="shared" si="1"/>
        <v>0.10406281661600809</v>
      </c>
      <c r="U7" s="13">
        <v>375</v>
      </c>
      <c r="V7" s="71"/>
      <c r="W7" s="14">
        <f t="shared" ref="W7:X7" si="14">I7/U7</f>
        <v>12</v>
      </c>
      <c r="X7" s="10" t="e">
        <f t="shared" si="14"/>
        <v>#DIV/0!</v>
      </c>
      <c r="Y7" s="15">
        <f t="shared" ref="Y7:Z7" si="15">O7/M7</f>
        <v>0</v>
      </c>
      <c r="Z7" s="16">
        <f t="shared" si="15"/>
        <v>3.033935817041682E-2</v>
      </c>
      <c r="AA7" s="17"/>
      <c r="AB7" s="17"/>
      <c r="AC7" s="17"/>
      <c r="AD7" s="17"/>
      <c r="AE7" s="17"/>
      <c r="AF7" s="17"/>
      <c r="AG7" s="17"/>
      <c r="AH7" s="17"/>
    </row>
    <row r="8" spans="1:34" ht="15.75" customHeight="1" x14ac:dyDescent="0.25">
      <c r="A8" s="6">
        <f>Summary!A8</f>
        <v>45783</v>
      </c>
      <c r="B8" s="6">
        <f>Summary!B8</f>
        <v>45844</v>
      </c>
      <c r="C8" s="7">
        <v>45788</v>
      </c>
      <c r="D8" s="7">
        <v>45794</v>
      </c>
      <c r="E8" s="8" t="s">
        <v>26</v>
      </c>
      <c r="F8" s="8" t="s">
        <v>33</v>
      </c>
      <c r="G8" s="8" t="s">
        <v>34</v>
      </c>
      <c r="H8" s="8" t="s">
        <v>31</v>
      </c>
      <c r="I8" s="9">
        <v>3000</v>
      </c>
      <c r="J8" s="10">
        <v>339.78</v>
      </c>
      <c r="K8" s="11"/>
      <c r="L8" s="12">
        <v>29983</v>
      </c>
      <c r="M8" s="11">
        <v>600000</v>
      </c>
      <c r="N8" s="12">
        <v>51170</v>
      </c>
      <c r="O8" s="11"/>
      <c r="P8" s="12">
        <v>1795</v>
      </c>
      <c r="Q8" s="9">
        <f t="shared" ref="Q8:R8" si="16">(I8/M8)*1000</f>
        <v>5</v>
      </c>
      <c r="R8" s="10">
        <f t="shared" si="16"/>
        <v>6.6402188782489731</v>
      </c>
      <c r="S8" s="9"/>
      <c r="T8" s="10">
        <f t="shared" si="1"/>
        <v>0.18929247910863509</v>
      </c>
      <c r="U8" s="13">
        <v>200</v>
      </c>
      <c r="V8" s="71"/>
      <c r="W8" s="14">
        <f t="shared" ref="W8:X8" si="17">I8/U8</f>
        <v>15</v>
      </c>
      <c r="X8" s="10" t="e">
        <f t="shared" si="17"/>
        <v>#DIV/0!</v>
      </c>
      <c r="Y8" s="15">
        <f t="shared" ref="Y8:Z8" si="18">O8/M8</f>
        <v>0</v>
      </c>
      <c r="Z8" s="16">
        <f t="shared" si="18"/>
        <v>3.5079147938245063E-2</v>
      </c>
      <c r="AA8" s="17"/>
      <c r="AB8" s="17"/>
      <c r="AC8" s="17"/>
      <c r="AD8" s="17"/>
      <c r="AE8" s="17"/>
      <c r="AF8" s="17"/>
      <c r="AG8" s="17"/>
      <c r="AH8" s="17"/>
    </row>
    <row r="9" spans="1:34" ht="15.75" customHeight="1" x14ac:dyDescent="0.25">
      <c r="A9" s="6">
        <f>Summary!A9</f>
        <v>45783</v>
      </c>
      <c r="B9" s="6">
        <f>Summary!B9</f>
        <v>45844</v>
      </c>
      <c r="C9" s="7">
        <v>45788</v>
      </c>
      <c r="D9" s="7">
        <v>45794</v>
      </c>
      <c r="E9" s="8" t="s">
        <v>26</v>
      </c>
      <c r="F9" s="8" t="s">
        <v>33</v>
      </c>
      <c r="G9" s="8" t="s">
        <v>34</v>
      </c>
      <c r="H9" s="8" t="s">
        <v>35</v>
      </c>
      <c r="I9" s="9">
        <v>2000</v>
      </c>
      <c r="J9" s="10">
        <v>224.92</v>
      </c>
      <c r="K9" s="11"/>
      <c r="L9" s="12">
        <v>36029</v>
      </c>
      <c r="M9" s="11">
        <v>571429</v>
      </c>
      <c r="N9" s="12">
        <v>66733</v>
      </c>
      <c r="O9" s="11"/>
      <c r="P9" s="12">
        <v>1227</v>
      </c>
      <c r="Q9" s="9">
        <f t="shared" ref="Q9:R9" si="19">(I9/M9)*1000</f>
        <v>3.4999973750019686</v>
      </c>
      <c r="R9" s="10">
        <f t="shared" si="19"/>
        <v>3.3704464058262027</v>
      </c>
      <c r="S9" s="9"/>
      <c r="T9" s="10">
        <f t="shared" si="1"/>
        <v>0.18330888345558272</v>
      </c>
      <c r="U9" s="13">
        <v>133</v>
      </c>
      <c r="V9" s="71"/>
      <c r="W9" s="14">
        <f t="shared" ref="W9:X9" si="20">I9/U9</f>
        <v>15.037593984962406</v>
      </c>
      <c r="X9" s="10" t="e">
        <f t="shared" si="20"/>
        <v>#DIV/0!</v>
      </c>
      <c r="Y9" s="15">
        <f t="shared" ref="Y9:Z9" si="21">O9/M9</f>
        <v>0</v>
      </c>
      <c r="Z9" s="16">
        <f t="shared" si="21"/>
        <v>1.8386705228297842E-2</v>
      </c>
      <c r="AA9" s="17"/>
      <c r="AB9" s="17"/>
      <c r="AC9" s="17"/>
      <c r="AD9" s="17"/>
      <c r="AE9" s="17"/>
      <c r="AF9" s="17"/>
      <c r="AG9" s="17"/>
      <c r="AH9" s="17"/>
    </row>
    <row r="10" spans="1:34" ht="15.75" customHeight="1" x14ac:dyDescent="0.25">
      <c r="A10" s="6">
        <f>Summary!A10</f>
        <v>45783</v>
      </c>
      <c r="B10" s="6">
        <f>Summary!B10</f>
        <v>45844</v>
      </c>
      <c r="C10" s="7">
        <v>45788</v>
      </c>
      <c r="D10" s="7">
        <v>45794</v>
      </c>
      <c r="E10" s="8" t="s">
        <v>26</v>
      </c>
      <c r="F10" s="8" t="s">
        <v>33</v>
      </c>
      <c r="G10" s="8" t="s">
        <v>34</v>
      </c>
      <c r="H10" s="8" t="s">
        <v>36</v>
      </c>
      <c r="I10" s="9">
        <v>2000</v>
      </c>
      <c r="J10" s="10">
        <v>224.98</v>
      </c>
      <c r="K10" s="11"/>
      <c r="L10" s="12">
        <v>67279</v>
      </c>
      <c r="M10" s="11">
        <v>571429</v>
      </c>
      <c r="N10" s="12">
        <v>109871</v>
      </c>
      <c r="O10" s="11"/>
      <c r="P10" s="12">
        <v>3442</v>
      </c>
      <c r="Q10" s="9">
        <f t="shared" ref="Q10:R10" si="22">(I10/M10)*1000</f>
        <v>3.4999973750019686</v>
      </c>
      <c r="R10" s="10">
        <f t="shared" si="22"/>
        <v>2.047674090524342</v>
      </c>
      <c r="S10" s="9"/>
      <c r="T10" s="10">
        <f t="shared" si="1"/>
        <v>6.5363160952934332E-2</v>
      </c>
      <c r="U10" s="13">
        <v>133</v>
      </c>
      <c r="V10" s="71"/>
      <c r="W10" s="14">
        <f t="shared" ref="W10:X10" si="23">I10/U10</f>
        <v>15.037593984962406</v>
      </c>
      <c r="X10" s="10" t="e">
        <f t="shared" si="23"/>
        <v>#DIV/0!</v>
      </c>
      <c r="Y10" s="15">
        <f t="shared" ref="Y10:Z10" si="24">O10/M10</f>
        <v>0</v>
      </c>
      <c r="Z10" s="16">
        <f t="shared" si="24"/>
        <v>3.1327647877965978E-2</v>
      </c>
      <c r="AA10" s="17"/>
      <c r="AB10" s="17"/>
      <c r="AC10" s="17"/>
      <c r="AD10" s="17"/>
      <c r="AE10" s="17"/>
      <c r="AF10" s="17"/>
      <c r="AG10" s="17"/>
      <c r="AH10" s="17"/>
    </row>
    <row r="11" spans="1:34" ht="15.75" customHeight="1" x14ac:dyDescent="0.25">
      <c r="A11" s="6">
        <f>Summary!A11</f>
        <v>45783</v>
      </c>
      <c r="B11" s="6">
        <f>Summary!B11</f>
        <v>45844</v>
      </c>
      <c r="C11" s="7">
        <v>45788</v>
      </c>
      <c r="D11" s="7">
        <v>45794</v>
      </c>
      <c r="E11" s="8" t="s">
        <v>26</v>
      </c>
      <c r="F11" s="8" t="s">
        <v>33</v>
      </c>
      <c r="G11" s="8" t="s">
        <v>34</v>
      </c>
      <c r="H11" s="8" t="s">
        <v>37</v>
      </c>
      <c r="I11" s="9">
        <v>3000</v>
      </c>
      <c r="J11" s="10">
        <v>334.69</v>
      </c>
      <c r="K11" s="11"/>
      <c r="L11" s="12">
        <v>78222</v>
      </c>
      <c r="M11" s="11">
        <v>857143</v>
      </c>
      <c r="N11" s="12">
        <v>115072</v>
      </c>
      <c r="O11" s="11"/>
      <c r="P11" s="12">
        <v>3212</v>
      </c>
      <c r="Q11" s="9">
        <f t="shared" ref="Q11:R11" si="25">(I11/M11)*1000</f>
        <v>3.4999994166667636</v>
      </c>
      <c r="R11" s="10">
        <f t="shared" si="25"/>
        <v>2.9085268353726361</v>
      </c>
      <c r="S11" s="9"/>
      <c r="T11" s="10">
        <f t="shared" si="1"/>
        <v>0.10419987546699876</v>
      </c>
      <c r="U11" s="13">
        <v>200</v>
      </c>
      <c r="V11" s="71"/>
      <c r="W11" s="14">
        <f t="shared" ref="W11:X11" si="26">I11/U11</f>
        <v>15</v>
      </c>
      <c r="X11" s="10" t="e">
        <f t="shared" si="26"/>
        <v>#DIV/0!</v>
      </c>
      <c r="Y11" s="15">
        <f t="shared" ref="Y11:Z11" si="27">O11/M11</f>
        <v>0</v>
      </c>
      <c r="Z11" s="16">
        <f t="shared" si="27"/>
        <v>2.7912958843159065E-2</v>
      </c>
      <c r="AA11" s="17"/>
      <c r="AB11" s="17"/>
      <c r="AC11" s="17"/>
      <c r="AD11" s="17"/>
      <c r="AE11" s="17"/>
      <c r="AF11" s="17"/>
      <c r="AG11" s="17"/>
      <c r="AH11" s="17"/>
    </row>
    <row r="12" spans="1:34" ht="15.75" customHeight="1" x14ac:dyDescent="0.3">
      <c r="A12" s="18" t="s">
        <v>32</v>
      </c>
      <c r="B12" s="18"/>
      <c r="C12" s="18"/>
      <c r="D12" s="18"/>
      <c r="E12" s="18"/>
      <c r="F12" s="18"/>
      <c r="G12" s="18"/>
      <c r="H12" s="18"/>
      <c r="I12" s="19">
        <f t="shared" ref="I12:P12" si="28">SUM(I6:I11)</f>
        <v>21000</v>
      </c>
      <c r="J12" s="19">
        <f t="shared" si="28"/>
        <v>2381.7999999999997</v>
      </c>
      <c r="K12" s="20">
        <f t="shared" si="28"/>
        <v>0</v>
      </c>
      <c r="L12" s="20">
        <f t="shared" si="28"/>
        <v>509094</v>
      </c>
      <c r="M12" s="20">
        <f t="shared" si="28"/>
        <v>6325001</v>
      </c>
      <c r="N12" s="20">
        <f t="shared" si="28"/>
        <v>874725</v>
      </c>
      <c r="O12" s="20">
        <f t="shared" si="28"/>
        <v>0</v>
      </c>
      <c r="P12" s="20">
        <f t="shared" si="28"/>
        <v>20338</v>
      </c>
      <c r="Q12" s="19"/>
      <c r="R12" s="19">
        <f>(J12/N12)*1000</f>
        <v>2.7229129154877243</v>
      </c>
      <c r="S12" s="19"/>
      <c r="T12" s="19">
        <f t="shared" si="1"/>
        <v>0.11711082702330611</v>
      </c>
      <c r="U12" s="18">
        <f t="shared" ref="U12:V12" si="29">SUM(U6:U11)</f>
        <v>1691</v>
      </c>
      <c r="V12" s="18">
        <f t="shared" si="29"/>
        <v>0</v>
      </c>
      <c r="W12" s="21"/>
      <c r="X12" s="19" t="e">
        <f t="shared" ref="X12:X16" si="30">J12/V12</f>
        <v>#DIV/0!</v>
      </c>
      <c r="Y12" s="18"/>
      <c r="Z12" s="18"/>
      <c r="AA12" s="17"/>
      <c r="AB12" s="17"/>
      <c r="AC12" s="17"/>
      <c r="AD12" s="17"/>
      <c r="AE12" s="17"/>
      <c r="AF12" s="17"/>
      <c r="AG12" s="17"/>
      <c r="AH12" s="17"/>
    </row>
    <row r="13" spans="1:34" ht="15.75" customHeight="1" x14ac:dyDescent="0.25">
      <c r="A13" s="6">
        <f>Summary!A13</f>
        <v>45785</v>
      </c>
      <c r="B13" s="6">
        <f>Summary!B13</f>
        <v>45844</v>
      </c>
      <c r="C13" s="7">
        <v>45788</v>
      </c>
      <c r="D13" s="7">
        <v>45794</v>
      </c>
      <c r="E13" s="8" t="s">
        <v>26</v>
      </c>
      <c r="F13" s="8" t="s">
        <v>38</v>
      </c>
      <c r="G13" s="8" t="s">
        <v>28</v>
      </c>
      <c r="H13" s="8" t="s">
        <v>29</v>
      </c>
      <c r="I13" s="9">
        <v>5000</v>
      </c>
      <c r="J13" s="10">
        <v>611.29</v>
      </c>
      <c r="K13" s="11">
        <v>92593</v>
      </c>
      <c r="L13" s="12">
        <v>89210</v>
      </c>
      <c r="M13" s="11">
        <v>277778</v>
      </c>
      <c r="N13" s="12">
        <v>212470</v>
      </c>
      <c r="O13" s="11"/>
      <c r="P13" s="12">
        <v>343</v>
      </c>
      <c r="Q13" s="9">
        <f t="shared" ref="Q13:R13" si="31">(I13/M13)*1000</f>
        <v>17.99998560001152</v>
      </c>
      <c r="R13" s="10">
        <f t="shared" si="31"/>
        <v>2.8770649974113991</v>
      </c>
      <c r="S13" s="9"/>
      <c r="T13" s="10">
        <f t="shared" si="1"/>
        <v>1.7821865889212827</v>
      </c>
      <c r="U13" s="13"/>
      <c r="V13" s="71"/>
      <c r="W13" s="14"/>
      <c r="X13" s="10" t="e">
        <f t="shared" si="30"/>
        <v>#DIV/0!</v>
      </c>
      <c r="Y13" s="15">
        <f t="shared" ref="Y13:Z13" si="32">O13/M13</f>
        <v>0</v>
      </c>
      <c r="Z13" s="16">
        <f t="shared" si="32"/>
        <v>1.6143455546665411E-3</v>
      </c>
      <c r="AA13" s="17"/>
      <c r="AB13" s="17"/>
      <c r="AC13" s="17"/>
      <c r="AD13" s="17"/>
      <c r="AE13" s="17"/>
      <c r="AF13" s="17"/>
      <c r="AG13" s="17"/>
      <c r="AH13" s="17"/>
    </row>
    <row r="14" spans="1:34" ht="15.75" customHeight="1" x14ac:dyDescent="0.25">
      <c r="A14" s="6">
        <f>Summary!A14</f>
        <v>45785</v>
      </c>
      <c r="B14" s="6">
        <f>Summary!B14</f>
        <v>45844</v>
      </c>
      <c r="C14" s="7">
        <v>45788</v>
      </c>
      <c r="D14" s="7">
        <v>45794</v>
      </c>
      <c r="E14" s="8" t="s">
        <v>26</v>
      </c>
      <c r="F14" s="8" t="s">
        <v>38</v>
      </c>
      <c r="G14" s="8" t="s">
        <v>28</v>
      </c>
      <c r="H14" s="8" t="s">
        <v>30</v>
      </c>
      <c r="I14" s="9">
        <v>4000</v>
      </c>
      <c r="J14" s="10">
        <v>479.73</v>
      </c>
      <c r="K14" s="11">
        <v>53333</v>
      </c>
      <c r="L14" s="12">
        <v>108725</v>
      </c>
      <c r="M14" s="11">
        <v>160000</v>
      </c>
      <c r="N14" s="12">
        <v>186764</v>
      </c>
      <c r="O14" s="11"/>
      <c r="P14" s="12">
        <v>251</v>
      </c>
      <c r="Q14" s="9">
        <f t="shared" ref="Q14:R14" si="33">(I14/M14)*1000</f>
        <v>25</v>
      </c>
      <c r="R14" s="10">
        <f t="shared" si="33"/>
        <v>2.5686427791223148</v>
      </c>
      <c r="S14" s="9"/>
      <c r="T14" s="10">
        <f t="shared" si="1"/>
        <v>1.9112749003984064</v>
      </c>
      <c r="U14" s="13"/>
      <c r="V14" s="71"/>
      <c r="W14" s="14"/>
      <c r="X14" s="10" t="e">
        <f t="shared" si="30"/>
        <v>#DIV/0!</v>
      </c>
      <c r="Y14" s="15">
        <f t="shared" ref="Y14:Z14" si="34">O14/M14</f>
        <v>0</v>
      </c>
      <c r="Z14" s="16">
        <f t="shared" si="34"/>
        <v>1.3439420873401725E-3</v>
      </c>
      <c r="AA14" s="17"/>
      <c r="AB14" s="17"/>
      <c r="AC14" s="17"/>
      <c r="AD14" s="17"/>
      <c r="AE14" s="17"/>
      <c r="AF14" s="17"/>
      <c r="AG14" s="17"/>
      <c r="AH14" s="17"/>
    </row>
    <row r="15" spans="1:34" ht="15.75" customHeight="1" x14ac:dyDescent="0.25">
      <c r="A15" s="6">
        <f>Summary!A15</f>
        <v>45785</v>
      </c>
      <c r="B15" s="6">
        <f>Summary!B15</f>
        <v>45844</v>
      </c>
      <c r="C15" s="7">
        <v>45788</v>
      </c>
      <c r="D15" s="7">
        <v>45794</v>
      </c>
      <c r="E15" s="8" t="s">
        <v>26</v>
      </c>
      <c r="F15" s="8" t="s">
        <v>38</v>
      </c>
      <c r="G15" s="8" t="s">
        <v>28</v>
      </c>
      <c r="H15" s="8" t="s">
        <v>31</v>
      </c>
      <c r="I15" s="9">
        <v>2000</v>
      </c>
      <c r="J15" s="10">
        <v>240.82</v>
      </c>
      <c r="K15" s="11">
        <v>33333</v>
      </c>
      <c r="L15" s="12">
        <v>23455</v>
      </c>
      <c r="M15" s="11">
        <v>100000</v>
      </c>
      <c r="N15" s="12">
        <v>51397</v>
      </c>
      <c r="O15" s="11"/>
      <c r="P15" s="12">
        <v>126</v>
      </c>
      <c r="Q15" s="9">
        <f t="shared" ref="Q15:R15" si="35">(I15/M15)*1000</f>
        <v>20</v>
      </c>
      <c r="R15" s="10">
        <f t="shared" si="35"/>
        <v>4.6854874798139967</v>
      </c>
      <c r="S15" s="9"/>
      <c r="T15" s="10">
        <f t="shared" si="1"/>
        <v>1.9112698412698412</v>
      </c>
      <c r="U15" s="13"/>
      <c r="V15" s="71"/>
      <c r="W15" s="14"/>
      <c r="X15" s="10" t="e">
        <f t="shared" si="30"/>
        <v>#DIV/0!</v>
      </c>
      <c r="Y15" s="15">
        <f t="shared" ref="Y15:Z15" si="36">O15/M15</f>
        <v>0</v>
      </c>
      <c r="Z15" s="16">
        <f t="shared" si="36"/>
        <v>2.4515049516508746E-3</v>
      </c>
      <c r="AA15" s="17"/>
      <c r="AB15" s="17"/>
      <c r="AC15" s="17"/>
      <c r="AD15" s="17"/>
      <c r="AE15" s="17"/>
      <c r="AF15" s="17"/>
      <c r="AG15" s="17"/>
      <c r="AH15" s="17"/>
    </row>
    <row r="16" spans="1:34" ht="15.75" customHeight="1" x14ac:dyDescent="0.3">
      <c r="A16" s="18" t="s">
        <v>32</v>
      </c>
      <c r="B16" s="18"/>
      <c r="C16" s="18"/>
      <c r="D16" s="18"/>
      <c r="E16" s="18"/>
      <c r="F16" s="18"/>
      <c r="G16" s="18"/>
      <c r="H16" s="18"/>
      <c r="I16" s="19">
        <f t="shared" ref="I16:P16" si="37">SUM(I13:I15)</f>
        <v>11000</v>
      </c>
      <c r="J16" s="19">
        <f t="shared" si="37"/>
        <v>1331.84</v>
      </c>
      <c r="K16" s="20">
        <f t="shared" si="37"/>
        <v>179259</v>
      </c>
      <c r="L16" s="20">
        <f t="shared" si="37"/>
        <v>221390</v>
      </c>
      <c r="M16" s="20">
        <f t="shared" si="37"/>
        <v>537778</v>
      </c>
      <c r="N16" s="20">
        <f t="shared" si="37"/>
        <v>450631</v>
      </c>
      <c r="O16" s="20">
        <f t="shared" si="37"/>
        <v>0</v>
      </c>
      <c r="P16" s="20">
        <f t="shared" si="37"/>
        <v>720</v>
      </c>
      <c r="Q16" s="19"/>
      <c r="R16" s="19">
        <f t="shared" ref="R16:R28" si="38">(J16/N16)*1000</f>
        <v>2.9555001764192874</v>
      </c>
      <c r="S16" s="19"/>
      <c r="T16" s="19">
        <f t="shared" si="1"/>
        <v>1.8497777777777777</v>
      </c>
      <c r="U16" s="18">
        <f t="shared" ref="U16:V16" si="39">SUM(U13:U15)</f>
        <v>0</v>
      </c>
      <c r="V16" s="18">
        <f t="shared" si="39"/>
        <v>0</v>
      </c>
      <c r="W16" s="21"/>
      <c r="X16" s="19" t="e">
        <f t="shared" si="30"/>
        <v>#DIV/0!</v>
      </c>
      <c r="Y16" s="18"/>
      <c r="Z16" s="18"/>
      <c r="AA16" s="17"/>
      <c r="AB16" s="17"/>
      <c r="AC16" s="17"/>
      <c r="AD16" s="17"/>
      <c r="AE16" s="17"/>
      <c r="AF16" s="17"/>
      <c r="AG16" s="17"/>
      <c r="AH16" s="17"/>
    </row>
    <row r="17" spans="1:34" ht="15.75" customHeight="1" x14ac:dyDescent="0.25">
      <c r="A17" s="6">
        <f>Summary!A17</f>
        <v>45792</v>
      </c>
      <c r="B17" s="6">
        <f>Summary!B17</f>
        <v>45851</v>
      </c>
      <c r="C17" s="7">
        <v>45788</v>
      </c>
      <c r="D17" s="7">
        <v>45794</v>
      </c>
      <c r="E17" s="8" t="s">
        <v>26</v>
      </c>
      <c r="F17" s="8" t="s">
        <v>39</v>
      </c>
      <c r="G17" s="8" t="s">
        <v>40</v>
      </c>
      <c r="H17" s="8" t="s">
        <v>29</v>
      </c>
      <c r="I17" s="9">
        <v>6000</v>
      </c>
      <c r="J17" s="10">
        <v>300.55</v>
      </c>
      <c r="K17" s="11"/>
      <c r="L17" s="12" t="s">
        <v>41</v>
      </c>
      <c r="M17" s="11"/>
      <c r="N17" s="12">
        <v>52386</v>
      </c>
      <c r="O17" s="11"/>
      <c r="P17" s="12">
        <v>2525</v>
      </c>
      <c r="Q17" s="9"/>
      <c r="R17" s="10">
        <f t="shared" si="38"/>
        <v>5.7372198679036384</v>
      </c>
      <c r="S17" s="9"/>
      <c r="T17" s="10">
        <f t="shared" si="1"/>
        <v>0.11902970297029704</v>
      </c>
      <c r="U17" s="11">
        <v>1200</v>
      </c>
      <c r="V17" s="71">
        <v>250</v>
      </c>
      <c r="W17" s="14">
        <f t="shared" ref="W17:X17" si="40">I17/U17</f>
        <v>5</v>
      </c>
      <c r="X17" s="10">
        <f t="shared" si="40"/>
        <v>1.2021999999999999</v>
      </c>
      <c r="Y17" s="15" t="e">
        <f t="shared" ref="Y17:Z17" si="41">O17/M17</f>
        <v>#DIV/0!</v>
      </c>
      <c r="Z17" s="16">
        <f t="shared" si="41"/>
        <v>4.8199900736838087E-2</v>
      </c>
      <c r="AA17" s="17"/>
      <c r="AB17" s="17"/>
      <c r="AC17" s="17"/>
      <c r="AD17" s="17"/>
      <c r="AE17" s="17"/>
      <c r="AF17" s="17"/>
      <c r="AG17" s="17"/>
      <c r="AH17" s="17"/>
    </row>
    <row r="18" spans="1:34" ht="15.75" customHeight="1" x14ac:dyDescent="0.25">
      <c r="A18" s="6">
        <f>Summary!A18</f>
        <v>45792</v>
      </c>
      <c r="B18" s="6">
        <f>Summary!B18</f>
        <v>45851</v>
      </c>
      <c r="C18" s="7">
        <v>45788</v>
      </c>
      <c r="D18" s="7">
        <v>45794</v>
      </c>
      <c r="E18" s="8" t="s">
        <v>26</v>
      </c>
      <c r="F18" s="8" t="s">
        <v>39</v>
      </c>
      <c r="G18" s="8" t="s">
        <v>40</v>
      </c>
      <c r="H18" s="8" t="s">
        <v>30</v>
      </c>
      <c r="I18" s="9">
        <v>5000</v>
      </c>
      <c r="J18" s="10">
        <v>240.33</v>
      </c>
      <c r="K18" s="11"/>
      <c r="L18" s="12" t="s">
        <v>41</v>
      </c>
      <c r="M18" s="11"/>
      <c r="N18" s="12">
        <v>34479</v>
      </c>
      <c r="O18" s="11"/>
      <c r="P18" s="12">
        <v>1470</v>
      </c>
      <c r="Q18" s="9"/>
      <c r="R18" s="10">
        <f t="shared" si="38"/>
        <v>6.9703297659444887</v>
      </c>
      <c r="S18" s="9"/>
      <c r="T18" s="10">
        <f t="shared" si="1"/>
        <v>0.16348979591836735</v>
      </c>
      <c r="U18" s="11">
        <v>1000</v>
      </c>
      <c r="V18" s="71">
        <v>151</v>
      </c>
      <c r="W18" s="14">
        <f t="shared" ref="W18:X18" si="42">I18/U18</f>
        <v>5</v>
      </c>
      <c r="X18" s="10">
        <f t="shared" si="42"/>
        <v>1.5915894039735101</v>
      </c>
      <c r="Y18" s="15" t="e">
        <f t="shared" ref="Y18:Z18" si="43">O18/M18</f>
        <v>#DIV/0!</v>
      </c>
      <c r="Z18" s="16">
        <f t="shared" si="43"/>
        <v>4.2634647176542244E-2</v>
      </c>
      <c r="AA18" s="17"/>
      <c r="AB18" s="17"/>
      <c r="AC18" s="17"/>
      <c r="AD18" s="17"/>
      <c r="AE18" s="17"/>
      <c r="AF18" s="17"/>
      <c r="AG18" s="17"/>
      <c r="AH18" s="17"/>
    </row>
    <row r="19" spans="1:34" ht="15.75" customHeight="1" x14ac:dyDescent="0.25">
      <c r="A19" s="6">
        <f>Summary!A19</f>
        <v>45792</v>
      </c>
      <c r="B19" s="6">
        <f>Summary!B19</f>
        <v>45851</v>
      </c>
      <c r="C19" s="7">
        <v>45788</v>
      </c>
      <c r="D19" s="7">
        <v>45794</v>
      </c>
      <c r="E19" s="8" t="s">
        <v>26</v>
      </c>
      <c r="F19" s="8" t="s">
        <v>39</v>
      </c>
      <c r="G19" s="8" t="s">
        <v>40</v>
      </c>
      <c r="H19" s="8" t="s">
        <v>31</v>
      </c>
      <c r="I19" s="9">
        <v>3000</v>
      </c>
      <c r="J19" s="10">
        <v>154.63999999999999</v>
      </c>
      <c r="K19" s="11"/>
      <c r="L19" s="12" t="s">
        <v>41</v>
      </c>
      <c r="M19" s="11"/>
      <c r="N19" s="12">
        <v>32202</v>
      </c>
      <c r="O19" s="11"/>
      <c r="P19" s="12">
        <v>998</v>
      </c>
      <c r="Q19" s="9"/>
      <c r="R19" s="10">
        <f t="shared" si="38"/>
        <v>4.8021861996149307</v>
      </c>
      <c r="S19" s="9"/>
      <c r="T19" s="10">
        <f t="shared" si="1"/>
        <v>0.15494989979959919</v>
      </c>
      <c r="U19" s="13">
        <v>429</v>
      </c>
      <c r="V19" s="71">
        <v>96</v>
      </c>
      <c r="W19" s="14">
        <f t="shared" ref="W19:X19" si="44">I19/U19</f>
        <v>6.9930069930069934</v>
      </c>
      <c r="X19" s="10">
        <f t="shared" si="44"/>
        <v>1.6108333333333331</v>
      </c>
      <c r="Y19" s="15" t="e">
        <f t="shared" ref="Y19:Z19" si="45">O19/M19</f>
        <v>#DIV/0!</v>
      </c>
      <c r="Z19" s="16">
        <f t="shared" si="45"/>
        <v>3.0991863859387615E-2</v>
      </c>
      <c r="AA19" s="17"/>
      <c r="AB19" s="17"/>
      <c r="AC19" s="17"/>
      <c r="AD19" s="17"/>
      <c r="AE19" s="17"/>
      <c r="AF19" s="17"/>
      <c r="AG19" s="17"/>
      <c r="AH19" s="17"/>
    </row>
    <row r="20" spans="1:34" ht="15.75" customHeight="1" x14ac:dyDescent="0.25">
      <c r="A20" s="6">
        <f>Summary!A20</f>
        <v>45792</v>
      </c>
      <c r="B20" s="6">
        <f>Summary!B20</f>
        <v>45851</v>
      </c>
      <c r="C20" s="7">
        <v>45788</v>
      </c>
      <c r="D20" s="7">
        <v>45794</v>
      </c>
      <c r="E20" s="8" t="s">
        <v>26</v>
      </c>
      <c r="F20" s="8" t="s">
        <v>39</v>
      </c>
      <c r="G20" s="8" t="s">
        <v>40</v>
      </c>
      <c r="H20" s="8" t="s">
        <v>35</v>
      </c>
      <c r="I20" s="9">
        <v>2000</v>
      </c>
      <c r="J20" s="10">
        <v>88.91</v>
      </c>
      <c r="K20" s="11"/>
      <c r="L20" s="12" t="s">
        <v>41</v>
      </c>
      <c r="M20" s="11"/>
      <c r="N20" s="12">
        <v>18328</v>
      </c>
      <c r="O20" s="11"/>
      <c r="P20" s="12">
        <v>576</v>
      </c>
      <c r="Q20" s="9"/>
      <c r="R20" s="10">
        <f t="shared" si="38"/>
        <v>4.8510475774770843</v>
      </c>
      <c r="S20" s="9"/>
      <c r="T20" s="10">
        <f t="shared" si="1"/>
        <v>0.15435763888888887</v>
      </c>
      <c r="U20" s="13">
        <v>333</v>
      </c>
      <c r="V20" s="71">
        <v>69</v>
      </c>
      <c r="W20" s="14">
        <f t="shared" ref="W20:X20" si="46">I20/U20</f>
        <v>6.0060060060060056</v>
      </c>
      <c r="X20" s="10">
        <f t="shared" si="46"/>
        <v>1.2885507246376811</v>
      </c>
      <c r="Y20" s="15" t="e">
        <f t="shared" ref="Y20:Z20" si="47">O20/M20</f>
        <v>#DIV/0!</v>
      </c>
      <c r="Z20" s="16">
        <f t="shared" si="47"/>
        <v>3.1427324312527281E-2</v>
      </c>
      <c r="AA20" s="17"/>
      <c r="AB20" s="17"/>
      <c r="AC20" s="17"/>
      <c r="AD20" s="17"/>
      <c r="AE20" s="17"/>
      <c r="AF20" s="17"/>
      <c r="AG20" s="17"/>
      <c r="AH20" s="17"/>
    </row>
    <row r="21" spans="1:34" ht="15.75" customHeight="1" x14ac:dyDescent="0.25">
      <c r="A21" s="6">
        <f>Summary!A21</f>
        <v>45792</v>
      </c>
      <c r="B21" s="6">
        <f>Summary!B21</f>
        <v>45851</v>
      </c>
      <c r="C21" s="7">
        <v>45788</v>
      </c>
      <c r="D21" s="7">
        <v>45794</v>
      </c>
      <c r="E21" s="8" t="s">
        <v>26</v>
      </c>
      <c r="F21" s="8" t="s">
        <v>39</v>
      </c>
      <c r="G21" s="8" t="s">
        <v>40</v>
      </c>
      <c r="H21" s="8" t="s">
        <v>36</v>
      </c>
      <c r="I21" s="9">
        <v>2000</v>
      </c>
      <c r="J21" s="10">
        <v>91.11</v>
      </c>
      <c r="K21" s="11"/>
      <c r="L21" s="12" t="s">
        <v>41</v>
      </c>
      <c r="M21" s="11"/>
      <c r="N21" s="12">
        <v>23583</v>
      </c>
      <c r="O21" s="11"/>
      <c r="P21" s="12">
        <v>1337</v>
      </c>
      <c r="Q21" s="9"/>
      <c r="R21" s="10">
        <f t="shared" si="38"/>
        <v>3.8633761607937922</v>
      </c>
      <c r="S21" s="9"/>
      <c r="T21" s="10">
        <f t="shared" si="1"/>
        <v>6.8145100972326109E-2</v>
      </c>
      <c r="U21" s="13">
        <v>333</v>
      </c>
      <c r="V21" s="71">
        <v>135</v>
      </c>
      <c r="W21" s="14">
        <f t="shared" ref="W21:X21" si="48">I21/U21</f>
        <v>6.0060060060060056</v>
      </c>
      <c r="X21" s="10">
        <f t="shared" si="48"/>
        <v>0.67488888888888887</v>
      </c>
      <c r="Y21" s="15" t="e">
        <f t="shared" ref="Y21:Z21" si="49">O21/M21</f>
        <v>#DIV/0!</v>
      </c>
      <c r="Z21" s="16">
        <f t="shared" si="49"/>
        <v>5.6693380825170676E-2</v>
      </c>
      <c r="AA21" s="17"/>
      <c r="AB21" s="17"/>
      <c r="AC21" s="17"/>
      <c r="AD21" s="17"/>
      <c r="AE21" s="17"/>
      <c r="AF21" s="17"/>
      <c r="AG21" s="17"/>
      <c r="AH21" s="17"/>
    </row>
    <row r="22" spans="1:34" ht="15.75" customHeight="1" x14ac:dyDescent="0.25">
      <c r="A22" s="6">
        <f>Summary!A22</f>
        <v>45789</v>
      </c>
      <c r="B22" s="6">
        <f>Summary!B22</f>
        <v>45849</v>
      </c>
      <c r="C22" s="7">
        <v>45788</v>
      </c>
      <c r="D22" s="7">
        <v>45794</v>
      </c>
      <c r="E22" s="8" t="s">
        <v>26</v>
      </c>
      <c r="F22" s="8" t="s">
        <v>39</v>
      </c>
      <c r="G22" s="8" t="s">
        <v>40</v>
      </c>
      <c r="H22" s="8" t="s">
        <v>37</v>
      </c>
      <c r="I22" s="9">
        <v>2000</v>
      </c>
      <c r="J22" s="10">
        <v>105.19</v>
      </c>
      <c r="K22" s="11"/>
      <c r="L22" s="12" t="s">
        <v>41</v>
      </c>
      <c r="M22" s="11"/>
      <c r="N22" s="12">
        <v>26092</v>
      </c>
      <c r="O22" s="11"/>
      <c r="P22" s="12">
        <v>978</v>
      </c>
      <c r="Q22" s="9"/>
      <c r="R22" s="10">
        <f t="shared" si="38"/>
        <v>4.0315039092442122</v>
      </c>
      <c r="S22" s="9"/>
      <c r="T22" s="10">
        <f t="shared" si="1"/>
        <v>0.10755623721881391</v>
      </c>
      <c r="U22" s="13">
        <v>333</v>
      </c>
      <c r="V22" s="71">
        <v>137</v>
      </c>
      <c r="W22" s="14">
        <f t="shared" ref="W22:X22" si="50">I22/U22</f>
        <v>6.0060060060060056</v>
      </c>
      <c r="X22" s="10">
        <f t="shared" si="50"/>
        <v>0.7678102189781022</v>
      </c>
      <c r="Y22" s="15" t="e">
        <f t="shared" ref="Y22:Z22" si="51">O22/M22</f>
        <v>#DIV/0!</v>
      </c>
      <c r="Z22" s="16">
        <f t="shared" si="51"/>
        <v>3.7482753334355357E-2</v>
      </c>
      <c r="AA22" s="17"/>
      <c r="AB22" s="17"/>
      <c r="AC22" s="17"/>
      <c r="AD22" s="17"/>
      <c r="AE22" s="17"/>
      <c r="AF22" s="17"/>
      <c r="AG22" s="17"/>
      <c r="AH22" s="17"/>
    </row>
    <row r="23" spans="1:34" ht="15.75" customHeight="1" x14ac:dyDescent="0.3">
      <c r="A23" s="18" t="s">
        <v>32</v>
      </c>
      <c r="B23" s="18"/>
      <c r="C23" s="18"/>
      <c r="D23" s="18"/>
      <c r="E23" s="18"/>
      <c r="F23" s="18"/>
      <c r="G23" s="18"/>
      <c r="H23" s="18"/>
      <c r="I23" s="19">
        <f t="shared" ref="I23:P23" si="52">SUM(I17:I22)</f>
        <v>20000</v>
      </c>
      <c r="J23" s="19">
        <f t="shared" si="52"/>
        <v>980.73</v>
      </c>
      <c r="K23" s="20">
        <f t="shared" si="52"/>
        <v>0</v>
      </c>
      <c r="L23" s="20">
        <f t="shared" si="52"/>
        <v>0</v>
      </c>
      <c r="M23" s="20">
        <f t="shared" si="52"/>
        <v>0</v>
      </c>
      <c r="N23" s="20">
        <f t="shared" si="52"/>
        <v>187070</v>
      </c>
      <c r="O23" s="20">
        <f t="shared" si="52"/>
        <v>0</v>
      </c>
      <c r="P23" s="20">
        <f t="shared" si="52"/>
        <v>7884</v>
      </c>
      <c r="Q23" s="19"/>
      <c r="R23" s="19">
        <f t="shared" si="38"/>
        <v>5.2425829903244781</v>
      </c>
      <c r="S23" s="19"/>
      <c r="T23" s="19">
        <f t="shared" si="1"/>
        <v>0.12439497716894977</v>
      </c>
      <c r="U23" s="20">
        <f t="shared" ref="U23:V23" si="53">SUM(U17:U22)</f>
        <v>3628</v>
      </c>
      <c r="V23" s="18">
        <f t="shared" si="53"/>
        <v>838</v>
      </c>
      <c r="W23" s="21"/>
      <c r="X23" s="19">
        <f>J23/V23</f>
        <v>1.1703221957040573</v>
      </c>
      <c r="Y23" s="18"/>
      <c r="Z23" s="18"/>
      <c r="AA23" s="17"/>
      <c r="AB23" s="17"/>
      <c r="AC23" s="17"/>
      <c r="AD23" s="17"/>
      <c r="AE23" s="17"/>
      <c r="AF23" s="17"/>
      <c r="AG23" s="17"/>
      <c r="AH23" s="17"/>
    </row>
    <row r="24" spans="1:34" ht="15.75" customHeight="1" x14ac:dyDescent="0.25">
      <c r="A24" s="6">
        <f>Summary!A24</f>
        <v>45797</v>
      </c>
      <c r="B24" s="6">
        <f>Summary!B24</f>
        <v>45857</v>
      </c>
      <c r="C24" s="8"/>
      <c r="D24" s="7"/>
      <c r="E24" s="8" t="s">
        <v>26</v>
      </c>
      <c r="F24" s="8" t="s">
        <v>42</v>
      </c>
      <c r="G24" s="8" t="s">
        <v>43</v>
      </c>
      <c r="H24" s="8" t="s">
        <v>29</v>
      </c>
      <c r="I24" s="9">
        <v>7000</v>
      </c>
      <c r="J24" s="10"/>
      <c r="K24" s="11"/>
      <c r="L24" s="12"/>
      <c r="M24" s="11">
        <v>5600000</v>
      </c>
      <c r="N24" s="12"/>
      <c r="O24" s="11">
        <v>28000</v>
      </c>
      <c r="P24" s="12"/>
      <c r="Q24" s="9">
        <v>2.5</v>
      </c>
      <c r="R24" s="10" t="e">
        <f t="shared" si="38"/>
        <v>#DIV/0!</v>
      </c>
      <c r="S24" s="9">
        <f t="shared" ref="S24:T24" si="54">(I24/O24)</f>
        <v>0.25</v>
      </c>
      <c r="T24" s="10" t="e">
        <f t="shared" si="54"/>
        <v>#DIV/0!</v>
      </c>
      <c r="U24" s="11">
        <v>1167</v>
      </c>
      <c r="V24" s="71"/>
      <c r="W24" s="14">
        <f t="shared" ref="W24:X24" si="55">I24/U24</f>
        <v>5.9982862039417313</v>
      </c>
      <c r="X24" s="10" t="e">
        <f t="shared" si="55"/>
        <v>#DIV/0!</v>
      </c>
      <c r="Y24" s="15">
        <f t="shared" ref="Y24:Z24" si="56">O24/M24</f>
        <v>5.0000000000000001E-3</v>
      </c>
      <c r="Z24" s="16" t="e">
        <f t="shared" si="56"/>
        <v>#DIV/0!</v>
      </c>
      <c r="AA24" s="17"/>
      <c r="AB24" s="17"/>
      <c r="AC24" s="17"/>
      <c r="AD24" s="17"/>
      <c r="AE24" s="17"/>
      <c r="AF24" s="17"/>
      <c r="AG24" s="17"/>
      <c r="AH24" s="17"/>
    </row>
    <row r="25" spans="1:34" ht="15.75" customHeight="1" x14ac:dyDescent="0.25">
      <c r="A25" s="6">
        <f>Summary!A25</f>
        <v>45797</v>
      </c>
      <c r="B25" s="6">
        <f>Summary!B25</f>
        <v>45857</v>
      </c>
      <c r="C25" s="8"/>
      <c r="D25" s="7"/>
      <c r="E25" s="8" t="s">
        <v>26</v>
      </c>
      <c r="F25" s="8" t="s">
        <v>42</v>
      </c>
      <c r="G25" s="8" t="s">
        <v>43</v>
      </c>
      <c r="H25" s="8" t="s">
        <v>30</v>
      </c>
      <c r="I25" s="9">
        <v>5000</v>
      </c>
      <c r="J25" s="10"/>
      <c r="K25" s="11"/>
      <c r="L25" s="12"/>
      <c r="M25" s="11">
        <v>4000000</v>
      </c>
      <c r="N25" s="12"/>
      <c r="O25" s="11">
        <v>20000</v>
      </c>
      <c r="P25" s="12"/>
      <c r="Q25" s="9">
        <v>4</v>
      </c>
      <c r="R25" s="10" t="e">
        <f t="shared" si="38"/>
        <v>#DIV/0!</v>
      </c>
      <c r="S25" s="9">
        <f t="shared" ref="S25:T25" si="57">(I25/O25)</f>
        <v>0.25</v>
      </c>
      <c r="T25" s="10" t="e">
        <f t="shared" si="57"/>
        <v>#DIV/0!</v>
      </c>
      <c r="U25" s="13">
        <v>714</v>
      </c>
      <c r="V25" s="71"/>
      <c r="W25" s="14">
        <f t="shared" ref="W25:X25" si="58">I25/U25</f>
        <v>7.0028011204481793</v>
      </c>
      <c r="X25" s="10" t="e">
        <f t="shared" si="58"/>
        <v>#DIV/0!</v>
      </c>
      <c r="Y25" s="15">
        <f t="shared" ref="Y25:Z25" si="59">O25/M25</f>
        <v>5.0000000000000001E-3</v>
      </c>
      <c r="Z25" s="16" t="e">
        <f t="shared" si="59"/>
        <v>#DIV/0!</v>
      </c>
      <c r="AA25" s="17"/>
      <c r="AB25" s="17"/>
      <c r="AC25" s="17"/>
      <c r="AD25" s="17"/>
      <c r="AE25" s="17"/>
      <c r="AF25" s="17"/>
      <c r="AG25" s="17"/>
      <c r="AH25" s="17"/>
    </row>
    <row r="26" spans="1:34" ht="15.75" customHeight="1" x14ac:dyDescent="0.25">
      <c r="A26" s="6">
        <f>Summary!A26</f>
        <v>45797</v>
      </c>
      <c r="B26" s="6">
        <f>Summary!B26</f>
        <v>45857</v>
      </c>
      <c r="C26" s="8"/>
      <c r="D26" s="7"/>
      <c r="E26" s="8" t="s">
        <v>26</v>
      </c>
      <c r="F26" s="8" t="s">
        <v>42</v>
      </c>
      <c r="G26" s="8" t="s">
        <v>43</v>
      </c>
      <c r="H26" s="8" t="s">
        <v>31</v>
      </c>
      <c r="I26" s="9">
        <v>4000</v>
      </c>
      <c r="J26" s="10"/>
      <c r="K26" s="11"/>
      <c r="L26" s="12"/>
      <c r="M26" s="11">
        <v>3200000</v>
      </c>
      <c r="N26" s="12"/>
      <c r="O26" s="11">
        <v>16000</v>
      </c>
      <c r="P26" s="12"/>
      <c r="Q26" s="9">
        <v>5</v>
      </c>
      <c r="R26" s="10" t="e">
        <f t="shared" si="38"/>
        <v>#DIV/0!</v>
      </c>
      <c r="S26" s="9">
        <f t="shared" ref="S26:T26" si="60">(I26/O26)</f>
        <v>0.25</v>
      </c>
      <c r="T26" s="10" t="e">
        <f t="shared" si="60"/>
        <v>#DIV/0!</v>
      </c>
      <c r="U26" s="13">
        <v>571</v>
      </c>
      <c r="V26" s="71"/>
      <c r="W26" s="14">
        <f t="shared" ref="W26:X26" si="61">I26/U26</f>
        <v>7.0052539404553418</v>
      </c>
      <c r="X26" s="10" t="e">
        <f t="shared" si="61"/>
        <v>#DIV/0!</v>
      </c>
      <c r="Y26" s="15">
        <f t="shared" ref="Y26:Z26" si="62">O26/M26</f>
        <v>5.0000000000000001E-3</v>
      </c>
      <c r="Z26" s="16" t="e">
        <f t="shared" si="62"/>
        <v>#DIV/0!</v>
      </c>
      <c r="AA26" s="17"/>
      <c r="AB26" s="17"/>
      <c r="AC26" s="17"/>
      <c r="AD26" s="17"/>
      <c r="AE26" s="17"/>
      <c r="AF26" s="17"/>
      <c r="AG26" s="17"/>
      <c r="AH26" s="17"/>
    </row>
    <row r="27" spans="1:34" ht="15.75" customHeight="1" x14ac:dyDescent="0.25">
      <c r="A27" s="6">
        <f>Summary!A27</f>
        <v>45797</v>
      </c>
      <c r="B27" s="6">
        <f>Summary!B27</f>
        <v>45857</v>
      </c>
      <c r="C27" s="8"/>
      <c r="D27" s="7"/>
      <c r="E27" s="8" t="s">
        <v>26</v>
      </c>
      <c r="F27" s="8" t="s">
        <v>42</v>
      </c>
      <c r="G27" s="8" t="s">
        <v>43</v>
      </c>
      <c r="H27" s="8" t="s">
        <v>37</v>
      </c>
      <c r="I27" s="9">
        <v>3000</v>
      </c>
      <c r="J27" s="10"/>
      <c r="K27" s="11"/>
      <c r="L27" s="12"/>
      <c r="M27" s="11">
        <v>2400000</v>
      </c>
      <c r="N27" s="12"/>
      <c r="O27" s="11">
        <v>12000</v>
      </c>
      <c r="P27" s="12"/>
      <c r="Q27" s="9">
        <v>3.5</v>
      </c>
      <c r="R27" s="10" t="e">
        <f t="shared" si="38"/>
        <v>#DIV/0!</v>
      </c>
      <c r="S27" s="9">
        <f t="shared" ref="S27:T27" si="63">(I27/O27)</f>
        <v>0.25</v>
      </c>
      <c r="T27" s="10" t="e">
        <f t="shared" si="63"/>
        <v>#DIV/0!</v>
      </c>
      <c r="U27" s="13">
        <v>429</v>
      </c>
      <c r="V27" s="71"/>
      <c r="W27" s="14">
        <f t="shared" ref="W27:X27" si="64">I27/U27</f>
        <v>6.9930069930069934</v>
      </c>
      <c r="X27" s="10" t="e">
        <f t="shared" si="64"/>
        <v>#DIV/0!</v>
      </c>
      <c r="Y27" s="15">
        <f t="shared" ref="Y27:Z27" si="65">O27/M27</f>
        <v>5.0000000000000001E-3</v>
      </c>
      <c r="Z27" s="16" t="e">
        <f t="shared" si="65"/>
        <v>#DIV/0!</v>
      </c>
      <c r="AA27" s="17"/>
      <c r="AB27" s="17"/>
      <c r="AC27" s="17"/>
      <c r="AD27" s="17"/>
      <c r="AE27" s="17"/>
      <c r="AF27" s="17"/>
      <c r="AG27" s="17"/>
      <c r="AH27" s="17"/>
    </row>
    <row r="28" spans="1:34" ht="15.75" customHeight="1" x14ac:dyDescent="0.3">
      <c r="A28" s="18" t="s">
        <v>32</v>
      </c>
      <c r="B28" s="18"/>
      <c r="C28" s="18"/>
      <c r="D28" s="18"/>
      <c r="E28" s="18"/>
      <c r="F28" s="18"/>
      <c r="G28" s="18"/>
      <c r="H28" s="18"/>
      <c r="I28" s="19">
        <f t="shared" ref="I28:P28" si="66">SUM(I24:I27)</f>
        <v>19000</v>
      </c>
      <c r="J28" s="19">
        <f t="shared" si="66"/>
        <v>0</v>
      </c>
      <c r="K28" s="20">
        <f t="shared" si="66"/>
        <v>0</v>
      </c>
      <c r="L28" s="20">
        <f t="shared" si="66"/>
        <v>0</v>
      </c>
      <c r="M28" s="20">
        <f t="shared" si="66"/>
        <v>15200000</v>
      </c>
      <c r="N28" s="20">
        <f t="shared" si="66"/>
        <v>0</v>
      </c>
      <c r="O28" s="20">
        <f t="shared" si="66"/>
        <v>76000</v>
      </c>
      <c r="P28" s="20">
        <f t="shared" si="66"/>
        <v>0</v>
      </c>
      <c r="Q28" s="19"/>
      <c r="R28" s="19" t="e">
        <f t="shared" si="38"/>
        <v>#DIV/0!</v>
      </c>
      <c r="S28" s="19"/>
      <c r="T28" s="19" t="e">
        <f>(J28/P28)</f>
        <v>#DIV/0!</v>
      </c>
      <c r="U28" s="20">
        <f t="shared" ref="U28:V28" si="67">SUM(U24:U27)</f>
        <v>2881</v>
      </c>
      <c r="V28" s="18">
        <f t="shared" si="67"/>
        <v>0</v>
      </c>
      <c r="W28" s="21"/>
      <c r="X28" s="19" t="e">
        <f>J28/V28</f>
        <v>#DIV/0!</v>
      </c>
      <c r="Y28" s="18"/>
      <c r="Z28" s="18"/>
      <c r="AA28" s="17"/>
      <c r="AB28" s="17"/>
      <c r="AC28" s="17"/>
      <c r="AD28" s="17"/>
      <c r="AE28" s="17"/>
      <c r="AF28" s="17"/>
      <c r="AG28" s="17"/>
      <c r="AH28" s="17"/>
    </row>
    <row r="29" spans="1:34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24"/>
      <c r="J29" s="25"/>
      <c r="K29" s="26"/>
      <c r="L29" s="27"/>
      <c r="M29" s="26"/>
      <c r="N29" s="27"/>
      <c r="O29" s="26"/>
      <c r="P29" s="27"/>
      <c r="Q29" s="24"/>
      <c r="R29" s="25"/>
      <c r="S29" s="24"/>
      <c r="T29" s="25"/>
      <c r="U29" s="17"/>
      <c r="V29" s="28"/>
      <c r="W29" s="29"/>
      <c r="X29" s="25"/>
      <c r="Y29" s="17"/>
      <c r="Z29" s="28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3">
      <c r="A30" s="17"/>
      <c r="B30" s="17"/>
      <c r="C30" s="17"/>
      <c r="D30" s="17"/>
      <c r="E30" s="17"/>
      <c r="F30" s="17"/>
      <c r="G30" s="17"/>
      <c r="H30" s="32" t="s">
        <v>32</v>
      </c>
      <c r="I30" s="33">
        <f t="shared" ref="I30:P30" si="68">SUM(I28,I23,I16,I12,I5)</f>
        <v>83000</v>
      </c>
      <c r="J30" s="33">
        <f t="shared" si="68"/>
        <v>5601.4099999999989</v>
      </c>
      <c r="K30" s="34">
        <f t="shared" si="68"/>
        <v>1190926</v>
      </c>
      <c r="L30" s="34">
        <f t="shared" si="68"/>
        <v>771592</v>
      </c>
      <c r="M30" s="34">
        <f t="shared" si="68"/>
        <v>24712779</v>
      </c>
      <c r="N30" s="34">
        <f t="shared" si="68"/>
        <v>1766105</v>
      </c>
      <c r="O30" s="34">
        <f t="shared" si="68"/>
        <v>76000</v>
      </c>
      <c r="P30" s="34">
        <f t="shared" si="68"/>
        <v>29952</v>
      </c>
      <c r="Q30" s="33">
        <v>3.5</v>
      </c>
      <c r="R30" s="33">
        <f>(J30/N30)*1000</f>
        <v>3.1716177690454415</v>
      </c>
      <c r="S30" s="33">
        <f t="shared" ref="S30:T30" si="69">(I30/O30)</f>
        <v>1.0921052631578947</v>
      </c>
      <c r="T30" s="33">
        <f t="shared" si="69"/>
        <v>0.18701288728632476</v>
      </c>
      <c r="U30" s="34">
        <f t="shared" ref="U30:V30" si="70">SUM(U28,U23,U16,U12,U5)</f>
        <v>8200</v>
      </c>
      <c r="V30" s="34">
        <f t="shared" si="70"/>
        <v>838</v>
      </c>
      <c r="W30" s="33">
        <f t="shared" ref="W30:X30" si="71">I30/U30</f>
        <v>10.121951219512194</v>
      </c>
      <c r="X30" s="33">
        <f t="shared" si="71"/>
        <v>6.684260143198089</v>
      </c>
      <c r="Y30" s="35">
        <f t="shared" ref="Y30:Z30" si="72">O30/M30</f>
        <v>3.07533199726344E-3</v>
      </c>
      <c r="Z30" s="35">
        <f t="shared" si="72"/>
        <v>1.6959354058790389E-2</v>
      </c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24"/>
      <c r="J31" s="25"/>
      <c r="K31" s="26"/>
      <c r="L31" s="27"/>
      <c r="M31" s="26"/>
      <c r="N31" s="27"/>
      <c r="O31" s="26"/>
      <c r="P31" s="27"/>
      <c r="Q31" s="24"/>
      <c r="R31" s="25"/>
      <c r="S31" s="24"/>
      <c r="T31" s="25"/>
      <c r="U31" s="17"/>
      <c r="V31" s="28"/>
      <c r="W31" s="29"/>
      <c r="X31" s="25"/>
      <c r="Y31" s="17"/>
      <c r="Z31" s="28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24"/>
      <c r="J32" s="25"/>
      <c r="K32" s="26"/>
      <c r="L32" s="27"/>
      <c r="M32" s="26"/>
      <c r="N32" s="27"/>
      <c r="O32" s="26"/>
      <c r="P32" s="27"/>
      <c r="Q32" s="24"/>
      <c r="R32" s="25"/>
      <c r="S32" s="24"/>
      <c r="T32" s="25"/>
      <c r="U32" s="17"/>
      <c r="V32" s="28"/>
      <c r="W32" s="29"/>
      <c r="X32" s="25"/>
      <c r="Y32" s="17"/>
      <c r="Z32" s="28"/>
      <c r="AA32" s="17"/>
      <c r="AB32" s="17"/>
      <c r="AC32" s="17"/>
      <c r="AD32" s="17"/>
      <c r="AE32" s="17"/>
      <c r="AF32" s="17"/>
      <c r="AG32" s="17"/>
      <c r="AH32" s="17"/>
    </row>
    <row r="33" spans="1:34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24"/>
      <c r="J33" s="25"/>
      <c r="K33" s="26"/>
      <c r="L33" s="27"/>
      <c r="M33" s="26"/>
      <c r="N33" s="27"/>
      <c r="O33" s="26"/>
      <c r="P33" s="27"/>
      <c r="Q33" s="24"/>
      <c r="R33" s="25"/>
      <c r="S33" s="24"/>
      <c r="T33" s="25"/>
      <c r="U33" s="17"/>
      <c r="V33" s="28"/>
      <c r="W33" s="29"/>
      <c r="X33" s="25"/>
      <c r="Y33" s="17"/>
      <c r="Z33" s="28"/>
      <c r="AA33" s="17"/>
      <c r="AB33" s="17"/>
      <c r="AC33" s="17"/>
      <c r="AD33" s="17"/>
      <c r="AE33" s="17"/>
      <c r="AF33" s="17"/>
      <c r="AG33" s="17"/>
      <c r="AH33" s="17"/>
    </row>
    <row r="34" spans="1:34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24"/>
      <c r="J34" s="25"/>
      <c r="K34" s="26"/>
      <c r="L34" s="27"/>
      <c r="M34" s="26"/>
      <c r="N34" s="27"/>
      <c r="O34" s="26"/>
      <c r="P34" s="27"/>
      <c r="Q34" s="24"/>
      <c r="R34" s="25"/>
      <c r="S34" s="24"/>
      <c r="T34" s="25"/>
      <c r="U34" s="17"/>
      <c r="V34" s="28"/>
      <c r="W34" s="29"/>
      <c r="X34" s="25"/>
      <c r="Y34" s="17"/>
      <c r="Z34" s="28"/>
      <c r="AA34" s="17"/>
      <c r="AB34" s="17"/>
      <c r="AC34" s="17"/>
      <c r="AD34" s="17"/>
      <c r="AE34" s="17"/>
      <c r="AF34" s="17"/>
      <c r="AG34" s="17"/>
      <c r="AH34" s="17"/>
    </row>
    <row r="35" spans="1:34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24"/>
      <c r="J35" s="25"/>
      <c r="K35" s="26"/>
      <c r="L35" s="27"/>
      <c r="M35" s="26"/>
      <c r="N35" s="27"/>
      <c r="O35" s="26"/>
      <c r="P35" s="27"/>
      <c r="Q35" s="24"/>
      <c r="R35" s="25"/>
      <c r="S35" s="24"/>
      <c r="T35" s="25"/>
      <c r="U35" s="17"/>
      <c r="V35" s="28"/>
      <c r="W35" s="29"/>
      <c r="X35" s="25"/>
      <c r="Y35" s="17"/>
      <c r="Z35" s="28"/>
      <c r="AA35" s="17"/>
      <c r="AB35" s="17"/>
      <c r="AC35" s="17"/>
      <c r="AD35" s="17"/>
      <c r="AE35" s="17"/>
      <c r="AF35" s="17"/>
      <c r="AG35" s="17"/>
      <c r="AH35" s="17"/>
    </row>
    <row r="36" spans="1:34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24"/>
      <c r="J36" s="25"/>
      <c r="K36" s="26"/>
      <c r="L36" s="27"/>
      <c r="M36" s="26"/>
      <c r="N36" s="27"/>
      <c r="O36" s="26"/>
      <c r="P36" s="27"/>
      <c r="Q36" s="24"/>
      <c r="R36" s="25"/>
      <c r="S36" s="24"/>
      <c r="T36" s="25"/>
      <c r="U36" s="17"/>
      <c r="V36" s="28"/>
      <c r="W36" s="29"/>
      <c r="X36" s="25"/>
      <c r="Y36" s="17"/>
      <c r="Z36" s="28"/>
      <c r="AA36" s="17"/>
      <c r="AB36" s="17"/>
      <c r="AC36" s="17"/>
      <c r="AD36" s="17"/>
      <c r="AE36" s="17"/>
      <c r="AF36" s="17"/>
      <c r="AG36" s="17"/>
      <c r="AH36" s="17"/>
    </row>
    <row r="37" spans="1:34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24"/>
      <c r="J37" s="25"/>
      <c r="K37" s="26"/>
      <c r="L37" s="27"/>
      <c r="M37" s="26"/>
      <c r="N37" s="27"/>
      <c r="O37" s="26"/>
      <c r="P37" s="27"/>
      <c r="Q37" s="24"/>
      <c r="R37" s="25"/>
      <c r="S37" s="24"/>
      <c r="T37" s="25"/>
      <c r="U37" s="17"/>
      <c r="V37" s="28"/>
      <c r="W37" s="29"/>
      <c r="X37" s="25"/>
      <c r="Y37" s="17"/>
      <c r="Z37" s="28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24"/>
      <c r="J38" s="25"/>
      <c r="K38" s="26"/>
      <c r="L38" s="27"/>
      <c r="M38" s="26"/>
      <c r="N38" s="27"/>
      <c r="O38" s="26"/>
      <c r="P38" s="27"/>
      <c r="Q38" s="24"/>
      <c r="R38" s="25"/>
      <c r="S38" s="24"/>
      <c r="T38" s="25"/>
      <c r="U38" s="17"/>
      <c r="V38" s="28"/>
      <c r="W38" s="29"/>
      <c r="X38" s="25"/>
      <c r="Y38" s="17"/>
      <c r="Z38" s="28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24"/>
      <c r="J39" s="25"/>
      <c r="K39" s="26"/>
      <c r="L39" s="27"/>
      <c r="M39" s="26"/>
      <c r="N39" s="27"/>
      <c r="O39" s="26"/>
      <c r="P39" s="27"/>
      <c r="Q39" s="24"/>
      <c r="R39" s="25"/>
      <c r="S39" s="24"/>
      <c r="T39" s="25"/>
      <c r="U39" s="17"/>
      <c r="V39" s="28"/>
      <c r="W39" s="29"/>
      <c r="X39" s="25"/>
      <c r="Y39" s="17"/>
      <c r="Z39" s="28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24"/>
      <c r="J40" s="25"/>
      <c r="K40" s="26"/>
      <c r="L40" s="27"/>
      <c r="M40" s="26"/>
      <c r="N40" s="27"/>
      <c r="O40" s="26"/>
      <c r="P40" s="27"/>
      <c r="Q40" s="24"/>
      <c r="R40" s="25"/>
      <c r="S40" s="24"/>
      <c r="T40" s="25"/>
      <c r="U40" s="17"/>
      <c r="V40" s="28"/>
      <c r="W40" s="29"/>
      <c r="X40" s="25"/>
      <c r="Y40" s="17"/>
      <c r="Z40" s="28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24"/>
      <c r="J41" s="25"/>
      <c r="K41" s="26"/>
      <c r="L41" s="27"/>
      <c r="M41" s="26"/>
      <c r="N41" s="27"/>
      <c r="O41" s="26"/>
      <c r="P41" s="27"/>
      <c r="Q41" s="24"/>
      <c r="R41" s="25"/>
      <c r="S41" s="24"/>
      <c r="T41" s="25"/>
      <c r="U41" s="17"/>
      <c r="V41" s="28"/>
      <c r="W41" s="29"/>
      <c r="X41" s="25"/>
      <c r="Y41" s="17"/>
      <c r="Z41" s="28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24"/>
      <c r="J42" s="25"/>
      <c r="K42" s="26"/>
      <c r="L42" s="27"/>
      <c r="M42" s="26"/>
      <c r="N42" s="27"/>
      <c r="O42" s="26"/>
      <c r="P42" s="27"/>
      <c r="Q42" s="24"/>
      <c r="R42" s="25"/>
      <c r="S42" s="24"/>
      <c r="T42" s="25"/>
      <c r="U42" s="17"/>
      <c r="V42" s="28"/>
      <c r="W42" s="29"/>
      <c r="X42" s="25"/>
      <c r="Y42" s="17"/>
      <c r="Z42" s="28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24"/>
      <c r="J43" s="25"/>
      <c r="K43" s="26"/>
      <c r="L43" s="27"/>
      <c r="M43" s="26"/>
      <c r="N43" s="27"/>
      <c r="O43" s="26"/>
      <c r="P43" s="27"/>
      <c r="Q43" s="24"/>
      <c r="R43" s="25"/>
      <c r="S43" s="24"/>
      <c r="T43" s="25"/>
      <c r="U43" s="17"/>
      <c r="V43" s="28"/>
      <c r="W43" s="29"/>
      <c r="X43" s="25"/>
      <c r="Y43" s="17"/>
      <c r="Z43" s="28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24"/>
      <c r="J44" s="25"/>
      <c r="K44" s="26"/>
      <c r="L44" s="27"/>
      <c r="M44" s="26"/>
      <c r="N44" s="27"/>
      <c r="O44" s="26"/>
      <c r="P44" s="27"/>
      <c r="Q44" s="24"/>
      <c r="R44" s="25"/>
      <c r="S44" s="24"/>
      <c r="T44" s="25"/>
      <c r="U44" s="17"/>
      <c r="V44" s="28"/>
      <c r="W44" s="29"/>
      <c r="X44" s="25"/>
      <c r="Y44" s="17"/>
      <c r="Z44" s="28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24"/>
      <c r="J45" s="25"/>
      <c r="K45" s="26"/>
      <c r="L45" s="27"/>
      <c r="M45" s="26"/>
      <c r="N45" s="27"/>
      <c r="O45" s="26"/>
      <c r="P45" s="27"/>
      <c r="Q45" s="24"/>
      <c r="R45" s="25"/>
      <c r="S45" s="24"/>
      <c r="T45" s="25"/>
      <c r="U45" s="17"/>
      <c r="V45" s="28"/>
      <c r="W45" s="29"/>
      <c r="X45" s="25"/>
      <c r="Y45" s="17"/>
      <c r="Z45" s="28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24"/>
      <c r="J46" s="25"/>
      <c r="K46" s="26"/>
      <c r="L46" s="27"/>
      <c r="M46" s="26"/>
      <c r="N46" s="27"/>
      <c r="O46" s="26"/>
      <c r="P46" s="27"/>
      <c r="Q46" s="24"/>
      <c r="R46" s="25"/>
      <c r="S46" s="24"/>
      <c r="T46" s="25"/>
      <c r="U46" s="17"/>
      <c r="V46" s="28"/>
      <c r="W46" s="29"/>
      <c r="X46" s="25"/>
      <c r="Y46" s="17"/>
      <c r="Z46" s="28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24"/>
      <c r="J47" s="25"/>
      <c r="K47" s="26"/>
      <c r="L47" s="27"/>
      <c r="M47" s="26"/>
      <c r="N47" s="27"/>
      <c r="O47" s="26"/>
      <c r="P47" s="27"/>
      <c r="Q47" s="24"/>
      <c r="R47" s="25"/>
      <c r="S47" s="24"/>
      <c r="T47" s="25"/>
      <c r="U47" s="17"/>
      <c r="V47" s="28"/>
      <c r="W47" s="29"/>
      <c r="X47" s="25"/>
      <c r="Y47" s="17"/>
      <c r="Z47" s="28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24"/>
      <c r="J48" s="25"/>
      <c r="K48" s="26"/>
      <c r="L48" s="27"/>
      <c r="M48" s="26"/>
      <c r="N48" s="27"/>
      <c r="O48" s="26"/>
      <c r="P48" s="27"/>
      <c r="Q48" s="24"/>
      <c r="R48" s="25"/>
      <c r="S48" s="24"/>
      <c r="T48" s="25"/>
      <c r="U48" s="17"/>
      <c r="V48" s="28"/>
      <c r="W48" s="29"/>
      <c r="X48" s="25"/>
      <c r="Y48" s="17"/>
      <c r="Z48" s="28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24"/>
      <c r="J49" s="25"/>
      <c r="K49" s="26"/>
      <c r="L49" s="27"/>
      <c r="M49" s="26"/>
      <c r="N49" s="27"/>
      <c r="O49" s="26"/>
      <c r="P49" s="27"/>
      <c r="Q49" s="24"/>
      <c r="R49" s="25"/>
      <c r="S49" s="24"/>
      <c r="T49" s="25"/>
      <c r="U49" s="17"/>
      <c r="V49" s="28"/>
      <c r="W49" s="29"/>
      <c r="X49" s="25"/>
      <c r="Y49" s="17"/>
      <c r="Z49" s="28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24"/>
      <c r="J50" s="25"/>
      <c r="K50" s="26"/>
      <c r="L50" s="27"/>
      <c r="M50" s="26"/>
      <c r="N50" s="27"/>
      <c r="O50" s="26"/>
      <c r="P50" s="27"/>
      <c r="Q50" s="24"/>
      <c r="R50" s="25"/>
      <c r="S50" s="24"/>
      <c r="T50" s="25"/>
      <c r="U50" s="17"/>
      <c r="V50" s="28"/>
      <c r="W50" s="29"/>
      <c r="X50" s="25"/>
      <c r="Y50" s="17"/>
      <c r="Z50" s="28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24"/>
      <c r="J51" s="25"/>
      <c r="K51" s="26"/>
      <c r="L51" s="27"/>
      <c r="M51" s="26"/>
      <c r="N51" s="27"/>
      <c r="O51" s="26"/>
      <c r="P51" s="27"/>
      <c r="Q51" s="24"/>
      <c r="R51" s="25"/>
      <c r="S51" s="24"/>
      <c r="T51" s="25"/>
      <c r="U51" s="17"/>
      <c r="V51" s="28"/>
      <c r="W51" s="29"/>
      <c r="X51" s="25"/>
      <c r="Y51" s="17"/>
      <c r="Z51" s="28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24"/>
      <c r="J52" s="25"/>
      <c r="K52" s="26"/>
      <c r="L52" s="27"/>
      <c r="M52" s="26"/>
      <c r="N52" s="27"/>
      <c r="O52" s="26"/>
      <c r="P52" s="27"/>
      <c r="Q52" s="24"/>
      <c r="R52" s="25"/>
      <c r="S52" s="24"/>
      <c r="T52" s="25"/>
      <c r="U52" s="17"/>
      <c r="V52" s="28"/>
      <c r="W52" s="29"/>
      <c r="X52" s="25"/>
      <c r="Y52" s="17"/>
      <c r="Z52" s="28"/>
      <c r="AA52" s="17"/>
      <c r="AB52" s="17"/>
      <c r="AC52" s="17"/>
      <c r="AD52" s="17"/>
      <c r="AE52" s="17"/>
      <c r="AF52" s="17"/>
      <c r="AG52" s="17"/>
      <c r="AH52" s="17"/>
    </row>
    <row r="53" spans="1:34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24"/>
      <c r="J53" s="25"/>
      <c r="K53" s="26"/>
      <c r="L53" s="27"/>
      <c r="M53" s="26"/>
      <c r="N53" s="27"/>
      <c r="O53" s="26"/>
      <c r="P53" s="27"/>
      <c r="Q53" s="24"/>
      <c r="R53" s="25"/>
      <c r="S53" s="24"/>
      <c r="T53" s="25"/>
      <c r="U53" s="17"/>
      <c r="V53" s="28"/>
      <c r="W53" s="29"/>
      <c r="X53" s="25"/>
      <c r="Y53" s="17"/>
      <c r="Z53" s="28"/>
      <c r="AA53" s="17"/>
      <c r="AB53" s="17"/>
      <c r="AC53" s="17"/>
      <c r="AD53" s="17"/>
      <c r="AE53" s="17"/>
      <c r="AF53" s="17"/>
      <c r="AG53" s="17"/>
      <c r="AH53" s="17"/>
    </row>
    <row r="54" spans="1:34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24"/>
      <c r="J54" s="25"/>
      <c r="K54" s="26"/>
      <c r="L54" s="27"/>
      <c r="M54" s="26"/>
      <c r="N54" s="27"/>
      <c r="O54" s="26"/>
      <c r="P54" s="27"/>
      <c r="Q54" s="24"/>
      <c r="R54" s="25"/>
      <c r="S54" s="24"/>
      <c r="T54" s="25"/>
      <c r="U54" s="17"/>
      <c r="V54" s="28"/>
      <c r="W54" s="29"/>
      <c r="X54" s="25"/>
      <c r="Y54" s="17"/>
      <c r="Z54" s="28"/>
      <c r="AA54" s="17"/>
      <c r="AB54" s="17"/>
      <c r="AC54" s="17"/>
      <c r="AD54" s="17"/>
      <c r="AE54" s="17"/>
      <c r="AF54" s="17"/>
      <c r="AG54" s="17"/>
      <c r="AH54" s="17"/>
    </row>
    <row r="55" spans="1:34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24"/>
      <c r="J55" s="25"/>
      <c r="K55" s="26"/>
      <c r="L55" s="27"/>
      <c r="M55" s="26"/>
      <c r="N55" s="27"/>
      <c r="O55" s="26"/>
      <c r="P55" s="27"/>
      <c r="Q55" s="24"/>
      <c r="R55" s="25"/>
      <c r="S55" s="24"/>
      <c r="T55" s="25"/>
      <c r="U55" s="17"/>
      <c r="V55" s="28"/>
      <c r="W55" s="29"/>
      <c r="X55" s="25"/>
      <c r="Y55" s="17"/>
      <c r="Z55" s="28"/>
      <c r="AA55" s="17"/>
      <c r="AB55" s="17"/>
      <c r="AC55" s="17"/>
      <c r="AD55" s="17"/>
      <c r="AE55" s="17"/>
      <c r="AF55" s="17"/>
      <c r="AG55" s="17"/>
      <c r="AH55" s="17"/>
    </row>
    <row r="56" spans="1:34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24"/>
      <c r="J56" s="25"/>
      <c r="K56" s="26"/>
      <c r="L56" s="27"/>
      <c r="M56" s="26"/>
      <c r="N56" s="27"/>
      <c r="O56" s="26"/>
      <c r="P56" s="27"/>
      <c r="Q56" s="24"/>
      <c r="R56" s="25"/>
      <c r="S56" s="24"/>
      <c r="T56" s="25"/>
      <c r="U56" s="17"/>
      <c r="V56" s="28"/>
      <c r="W56" s="29"/>
      <c r="X56" s="25"/>
      <c r="Y56" s="17"/>
      <c r="Z56" s="28"/>
      <c r="AA56" s="17"/>
      <c r="AB56" s="17"/>
      <c r="AC56" s="17"/>
      <c r="AD56" s="17"/>
      <c r="AE56" s="17"/>
      <c r="AF56" s="17"/>
      <c r="AG56" s="17"/>
      <c r="AH56" s="17"/>
    </row>
    <row r="57" spans="1:34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24"/>
      <c r="J57" s="25"/>
      <c r="K57" s="26"/>
      <c r="L57" s="27"/>
      <c r="M57" s="26"/>
      <c r="N57" s="27"/>
      <c r="O57" s="26"/>
      <c r="P57" s="27"/>
      <c r="Q57" s="24"/>
      <c r="R57" s="25"/>
      <c r="S57" s="24"/>
      <c r="T57" s="25"/>
      <c r="U57" s="17"/>
      <c r="V57" s="28"/>
      <c r="W57" s="29"/>
      <c r="X57" s="25"/>
      <c r="Y57" s="17"/>
      <c r="Z57" s="28"/>
      <c r="AA57" s="17"/>
      <c r="AB57" s="17"/>
      <c r="AC57" s="17"/>
      <c r="AD57" s="17"/>
      <c r="AE57" s="17"/>
      <c r="AF57" s="17"/>
      <c r="AG57" s="17"/>
      <c r="AH57" s="17"/>
    </row>
    <row r="58" spans="1:34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24"/>
      <c r="J58" s="25"/>
      <c r="K58" s="26"/>
      <c r="L58" s="27"/>
      <c r="M58" s="26"/>
      <c r="N58" s="27"/>
      <c r="O58" s="26"/>
      <c r="P58" s="27"/>
      <c r="Q58" s="24"/>
      <c r="R58" s="25"/>
      <c r="S58" s="24"/>
      <c r="T58" s="25"/>
      <c r="U58" s="17"/>
      <c r="V58" s="28"/>
      <c r="W58" s="29"/>
      <c r="X58" s="25"/>
      <c r="Y58" s="17"/>
      <c r="Z58" s="28"/>
      <c r="AA58" s="17"/>
      <c r="AB58" s="17"/>
      <c r="AC58" s="17"/>
      <c r="AD58" s="17"/>
      <c r="AE58" s="17"/>
      <c r="AF58" s="17"/>
      <c r="AG58" s="17"/>
      <c r="AH58" s="17"/>
    </row>
    <row r="59" spans="1:34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24"/>
      <c r="J59" s="25"/>
      <c r="K59" s="26"/>
      <c r="L59" s="27"/>
      <c r="M59" s="26"/>
      <c r="N59" s="27"/>
      <c r="O59" s="26"/>
      <c r="P59" s="27"/>
      <c r="Q59" s="24"/>
      <c r="R59" s="25"/>
      <c r="S59" s="24"/>
      <c r="T59" s="25"/>
      <c r="U59" s="17"/>
      <c r="V59" s="28"/>
      <c r="W59" s="29"/>
      <c r="X59" s="25"/>
      <c r="Y59" s="17"/>
      <c r="Z59" s="28"/>
      <c r="AA59" s="17"/>
      <c r="AB59" s="17"/>
      <c r="AC59" s="17"/>
      <c r="AD59" s="17"/>
      <c r="AE59" s="17"/>
      <c r="AF59" s="17"/>
      <c r="AG59" s="17"/>
      <c r="AH59" s="1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24"/>
      <c r="J60" s="25"/>
      <c r="K60" s="26"/>
      <c r="L60" s="27"/>
      <c r="M60" s="26"/>
      <c r="N60" s="27"/>
      <c r="O60" s="26"/>
      <c r="P60" s="27"/>
      <c r="Q60" s="24"/>
      <c r="R60" s="25"/>
      <c r="S60" s="24"/>
      <c r="T60" s="25"/>
      <c r="U60" s="17"/>
      <c r="V60" s="28"/>
      <c r="W60" s="29"/>
      <c r="X60" s="25"/>
      <c r="Y60" s="17"/>
      <c r="Z60" s="28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24"/>
      <c r="J61" s="25"/>
      <c r="K61" s="26"/>
      <c r="L61" s="27"/>
      <c r="M61" s="26"/>
      <c r="N61" s="27"/>
      <c r="O61" s="26"/>
      <c r="P61" s="27"/>
      <c r="Q61" s="24"/>
      <c r="R61" s="25"/>
      <c r="S61" s="24"/>
      <c r="T61" s="25"/>
      <c r="U61" s="17"/>
      <c r="V61" s="28"/>
      <c r="W61" s="29"/>
      <c r="X61" s="25"/>
      <c r="Y61" s="17"/>
      <c r="Z61" s="28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24"/>
      <c r="J62" s="25"/>
      <c r="K62" s="26"/>
      <c r="L62" s="27"/>
      <c r="M62" s="26"/>
      <c r="N62" s="27"/>
      <c r="O62" s="26"/>
      <c r="P62" s="27"/>
      <c r="Q62" s="24"/>
      <c r="R62" s="25"/>
      <c r="S62" s="24"/>
      <c r="T62" s="25"/>
      <c r="U62" s="17"/>
      <c r="V62" s="28"/>
      <c r="W62" s="29"/>
      <c r="X62" s="25"/>
      <c r="Y62" s="17"/>
      <c r="Z62" s="28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24"/>
      <c r="J63" s="25"/>
      <c r="K63" s="26"/>
      <c r="L63" s="27"/>
      <c r="M63" s="26"/>
      <c r="N63" s="27"/>
      <c r="O63" s="26"/>
      <c r="P63" s="27"/>
      <c r="Q63" s="24"/>
      <c r="R63" s="25"/>
      <c r="S63" s="24"/>
      <c r="T63" s="25"/>
      <c r="U63" s="17"/>
      <c r="V63" s="28"/>
      <c r="W63" s="29"/>
      <c r="X63" s="25"/>
      <c r="Y63" s="17"/>
      <c r="Z63" s="28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24"/>
      <c r="J64" s="25"/>
      <c r="K64" s="26"/>
      <c r="L64" s="27"/>
      <c r="M64" s="26"/>
      <c r="N64" s="27"/>
      <c r="O64" s="26"/>
      <c r="P64" s="27"/>
      <c r="Q64" s="24"/>
      <c r="R64" s="25"/>
      <c r="S64" s="24"/>
      <c r="T64" s="25"/>
      <c r="U64" s="17"/>
      <c r="V64" s="28"/>
      <c r="W64" s="29"/>
      <c r="X64" s="25"/>
      <c r="Y64" s="17"/>
      <c r="Z64" s="28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24"/>
      <c r="J65" s="25"/>
      <c r="K65" s="26"/>
      <c r="L65" s="27"/>
      <c r="M65" s="26"/>
      <c r="N65" s="27"/>
      <c r="O65" s="26"/>
      <c r="P65" s="27"/>
      <c r="Q65" s="24"/>
      <c r="R65" s="25"/>
      <c r="S65" s="24"/>
      <c r="T65" s="25"/>
      <c r="U65" s="17"/>
      <c r="V65" s="28"/>
      <c r="W65" s="29"/>
      <c r="X65" s="25"/>
      <c r="Y65" s="17"/>
      <c r="Z65" s="28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24"/>
      <c r="J66" s="25"/>
      <c r="K66" s="26"/>
      <c r="L66" s="27"/>
      <c r="M66" s="26"/>
      <c r="N66" s="27"/>
      <c r="O66" s="26"/>
      <c r="P66" s="27"/>
      <c r="Q66" s="24"/>
      <c r="R66" s="25"/>
      <c r="S66" s="24"/>
      <c r="T66" s="25"/>
      <c r="U66" s="17"/>
      <c r="V66" s="28"/>
      <c r="W66" s="29"/>
      <c r="X66" s="25"/>
      <c r="Y66" s="17"/>
      <c r="Z66" s="28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24"/>
      <c r="J67" s="25"/>
      <c r="K67" s="26"/>
      <c r="L67" s="27"/>
      <c r="M67" s="26"/>
      <c r="N67" s="27"/>
      <c r="O67" s="26"/>
      <c r="P67" s="27"/>
      <c r="Q67" s="24"/>
      <c r="R67" s="25"/>
      <c r="S67" s="24"/>
      <c r="T67" s="25"/>
      <c r="U67" s="17"/>
      <c r="V67" s="28"/>
      <c r="W67" s="29"/>
      <c r="X67" s="25"/>
      <c r="Y67" s="17"/>
      <c r="Z67" s="28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24"/>
      <c r="J68" s="25"/>
      <c r="K68" s="26"/>
      <c r="L68" s="27"/>
      <c r="M68" s="26"/>
      <c r="N68" s="27"/>
      <c r="O68" s="26"/>
      <c r="P68" s="27"/>
      <c r="Q68" s="24"/>
      <c r="R68" s="25"/>
      <c r="S68" s="24"/>
      <c r="T68" s="25"/>
      <c r="U68" s="17"/>
      <c r="V68" s="28"/>
      <c r="W68" s="29"/>
      <c r="X68" s="25"/>
      <c r="Y68" s="17"/>
      <c r="Z68" s="28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24"/>
      <c r="J69" s="25"/>
      <c r="K69" s="26"/>
      <c r="L69" s="27"/>
      <c r="M69" s="26"/>
      <c r="N69" s="27"/>
      <c r="O69" s="26"/>
      <c r="P69" s="27"/>
      <c r="Q69" s="24"/>
      <c r="R69" s="25"/>
      <c r="S69" s="24"/>
      <c r="T69" s="25"/>
      <c r="U69" s="17"/>
      <c r="V69" s="28"/>
      <c r="W69" s="29"/>
      <c r="X69" s="25"/>
      <c r="Y69" s="17"/>
      <c r="Z69" s="28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24"/>
      <c r="J70" s="25"/>
      <c r="K70" s="26"/>
      <c r="L70" s="27"/>
      <c r="M70" s="26"/>
      <c r="N70" s="27"/>
      <c r="O70" s="26"/>
      <c r="P70" s="27"/>
      <c r="Q70" s="24"/>
      <c r="R70" s="25"/>
      <c r="S70" s="24"/>
      <c r="T70" s="25"/>
      <c r="U70" s="17"/>
      <c r="V70" s="28"/>
      <c r="W70" s="29"/>
      <c r="X70" s="25"/>
      <c r="Y70" s="17"/>
      <c r="Z70" s="28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24"/>
      <c r="J71" s="25"/>
      <c r="K71" s="26"/>
      <c r="L71" s="27"/>
      <c r="M71" s="26"/>
      <c r="N71" s="27"/>
      <c r="O71" s="26"/>
      <c r="P71" s="27"/>
      <c r="Q71" s="24"/>
      <c r="R71" s="25"/>
      <c r="S71" s="24"/>
      <c r="T71" s="25"/>
      <c r="U71" s="17"/>
      <c r="V71" s="28"/>
      <c r="W71" s="29"/>
      <c r="X71" s="25"/>
      <c r="Y71" s="17"/>
      <c r="Z71" s="28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24"/>
      <c r="J72" s="25"/>
      <c r="K72" s="26"/>
      <c r="L72" s="27"/>
      <c r="M72" s="26"/>
      <c r="N72" s="27"/>
      <c r="O72" s="26"/>
      <c r="P72" s="27"/>
      <c r="Q72" s="24"/>
      <c r="R72" s="25"/>
      <c r="S72" s="24"/>
      <c r="T72" s="25"/>
      <c r="U72" s="17"/>
      <c r="V72" s="28"/>
      <c r="W72" s="29"/>
      <c r="X72" s="25"/>
      <c r="Y72" s="17"/>
      <c r="Z72" s="28"/>
      <c r="AA72" s="17"/>
      <c r="AB72" s="17"/>
      <c r="AC72" s="17"/>
      <c r="AD72" s="17"/>
      <c r="AE72" s="17"/>
      <c r="AF72" s="17"/>
      <c r="AG72" s="17"/>
      <c r="AH72" s="17"/>
    </row>
    <row r="73" spans="1:34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24"/>
      <c r="J73" s="25"/>
      <c r="K73" s="26"/>
      <c r="L73" s="27"/>
      <c r="M73" s="26"/>
      <c r="N73" s="27"/>
      <c r="O73" s="26"/>
      <c r="P73" s="27"/>
      <c r="Q73" s="24"/>
      <c r="R73" s="25"/>
      <c r="S73" s="24"/>
      <c r="T73" s="25"/>
      <c r="U73" s="17"/>
      <c r="V73" s="28"/>
      <c r="W73" s="29"/>
      <c r="X73" s="25"/>
      <c r="Y73" s="17"/>
      <c r="Z73" s="28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24"/>
      <c r="J74" s="25"/>
      <c r="K74" s="26"/>
      <c r="L74" s="27"/>
      <c r="M74" s="26"/>
      <c r="N74" s="27"/>
      <c r="O74" s="26"/>
      <c r="P74" s="27"/>
      <c r="Q74" s="24"/>
      <c r="R74" s="25"/>
      <c r="S74" s="24"/>
      <c r="T74" s="25"/>
      <c r="U74" s="17"/>
      <c r="V74" s="28"/>
      <c r="W74" s="29"/>
      <c r="X74" s="25"/>
      <c r="Y74" s="17"/>
      <c r="Z74" s="28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24"/>
      <c r="J75" s="25"/>
      <c r="K75" s="26"/>
      <c r="L75" s="27"/>
      <c r="M75" s="26"/>
      <c r="N75" s="27"/>
      <c r="O75" s="26"/>
      <c r="P75" s="27"/>
      <c r="Q75" s="24"/>
      <c r="R75" s="25"/>
      <c r="S75" s="24"/>
      <c r="T75" s="25"/>
      <c r="U75" s="17"/>
      <c r="V75" s="28"/>
      <c r="W75" s="29"/>
      <c r="X75" s="25"/>
      <c r="Y75" s="17"/>
      <c r="Z75" s="28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24"/>
      <c r="J76" s="25"/>
      <c r="K76" s="26"/>
      <c r="L76" s="27"/>
      <c r="M76" s="26"/>
      <c r="N76" s="27"/>
      <c r="O76" s="26"/>
      <c r="P76" s="27"/>
      <c r="Q76" s="24"/>
      <c r="R76" s="25"/>
      <c r="S76" s="24"/>
      <c r="T76" s="25"/>
      <c r="U76" s="17"/>
      <c r="V76" s="28"/>
      <c r="W76" s="29"/>
      <c r="X76" s="25"/>
      <c r="Y76" s="17"/>
      <c r="Z76" s="28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24"/>
      <c r="J77" s="25"/>
      <c r="K77" s="26"/>
      <c r="L77" s="27"/>
      <c r="M77" s="26"/>
      <c r="N77" s="27"/>
      <c r="O77" s="26"/>
      <c r="P77" s="27"/>
      <c r="Q77" s="24"/>
      <c r="R77" s="25"/>
      <c r="S77" s="24"/>
      <c r="T77" s="25"/>
      <c r="U77" s="17"/>
      <c r="V77" s="28"/>
      <c r="W77" s="29"/>
      <c r="X77" s="25"/>
      <c r="Y77" s="17"/>
      <c r="Z77" s="28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24"/>
      <c r="J78" s="25"/>
      <c r="K78" s="26"/>
      <c r="L78" s="27"/>
      <c r="M78" s="26"/>
      <c r="N78" s="27"/>
      <c r="O78" s="26"/>
      <c r="P78" s="27"/>
      <c r="Q78" s="24"/>
      <c r="R78" s="25"/>
      <c r="S78" s="24"/>
      <c r="T78" s="25"/>
      <c r="U78" s="17"/>
      <c r="V78" s="28"/>
      <c r="W78" s="29"/>
      <c r="X78" s="25"/>
      <c r="Y78" s="17"/>
      <c r="Z78" s="28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24"/>
      <c r="J79" s="25"/>
      <c r="K79" s="26"/>
      <c r="L79" s="27"/>
      <c r="M79" s="26"/>
      <c r="N79" s="27"/>
      <c r="O79" s="26"/>
      <c r="P79" s="27"/>
      <c r="Q79" s="24"/>
      <c r="R79" s="25"/>
      <c r="S79" s="24"/>
      <c r="T79" s="25"/>
      <c r="U79" s="17"/>
      <c r="V79" s="28"/>
      <c r="W79" s="29"/>
      <c r="X79" s="25"/>
      <c r="Y79" s="17"/>
      <c r="Z79" s="28"/>
      <c r="AA79" s="17"/>
      <c r="AB79" s="17"/>
      <c r="AC79" s="17"/>
      <c r="AD79" s="17"/>
      <c r="AE79" s="17"/>
      <c r="AF79" s="17"/>
      <c r="AG79" s="17"/>
      <c r="AH79" s="17"/>
    </row>
    <row r="80" spans="1:34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24"/>
      <c r="J80" s="25"/>
      <c r="K80" s="26"/>
      <c r="L80" s="27"/>
      <c r="M80" s="26"/>
      <c r="N80" s="27"/>
      <c r="O80" s="26"/>
      <c r="P80" s="27"/>
      <c r="Q80" s="24"/>
      <c r="R80" s="25"/>
      <c r="S80" s="24"/>
      <c r="T80" s="25"/>
      <c r="U80" s="17"/>
      <c r="V80" s="28"/>
      <c r="W80" s="29"/>
      <c r="X80" s="25"/>
      <c r="Y80" s="17"/>
      <c r="Z80" s="28"/>
      <c r="AA80" s="17"/>
      <c r="AB80" s="17"/>
      <c r="AC80" s="17"/>
      <c r="AD80" s="17"/>
      <c r="AE80" s="17"/>
      <c r="AF80" s="17"/>
      <c r="AG80" s="17"/>
      <c r="AH80" s="17"/>
    </row>
    <row r="81" spans="1:34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24"/>
      <c r="J81" s="25"/>
      <c r="K81" s="26"/>
      <c r="L81" s="27"/>
      <c r="M81" s="26"/>
      <c r="N81" s="27"/>
      <c r="O81" s="26"/>
      <c r="P81" s="27"/>
      <c r="Q81" s="24"/>
      <c r="R81" s="25"/>
      <c r="S81" s="24"/>
      <c r="T81" s="25"/>
      <c r="U81" s="17"/>
      <c r="V81" s="28"/>
      <c r="W81" s="29"/>
      <c r="X81" s="25"/>
      <c r="Y81" s="17"/>
      <c r="Z81" s="28"/>
      <c r="AA81" s="17"/>
      <c r="AB81" s="17"/>
      <c r="AC81" s="17"/>
      <c r="AD81" s="17"/>
      <c r="AE81" s="17"/>
      <c r="AF81" s="17"/>
      <c r="AG81" s="17"/>
      <c r="AH81" s="17"/>
    </row>
    <row r="82" spans="1:34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24"/>
      <c r="J82" s="25"/>
      <c r="K82" s="26"/>
      <c r="L82" s="27"/>
      <c r="M82" s="26"/>
      <c r="N82" s="27"/>
      <c r="O82" s="26"/>
      <c r="P82" s="27"/>
      <c r="Q82" s="24"/>
      <c r="R82" s="25"/>
      <c r="S82" s="24"/>
      <c r="T82" s="25"/>
      <c r="U82" s="17"/>
      <c r="V82" s="28"/>
      <c r="W82" s="29"/>
      <c r="X82" s="25"/>
      <c r="Y82" s="17"/>
      <c r="Z82" s="28"/>
      <c r="AA82" s="17"/>
      <c r="AB82" s="17"/>
      <c r="AC82" s="17"/>
      <c r="AD82" s="17"/>
      <c r="AE82" s="17"/>
      <c r="AF82" s="17"/>
      <c r="AG82" s="17"/>
      <c r="AH82" s="17"/>
    </row>
    <row r="83" spans="1:34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24"/>
      <c r="J83" s="25"/>
      <c r="K83" s="26"/>
      <c r="L83" s="27"/>
      <c r="M83" s="26"/>
      <c r="N83" s="27"/>
      <c r="O83" s="26"/>
      <c r="P83" s="27"/>
      <c r="Q83" s="24"/>
      <c r="R83" s="25"/>
      <c r="S83" s="24"/>
      <c r="T83" s="25"/>
      <c r="U83" s="17"/>
      <c r="V83" s="28"/>
      <c r="W83" s="29"/>
      <c r="X83" s="25"/>
      <c r="Y83" s="17"/>
      <c r="Z83" s="28"/>
      <c r="AA83" s="17"/>
      <c r="AB83" s="17"/>
      <c r="AC83" s="17"/>
      <c r="AD83" s="17"/>
      <c r="AE83" s="17"/>
      <c r="AF83" s="17"/>
      <c r="AG83" s="17"/>
      <c r="AH83" s="17"/>
    </row>
    <row r="84" spans="1:34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24"/>
      <c r="J84" s="25"/>
      <c r="K84" s="26"/>
      <c r="L84" s="27"/>
      <c r="M84" s="26"/>
      <c r="N84" s="27"/>
      <c r="O84" s="26"/>
      <c r="P84" s="27"/>
      <c r="Q84" s="24"/>
      <c r="R84" s="25"/>
      <c r="S84" s="24"/>
      <c r="T84" s="25"/>
      <c r="U84" s="17"/>
      <c r="V84" s="28"/>
      <c r="W84" s="29"/>
      <c r="X84" s="25"/>
      <c r="Y84" s="17"/>
      <c r="Z84" s="28"/>
      <c r="AA84" s="17"/>
      <c r="AB84" s="17"/>
      <c r="AC84" s="17"/>
      <c r="AD84" s="17"/>
      <c r="AE84" s="17"/>
      <c r="AF84" s="17"/>
      <c r="AG84" s="17"/>
      <c r="AH84" s="17"/>
    </row>
    <row r="85" spans="1:34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24"/>
      <c r="J85" s="25"/>
      <c r="K85" s="26"/>
      <c r="L85" s="27"/>
      <c r="M85" s="26"/>
      <c r="N85" s="27"/>
      <c r="O85" s="26"/>
      <c r="P85" s="27"/>
      <c r="Q85" s="24"/>
      <c r="R85" s="25"/>
      <c r="S85" s="24"/>
      <c r="T85" s="25"/>
      <c r="U85" s="17"/>
      <c r="V85" s="28"/>
      <c r="W85" s="29"/>
      <c r="X85" s="25"/>
      <c r="Y85" s="17"/>
      <c r="Z85" s="28"/>
      <c r="AA85" s="17"/>
      <c r="AB85" s="17"/>
      <c r="AC85" s="17"/>
      <c r="AD85" s="17"/>
      <c r="AE85" s="17"/>
      <c r="AF85" s="17"/>
      <c r="AG85" s="17"/>
      <c r="AH85" s="17"/>
    </row>
    <row r="86" spans="1:34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24"/>
      <c r="J86" s="25"/>
      <c r="K86" s="26"/>
      <c r="L86" s="27"/>
      <c r="M86" s="26"/>
      <c r="N86" s="27"/>
      <c r="O86" s="26"/>
      <c r="P86" s="27"/>
      <c r="Q86" s="24"/>
      <c r="R86" s="25"/>
      <c r="S86" s="24"/>
      <c r="T86" s="25"/>
      <c r="U86" s="17"/>
      <c r="V86" s="28"/>
      <c r="W86" s="29"/>
      <c r="X86" s="25"/>
      <c r="Y86" s="17"/>
      <c r="Z86" s="28"/>
      <c r="AA86" s="17"/>
      <c r="AB86" s="17"/>
      <c r="AC86" s="17"/>
      <c r="AD86" s="17"/>
      <c r="AE86" s="17"/>
      <c r="AF86" s="17"/>
      <c r="AG86" s="17"/>
      <c r="AH86" s="17"/>
    </row>
    <row r="87" spans="1:34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24"/>
      <c r="J87" s="25"/>
      <c r="K87" s="26"/>
      <c r="L87" s="27"/>
      <c r="M87" s="26"/>
      <c r="N87" s="27"/>
      <c r="O87" s="26"/>
      <c r="P87" s="27"/>
      <c r="Q87" s="24"/>
      <c r="R87" s="25"/>
      <c r="S87" s="24"/>
      <c r="T87" s="25"/>
      <c r="U87" s="17"/>
      <c r="V87" s="28"/>
      <c r="W87" s="29"/>
      <c r="X87" s="25"/>
      <c r="Y87" s="17"/>
      <c r="Z87" s="28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24"/>
      <c r="J88" s="25"/>
      <c r="K88" s="26"/>
      <c r="L88" s="27"/>
      <c r="M88" s="26"/>
      <c r="N88" s="27"/>
      <c r="O88" s="26"/>
      <c r="P88" s="27"/>
      <c r="Q88" s="24"/>
      <c r="R88" s="25"/>
      <c r="S88" s="24"/>
      <c r="T88" s="25"/>
      <c r="U88" s="17"/>
      <c r="V88" s="28"/>
      <c r="W88" s="29"/>
      <c r="X88" s="25"/>
      <c r="Y88" s="17"/>
      <c r="Z88" s="28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24"/>
      <c r="J89" s="25"/>
      <c r="K89" s="26"/>
      <c r="L89" s="27"/>
      <c r="M89" s="26"/>
      <c r="N89" s="27"/>
      <c r="O89" s="26"/>
      <c r="P89" s="27"/>
      <c r="Q89" s="24"/>
      <c r="R89" s="25"/>
      <c r="S89" s="24"/>
      <c r="T89" s="25"/>
      <c r="U89" s="17"/>
      <c r="V89" s="28"/>
      <c r="W89" s="29"/>
      <c r="X89" s="25"/>
      <c r="Y89" s="17"/>
      <c r="Z89" s="28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24"/>
      <c r="J90" s="25"/>
      <c r="K90" s="26"/>
      <c r="L90" s="27"/>
      <c r="M90" s="26"/>
      <c r="N90" s="27"/>
      <c r="O90" s="26"/>
      <c r="P90" s="27"/>
      <c r="Q90" s="24"/>
      <c r="R90" s="25"/>
      <c r="S90" s="24"/>
      <c r="T90" s="25"/>
      <c r="U90" s="17"/>
      <c r="V90" s="28"/>
      <c r="W90" s="29"/>
      <c r="X90" s="25"/>
      <c r="Y90" s="17"/>
      <c r="Z90" s="28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24"/>
      <c r="J91" s="25"/>
      <c r="K91" s="26"/>
      <c r="L91" s="27"/>
      <c r="M91" s="26"/>
      <c r="N91" s="27"/>
      <c r="O91" s="26"/>
      <c r="P91" s="27"/>
      <c r="Q91" s="24"/>
      <c r="R91" s="25"/>
      <c r="S91" s="24"/>
      <c r="T91" s="25"/>
      <c r="U91" s="17"/>
      <c r="V91" s="28"/>
      <c r="W91" s="29"/>
      <c r="X91" s="25"/>
      <c r="Y91" s="17"/>
      <c r="Z91" s="28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24"/>
      <c r="J92" s="25"/>
      <c r="K92" s="26"/>
      <c r="L92" s="27"/>
      <c r="M92" s="26"/>
      <c r="N92" s="27"/>
      <c r="O92" s="26"/>
      <c r="P92" s="27"/>
      <c r="Q92" s="24"/>
      <c r="R92" s="25"/>
      <c r="S92" s="24"/>
      <c r="T92" s="25"/>
      <c r="U92" s="17"/>
      <c r="V92" s="28"/>
      <c r="W92" s="29"/>
      <c r="X92" s="25"/>
      <c r="Y92" s="17"/>
      <c r="Z92" s="28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24"/>
      <c r="J93" s="25"/>
      <c r="K93" s="26"/>
      <c r="L93" s="27"/>
      <c r="M93" s="26"/>
      <c r="N93" s="27"/>
      <c r="O93" s="26"/>
      <c r="P93" s="27"/>
      <c r="Q93" s="24"/>
      <c r="R93" s="25"/>
      <c r="S93" s="24"/>
      <c r="T93" s="25"/>
      <c r="U93" s="17"/>
      <c r="V93" s="28"/>
      <c r="W93" s="29"/>
      <c r="X93" s="25"/>
      <c r="Y93" s="17"/>
      <c r="Z93" s="28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24"/>
      <c r="J94" s="25"/>
      <c r="K94" s="26"/>
      <c r="L94" s="27"/>
      <c r="M94" s="26"/>
      <c r="N94" s="27"/>
      <c r="O94" s="26"/>
      <c r="P94" s="27"/>
      <c r="Q94" s="24"/>
      <c r="R94" s="25"/>
      <c r="S94" s="24"/>
      <c r="T94" s="25"/>
      <c r="U94" s="17"/>
      <c r="V94" s="28"/>
      <c r="W94" s="29"/>
      <c r="X94" s="25"/>
      <c r="Y94" s="17"/>
      <c r="Z94" s="28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24"/>
      <c r="J95" s="25"/>
      <c r="K95" s="26"/>
      <c r="L95" s="27"/>
      <c r="M95" s="26"/>
      <c r="N95" s="27"/>
      <c r="O95" s="26"/>
      <c r="P95" s="27"/>
      <c r="Q95" s="24"/>
      <c r="R95" s="25"/>
      <c r="S95" s="24"/>
      <c r="T95" s="25"/>
      <c r="U95" s="17"/>
      <c r="V95" s="28"/>
      <c r="W95" s="29"/>
      <c r="X95" s="25"/>
      <c r="Y95" s="17"/>
      <c r="Z95" s="28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24"/>
      <c r="J96" s="25"/>
      <c r="K96" s="26"/>
      <c r="L96" s="27"/>
      <c r="M96" s="26"/>
      <c r="N96" s="27"/>
      <c r="O96" s="26"/>
      <c r="P96" s="27"/>
      <c r="Q96" s="24"/>
      <c r="R96" s="25"/>
      <c r="S96" s="24"/>
      <c r="T96" s="25"/>
      <c r="U96" s="17"/>
      <c r="V96" s="28"/>
      <c r="W96" s="29"/>
      <c r="X96" s="25"/>
      <c r="Y96" s="17"/>
      <c r="Z96" s="28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24"/>
      <c r="J97" s="25"/>
      <c r="K97" s="26"/>
      <c r="L97" s="27"/>
      <c r="M97" s="26"/>
      <c r="N97" s="27"/>
      <c r="O97" s="26"/>
      <c r="P97" s="27"/>
      <c r="Q97" s="24"/>
      <c r="R97" s="25"/>
      <c r="S97" s="24"/>
      <c r="T97" s="25"/>
      <c r="U97" s="17"/>
      <c r="V97" s="28"/>
      <c r="W97" s="29"/>
      <c r="X97" s="25"/>
      <c r="Y97" s="17"/>
      <c r="Z97" s="28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24"/>
      <c r="J98" s="25"/>
      <c r="K98" s="26"/>
      <c r="L98" s="27"/>
      <c r="M98" s="26"/>
      <c r="N98" s="27"/>
      <c r="O98" s="26"/>
      <c r="P98" s="27"/>
      <c r="Q98" s="24"/>
      <c r="R98" s="25"/>
      <c r="S98" s="24"/>
      <c r="T98" s="25"/>
      <c r="U98" s="17"/>
      <c r="V98" s="28"/>
      <c r="W98" s="29"/>
      <c r="X98" s="25"/>
      <c r="Y98" s="17"/>
      <c r="Z98" s="28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24"/>
      <c r="J99" s="25"/>
      <c r="K99" s="26"/>
      <c r="L99" s="27"/>
      <c r="M99" s="26"/>
      <c r="N99" s="27"/>
      <c r="O99" s="26"/>
      <c r="P99" s="27"/>
      <c r="Q99" s="24"/>
      <c r="R99" s="25"/>
      <c r="S99" s="24"/>
      <c r="T99" s="25"/>
      <c r="U99" s="17"/>
      <c r="V99" s="28"/>
      <c r="W99" s="29"/>
      <c r="X99" s="25"/>
      <c r="Y99" s="17"/>
      <c r="Z99" s="28"/>
      <c r="AA99" s="17"/>
      <c r="AB99" s="17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24"/>
      <c r="J100" s="25"/>
      <c r="K100" s="26"/>
      <c r="L100" s="27"/>
      <c r="M100" s="26"/>
      <c r="N100" s="27"/>
      <c r="O100" s="26"/>
      <c r="P100" s="27"/>
      <c r="Q100" s="24"/>
      <c r="R100" s="25"/>
      <c r="S100" s="24"/>
      <c r="T100" s="25"/>
      <c r="U100" s="17"/>
      <c r="V100" s="28"/>
      <c r="W100" s="29"/>
      <c r="X100" s="25"/>
      <c r="Y100" s="17"/>
      <c r="Z100" s="28"/>
      <c r="AA100" s="17"/>
      <c r="AB100" s="17"/>
      <c r="AC100" s="17"/>
      <c r="AD100" s="17"/>
      <c r="AE100" s="17"/>
      <c r="AF100" s="17"/>
      <c r="AG100" s="17"/>
      <c r="AH100" s="17"/>
    </row>
    <row r="101" spans="1:34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24"/>
      <c r="J101" s="25"/>
      <c r="K101" s="26"/>
      <c r="L101" s="27"/>
      <c r="M101" s="26"/>
      <c r="N101" s="27"/>
      <c r="O101" s="26"/>
      <c r="P101" s="27"/>
      <c r="Q101" s="24"/>
      <c r="R101" s="25"/>
      <c r="S101" s="24"/>
      <c r="T101" s="25"/>
      <c r="U101" s="17"/>
      <c r="V101" s="28"/>
      <c r="W101" s="29"/>
      <c r="X101" s="25"/>
      <c r="Y101" s="17"/>
      <c r="Z101" s="28"/>
      <c r="AA101" s="17"/>
      <c r="AB101" s="17"/>
      <c r="AC101" s="17"/>
      <c r="AD101" s="17"/>
      <c r="AE101" s="17"/>
      <c r="AF101" s="17"/>
      <c r="AG101" s="17"/>
      <c r="AH101" s="17"/>
    </row>
    <row r="102" spans="1:34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24"/>
      <c r="J102" s="25"/>
      <c r="K102" s="26"/>
      <c r="L102" s="27"/>
      <c r="M102" s="26"/>
      <c r="N102" s="27"/>
      <c r="O102" s="26"/>
      <c r="P102" s="27"/>
      <c r="Q102" s="24"/>
      <c r="R102" s="25"/>
      <c r="S102" s="24"/>
      <c r="T102" s="25"/>
      <c r="U102" s="17"/>
      <c r="V102" s="28"/>
      <c r="W102" s="29"/>
      <c r="X102" s="25"/>
      <c r="Y102" s="17"/>
      <c r="Z102" s="28"/>
      <c r="AA102" s="17"/>
      <c r="AB102" s="17"/>
      <c r="AC102" s="17"/>
      <c r="AD102" s="17"/>
      <c r="AE102" s="17"/>
      <c r="AF102" s="17"/>
      <c r="AG102" s="17"/>
      <c r="AH102" s="17"/>
    </row>
    <row r="103" spans="1:34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24"/>
      <c r="J103" s="25"/>
      <c r="K103" s="26"/>
      <c r="L103" s="27"/>
      <c r="M103" s="26"/>
      <c r="N103" s="27"/>
      <c r="O103" s="26"/>
      <c r="P103" s="27"/>
      <c r="Q103" s="24"/>
      <c r="R103" s="25"/>
      <c r="S103" s="24"/>
      <c r="T103" s="25"/>
      <c r="U103" s="17"/>
      <c r="V103" s="28"/>
      <c r="W103" s="29"/>
      <c r="X103" s="25"/>
      <c r="Y103" s="17"/>
      <c r="Z103" s="28"/>
      <c r="AA103" s="17"/>
      <c r="AB103" s="17"/>
      <c r="AC103" s="17"/>
      <c r="AD103" s="17"/>
      <c r="AE103" s="17"/>
      <c r="AF103" s="17"/>
      <c r="AG103" s="17"/>
      <c r="AH103" s="17"/>
    </row>
    <row r="104" spans="1:34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24"/>
      <c r="J104" s="25"/>
      <c r="K104" s="26"/>
      <c r="L104" s="27"/>
      <c r="M104" s="26"/>
      <c r="N104" s="27"/>
      <c r="O104" s="26"/>
      <c r="P104" s="27"/>
      <c r="Q104" s="24"/>
      <c r="R104" s="25"/>
      <c r="S104" s="24"/>
      <c r="T104" s="25"/>
      <c r="U104" s="17"/>
      <c r="V104" s="28"/>
      <c r="W104" s="29"/>
      <c r="X104" s="25"/>
      <c r="Y104" s="17"/>
      <c r="Z104" s="28"/>
      <c r="AA104" s="17"/>
      <c r="AB104" s="17"/>
      <c r="AC104" s="17"/>
      <c r="AD104" s="17"/>
      <c r="AE104" s="17"/>
      <c r="AF104" s="17"/>
      <c r="AG104" s="17"/>
      <c r="AH104" s="17"/>
    </row>
    <row r="105" spans="1:34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24"/>
      <c r="J105" s="25"/>
      <c r="K105" s="26"/>
      <c r="L105" s="27"/>
      <c r="M105" s="26"/>
      <c r="N105" s="27"/>
      <c r="O105" s="26"/>
      <c r="P105" s="27"/>
      <c r="Q105" s="24"/>
      <c r="R105" s="25"/>
      <c r="S105" s="24"/>
      <c r="T105" s="25"/>
      <c r="U105" s="17"/>
      <c r="V105" s="28"/>
      <c r="W105" s="29"/>
      <c r="X105" s="25"/>
      <c r="Y105" s="17"/>
      <c r="Z105" s="28"/>
      <c r="AA105" s="17"/>
      <c r="AB105" s="17"/>
      <c r="AC105" s="17"/>
      <c r="AD105" s="17"/>
      <c r="AE105" s="17"/>
      <c r="AF105" s="17"/>
      <c r="AG105" s="17"/>
      <c r="AH105" s="17"/>
    </row>
    <row r="106" spans="1:34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24"/>
      <c r="J106" s="25"/>
      <c r="K106" s="26"/>
      <c r="L106" s="27"/>
      <c r="M106" s="26"/>
      <c r="N106" s="27"/>
      <c r="O106" s="26"/>
      <c r="P106" s="27"/>
      <c r="Q106" s="24"/>
      <c r="R106" s="25"/>
      <c r="S106" s="24"/>
      <c r="T106" s="25"/>
      <c r="U106" s="17"/>
      <c r="V106" s="28"/>
      <c r="W106" s="29"/>
      <c r="X106" s="25"/>
      <c r="Y106" s="17"/>
      <c r="Z106" s="28"/>
      <c r="AA106" s="17"/>
      <c r="AB106" s="17"/>
      <c r="AC106" s="17"/>
      <c r="AD106" s="17"/>
      <c r="AE106" s="17"/>
      <c r="AF106" s="17"/>
      <c r="AG106" s="17"/>
      <c r="AH106" s="17"/>
    </row>
    <row r="107" spans="1:34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24"/>
      <c r="J107" s="25"/>
      <c r="K107" s="26"/>
      <c r="L107" s="27"/>
      <c r="M107" s="26"/>
      <c r="N107" s="27"/>
      <c r="O107" s="26"/>
      <c r="P107" s="27"/>
      <c r="Q107" s="24"/>
      <c r="R107" s="25"/>
      <c r="S107" s="24"/>
      <c r="T107" s="25"/>
      <c r="U107" s="17"/>
      <c r="V107" s="28"/>
      <c r="W107" s="29"/>
      <c r="X107" s="25"/>
      <c r="Y107" s="17"/>
      <c r="Z107" s="28"/>
      <c r="AA107" s="17"/>
      <c r="AB107" s="17"/>
      <c r="AC107" s="17"/>
      <c r="AD107" s="17"/>
      <c r="AE107" s="17"/>
      <c r="AF107" s="17"/>
      <c r="AG107" s="17"/>
      <c r="AH107" s="17"/>
    </row>
    <row r="108" spans="1:34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24"/>
      <c r="J108" s="25"/>
      <c r="K108" s="26"/>
      <c r="L108" s="27"/>
      <c r="M108" s="26"/>
      <c r="N108" s="27"/>
      <c r="O108" s="26"/>
      <c r="P108" s="27"/>
      <c r="Q108" s="24"/>
      <c r="R108" s="25"/>
      <c r="S108" s="24"/>
      <c r="T108" s="25"/>
      <c r="U108" s="17"/>
      <c r="V108" s="28"/>
      <c r="W108" s="29"/>
      <c r="X108" s="25"/>
      <c r="Y108" s="17"/>
      <c r="Z108" s="28"/>
      <c r="AA108" s="17"/>
      <c r="AB108" s="17"/>
      <c r="AC108" s="17"/>
      <c r="AD108" s="17"/>
      <c r="AE108" s="17"/>
      <c r="AF108" s="17"/>
      <c r="AG108" s="17"/>
      <c r="AH108" s="17"/>
    </row>
    <row r="109" spans="1:34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24"/>
      <c r="J109" s="25"/>
      <c r="K109" s="26"/>
      <c r="L109" s="27"/>
      <c r="M109" s="26"/>
      <c r="N109" s="27"/>
      <c r="O109" s="26"/>
      <c r="P109" s="27"/>
      <c r="Q109" s="24"/>
      <c r="R109" s="25"/>
      <c r="S109" s="24"/>
      <c r="T109" s="25"/>
      <c r="U109" s="17"/>
      <c r="V109" s="28"/>
      <c r="W109" s="29"/>
      <c r="X109" s="25"/>
      <c r="Y109" s="17"/>
      <c r="Z109" s="28"/>
      <c r="AA109" s="17"/>
      <c r="AB109" s="17"/>
      <c r="AC109" s="17"/>
      <c r="AD109" s="17"/>
      <c r="AE109" s="17"/>
      <c r="AF109" s="17"/>
      <c r="AG109" s="17"/>
      <c r="AH109" s="17"/>
    </row>
    <row r="110" spans="1:34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24"/>
      <c r="J110" s="25"/>
      <c r="K110" s="26"/>
      <c r="L110" s="27"/>
      <c r="M110" s="26"/>
      <c r="N110" s="27"/>
      <c r="O110" s="26"/>
      <c r="P110" s="27"/>
      <c r="Q110" s="24"/>
      <c r="R110" s="25"/>
      <c r="S110" s="24"/>
      <c r="T110" s="25"/>
      <c r="U110" s="17"/>
      <c r="V110" s="28"/>
      <c r="W110" s="29"/>
      <c r="X110" s="25"/>
      <c r="Y110" s="17"/>
      <c r="Z110" s="28"/>
      <c r="AA110" s="17"/>
      <c r="AB110" s="17"/>
      <c r="AC110" s="17"/>
      <c r="AD110" s="17"/>
      <c r="AE110" s="17"/>
      <c r="AF110" s="17"/>
      <c r="AG110" s="17"/>
      <c r="AH110" s="17"/>
    </row>
    <row r="111" spans="1:34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24"/>
      <c r="J111" s="25"/>
      <c r="K111" s="26"/>
      <c r="L111" s="27"/>
      <c r="M111" s="26"/>
      <c r="N111" s="27"/>
      <c r="O111" s="26"/>
      <c r="P111" s="27"/>
      <c r="Q111" s="24"/>
      <c r="R111" s="25"/>
      <c r="S111" s="24"/>
      <c r="T111" s="25"/>
      <c r="U111" s="17"/>
      <c r="V111" s="28"/>
      <c r="W111" s="29"/>
      <c r="X111" s="25"/>
      <c r="Y111" s="17"/>
      <c r="Z111" s="28"/>
      <c r="AA111" s="17"/>
      <c r="AB111" s="17"/>
      <c r="AC111" s="17"/>
      <c r="AD111" s="17"/>
      <c r="AE111" s="17"/>
      <c r="AF111" s="17"/>
      <c r="AG111" s="17"/>
      <c r="AH111" s="17"/>
    </row>
    <row r="112" spans="1:34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24"/>
      <c r="J112" s="25"/>
      <c r="K112" s="26"/>
      <c r="L112" s="27"/>
      <c r="M112" s="26"/>
      <c r="N112" s="27"/>
      <c r="O112" s="26"/>
      <c r="P112" s="27"/>
      <c r="Q112" s="24"/>
      <c r="R112" s="25"/>
      <c r="S112" s="24"/>
      <c r="T112" s="25"/>
      <c r="U112" s="17"/>
      <c r="V112" s="28"/>
      <c r="W112" s="29"/>
      <c r="X112" s="25"/>
      <c r="Y112" s="17"/>
      <c r="Z112" s="28"/>
      <c r="AA112" s="17"/>
      <c r="AB112" s="17"/>
      <c r="AC112" s="17"/>
      <c r="AD112" s="17"/>
      <c r="AE112" s="17"/>
      <c r="AF112" s="17"/>
      <c r="AG112" s="17"/>
      <c r="AH112" s="17"/>
    </row>
    <row r="113" spans="1:34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24"/>
      <c r="J113" s="25"/>
      <c r="K113" s="26"/>
      <c r="L113" s="27"/>
      <c r="M113" s="26"/>
      <c r="N113" s="27"/>
      <c r="O113" s="26"/>
      <c r="P113" s="27"/>
      <c r="Q113" s="24"/>
      <c r="R113" s="25"/>
      <c r="S113" s="24"/>
      <c r="T113" s="25"/>
      <c r="U113" s="17"/>
      <c r="V113" s="28"/>
      <c r="W113" s="29"/>
      <c r="X113" s="25"/>
      <c r="Y113" s="17"/>
      <c r="Z113" s="28"/>
      <c r="AA113" s="17"/>
      <c r="AB113" s="17"/>
      <c r="AC113" s="17"/>
      <c r="AD113" s="17"/>
      <c r="AE113" s="17"/>
      <c r="AF113" s="17"/>
      <c r="AG113" s="17"/>
      <c r="AH113" s="17"/>
    </row>
    <row r="114" spans="1:34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24"/>
      <c r="J114" s="25"/>
      <c r="K114" s="26"/>
      <c r="L114" s="27"/>
      <c r="M114" s="26"/>
      <c r="N114" s="27"/>
      <c r="O114" s="26"/>
      <c r="P114" s="27"/>
      <c r="Q114" s="24"/>
      <c r="R114" s="25"/>
      <c r="S114" s="24"/>
      <c r="T114" s="25"/>
      <c r="U114" s="17"/>
      <c r="V114" s="28"/>
      <c r="W114" s="29"/>
      <c r="X114" s="25"/>
      <c r="Y114" s="17"/>
      <c r="Z114" s="28"/>
      <c r="AA114" s="17"/>
      <c r="AB114" s="17"/>
      <c r="AC114" s="17"/>
      <c r="AD114" s="17"/>
      <c r="AE114" s="17"/>
      <c r="AF114" s="17"/>
      <c r="AG114" s="17"/>
      <c r="AH114" s="17"/>
    </row>
    <row r="115" spans="1:34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24"/>
      <c r="J115" s="25"/>
      <c r="K115" s="26"/>
      <c r="L115" s="27"/>
      <c r="M115" s="26"/>
      <c r="N115" s="27"/>
      <c r="O115" s="26"/>
      <c r="P115" s="27"/>
      <c r="Q115" s="24"/>
      <c r="R115" s="25"/>
      <c r="S115" s="24"/>
      <c r="T115" s="25"/>
      <c r="U115" s="17"/>
      <c r="V115" s="28"/>
      <c r="W115" s="29"/>
      <c r="X115" s="25"/>
      <c r="Y115" s="17"/>
      <c r="Z115" s="28"/>
      <c r="AA115" s="17"/>
      <c r="AB115" s="17"/>
      <c r="AC115" s="17"/>
      <c r="AD115" s="17"/>
      <c r="AE115" s="17"/>
      <c r="AF115" s="17"/>
      <c r="AG115" s="17"/>
      <c r="AH115" s="17"/>
    </row>
    <row r="116" spans="1:34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24"/>
      <c r="J116" s="25"/>
      <c r="K116" s="26"/>
      <c r="L116" s="27"/>
      <c r="M116" s="26"/>
      <c r="N116" s="27"/>
      <c r="O116" s="26"/>
      <c r="P116" s="27"/>
      <c r="Q116" s="24"/>
      <c r="R116" s="25"/>
      <c r="S116" s="24"/>
      <c r="T116" s="25"/>
      <c r="U116" s="17"/>
      <c r="V116" s="28"/>
      <c r="W116" s="29"/>
      <c r="X116" s="25"/>
      <c r="Y116" s="17"/>
      <c r="Z116" s="28"/>
      <c r="AA116" s="17"/>
      <c r="AB116" s="17"/>
      <c r="AC116" s="17"/>
      <c r="AD116" s="17"/>
      <c r="AE116" s="17"/>
      <c r="AF116" s="17"/>
      <c r="AG116" s="17"/>
      <c r="AH116" s="17"/>
    </row>
    <row r="117" spans="1:34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24"/>
      <c r="J117" s="25"/>
      <c r="K117" s="26"/>
      <c r="L117" s="27"/>
      <c r="M117" s="26"/>
      <c r="N117" s="27"/>
      <c r="O117" s="26"/>
      <c r="P117" s="27"/>
      <c r="Q117" s="24"/>
      <c r="R117" s="25"/>
      <c r="S117" s="24"/>
      <c r="T117" s="25"/>
      <c r="U117" s="17"/>
      <c r="V117" s="28"/>
      <c r="W117" s="29"/>
      <c r="X117" s="25"/>
      <c r="Y117" s="17"/>
      <c r="Z117" s="28"/>
      <c r="AA117" s="17"/>
      <c r="AB117" s="17"/>
      <c r="AC117" s="17"/>
      <c r="AD117" s="17"/>
      <c r="AE117" s="17"/>
      <c r="AF117" s="17"/>
      <c r="AG117" s="17"/>
      <c r="AH117" s="17"/>
    </row>
    <row r="118" spans="1:34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24"/>
      <c r="J118" s="25"/>
      <c r="K118" s="26"/>
      <c r="L118" s="27"/>
      <c r="M118" s="26"/>
      <c r="N118" s="27"/>
      <c r="O118" s="26"/>
      <c r="P118" s="27"/>
      <c r="Q118" s="24"/>
      <c r="R118" s="25"/>
      <c r="S118" s="24"/>
      <c r="T118" s="25"/>
      <c r="U118" s="17"/>
      <c r="V118" s="28"/>
      <c r="W118" s="29"/>
      <c r="X118" s="25"/>
      <c r="Y118" s="17"/>
      <c r="Z118" s="28"/>
      <c r="AA118" s="17"/>
      <c r="AB118" s="17"/>
      <c r="AC118" s="17"/>
      <c r="AD118" s="17"/>
      <c r="AE118" s="17"/>
      <c r="AF118" s="17"/>
      <c r="AG118" s="17"/>
      <c r="AH118" s="17"/>
    </row>
    <row r="119" spans="1:34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24"/>
      <c r="J119" s="25"/>
      <c r="K119" s="26"/>
      <c r="L119" s="27"/>
      <c r="M119" s="26"/>
      <c r="N119" s="27"/>
      <c r="O119" s="26"/>
      <c r="P119" s="27"/>
      <c r="Q119" s="24"/>
      <c r="R119" s="25"/>
      <c r="S119" s="24"/>
      <c r="T119" s="25"/>
      <c r="U119" s="17"/>
      <c r="V119" s="28"/>
      <c r="W119" s="29"/>
      <c r="X119" s="25"/>
      <c r="Y119" s="17"/>
      <c r="Z119" s="28"/>
      <c r="AA119" s="17"/>
      <c r="AB119" s="17"/>
      <c r="AC119" s="17"/>
      <c r="AD119" s="17"/>
      <c r="AE119" s="17"/>
      <c r="AF119" s="17"/>
      <c r="AG119" s="17"/>
      <c r="AH119" s="17"/>
    </row>
    <row r="120" spans="1:34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24"/>
      <c r="J120" s="25"/>
      <c r="K120" s="26"/>
      <c r="L120" s="27"/>
      <c r="M120" s="26"/>
      <c r="N120" s="27"/>
      <c r="O120" s="26"/>
      <c r="P120" s="27"/>
      <c r="Q120" s="24"/>
      <c r="R120" s="25"/>
      <c r="S120" s="24"/>
      <c r="T120" s="25"/>
      <c r="U120" s="17"/>
      <c r="V120" s="28"/>
      <c r="W120" s="29"/>
      <c r="X120" s="25"/>
      <c r="Y120" s="17"/>
      <c r="Z120" s="28"/>
      <c r="AA120" s="17"/>
      <c r="AB120" s="17"/>
      <c r="AC120" s="17"/>
      <c r="AD120" s="17"/>
      <c r="AE120" s="17"/>
      <c r="AF120" s="17"/>
      <c r="AG120" s="17"/>
      <c r="AH120" s="17"/>
    </row>
    <row r="121" spans="1:34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24"/>
      <c r="J121" s="25"/>
      <c r="K121" s="26"/>
      <c r="L121" s="27"/>
      <c r="M121" s="26"/>
      <c r="N121" s="27"/>
      <c r="O121" s="26"/>
      <c r="P121" s="27"/>
      <c r="Q121" s="24"/>
      <c r="R121" s="25"/>
      <c r="S121" s="24"/>
      <c r="T121" s="25"/>
      <c r="U121" s="17"/>
      <c r="V121" s="28"/>
      <c r="W121" s="29"/>
      <c r="X121" s="25"/>
      <c r="Y121" s="17"/>
      <c r="Z121" s="28"/>
      <c r="AA121" s="17"/>
      <c r="AB121" s="17"/>
      <c r="AC121" s="17"/>
      <c r="AD121" s="17"/>
      <c r="AE121" s="17"/>
      <c r="AF121" s="17"/>
      <c r="AG121" s="17"/>
      <c r="AH121" s="17"/>
    </row>
    <row r="122" spans="1:34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24"/>
      <c r="J122" s="25"/>
      <c r="K122" s="26"/>
      <c r="L122" s="27"/>
      <c r="M122" s="26"/>
      <c r="N122" s="27"/>
      <c r="O122" s="26"/>
      <c r="P122" s="27"/>
      <c r="Q122" s="24"/>
      <c r="R122" s="25"/>
      <c r="S122" s="24"/>
      <c r="T122" s="25"/>
      <c r="U122" s="17"/>
      <c r="V122" s="28"/>
      <c r="W122" s="29"/>
      <c r="X122" s="25"/>
      <c r="Y122" s="17"/>
      <c r="Z122" s="28"/>
      <c r="AA122" s="17"/>
      <c r="AB122" s="17"/>
      <c r="AC122" s="17"/>
      <c r="AD122" s="17"/>
      <c r="AE122" s="17"/>
      <c r="AF122" s="17"/>
      <c r="AG122" s="17"/>
      <c r="AH122" s="17"/>
    </row>
    <row r="123" spans="1:34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24"/>
      <c r="J123" s="25"/>
      <c r="K123" s="26"/>
      <c r="L123" s="27"/>
      <c r="M123" s="26"/>
      <c r="N123" s="27"/>
      <c r="O123" s="26"/>
      <c r="P123" s="27"/>
      <c r="Q123" s="24"/>
      <c r="R123" s="25"/>
      <c r="S123" s="24"/>
      <c r="T123" s="25"/>
      <c r="U123" s="17"/>
      <c r="V123" s="28"/>
      <c r="W123" s="29"/>
      <c r="X123" s="25"/>
      <c r="Y123" s="17"/>
      <c r="Z123" s="28"/>
      <c r="AA123" s="17"/>
      <c r="AB123" s="17"/>
      <c r="AC123" s="17"/>
      <c r="AD123" s="17"/>
      <c r="AE123" s="17"/>
      <c r="AF123" s="17"/>
      <c r="AG123" s="17"/>
      <c r="AH123" s="17"/>
    </row>
    <row r="124" spans="1:34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24"/>
      <c r="J124" s="25"/>
      <c r="K124" s="26"/>
      <c r="L124" s="27"/>
      <c r="M124" s="26"/>
      <c r="N124" s="27"/>
      <c r="O124" s="26"/>
      <c r="P124" s="27"/>
      <c r="Q124" s="24"/>
      <c r="R124" s="25"/>
      <c r="S124" s="24"/>
      <c r="T124" s="25"/>
      <c r="U124" s="17"/>
      <c r="V124" s="28"/>
      <c r="W124" s="29"/>
      <c r="X124" s="25"/>
      <c r="Y124" s="17"/>
      <c r="Z124" s="28"/>
      <c r="AA124" s="17"/>
      <c r="AB124" s="17"/>
      <c r="AC124" s="17"/>
      <c r="AD124" s="17"/>
      <c r="AE124" s="17"/>
      <c r="AF124" s="17"/>
      <c r="AG124" s="17"/>
      <c r="AH124" s="17"/>
    </row>
    <row r="125" spans="1:34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24"/>
      <c r="J125" s="25"/>
      <c r="K125" s="26"/>
      <c r="L125" s="27"/>
      <c r="M125" s="26"/>
      <c r="N125" s="27"/>
      <c r="O125" s="26"/>
      <c r="P125" s="27"/>
      <c r="Q125" s="24"/>
      <c r="R125" s="25"/>
      <c r="S125" s="24"/>
      <c r="T125" s="25"/>
      <c r="U125" s="17"/>
      <c r="V125" s="28"/>
      <c r="W125" s="29"/>
      <c r="X125" s="25"/>
      <c r="Y125" s="17"/>
      <c r="Z125" s="28"/>
      <c r="AA125" s="17"/>
      <c r="AB125" s="17"/>
      <c r="AC125" s="17"/>
      <c r="AD125" s="17"/>
      <c r="AE125" s="17"/>
      <c r="AF125" s="17"/>
      <c r="AG125" s="17"/>
      <c r="AH125" s="17"/>
    </row>
    <row r="126" spans="1:34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24"/>
      <c r="J126" s="25"/>
      <c r="K126" s="26"/>
      <c r="L126" s="27"/>
      <c r="M126" s="26"/>
      <c r="N126" s="27"/>
      <c r="O126" s="26"/>
      <c r="P126" s="27"/>
      <c r="Q126" s="24"/>
      <c r="R126" s="25"/>
      <c r="S126" s="24"/>
      <c r="T126" s="25"/>
      <c r="U126" s="17"/>
      <c r="V126" s="28"/>
      <c r="W126" s="29"/>
      <c r="X126" s="25"/>
      <c r="Y126" s="17"/>
      <c r="Z126" s="28"/>
      <c r="AA126" s="17"/>
      <c r="AB126" s="17"/>
      <c r="AC126" s="17"/>
      <c r="AD126" s="17"/>
      <c r="AE126" s="17"/>
      <c r="AF126" s="17"/>
      <c r="AG126" s="17"/>
      <c r="AH126" s="17"/>
    </row>
    <row r="127" spans="1:34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24"/>
      <c r="J127" s="25"/>
      <c r="K127" s="26"/>
      <c r="L127" s="27"/>
      <c r="M127" s="26"/>
      <c r="N127" s="27"/>
      <c r="O127" s="26"/>
      <c r="P127" s="27"/>
      <c r="Q127" s="24"/>
      <c r="R127" s="25"/>
      <c r="S127" s="24"/>
      <c r="T127" s="25"/>
      <c r="U127" s="17"/>
      <c r="V127" s="28"/>
      <c r="W127" s="29"/>
      <c r="X127" s="25"/>
      <c r="Y127" s="17"/>
      <c r="Z127" s="28"/>
      <c r="AA127" s="17"/>
      <c r="AB127" s="17"/>
      <c r="AC127" s="17"/>
      <c r="AD127" s="17"/>
      <c r="AE127" s="17"/>
      <c r="AF127" s="17"/>
      <c r="AG127" s="17"/>
      <c r="AH127" s="17"/>
    </row>
    <row r="128" spans="1:34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24"/>
      <c r="J128" s="25"/>
      <c r="K128" s="26"/>
      <c r="L128" s="27"/>
      <c r="M128" s="26"/>
      <c r="N128" s="27"/>
      <c r="O128" s="26"/>
      <c r="P128" s="27"/>
      <c r="Q128" s="24"/>
      <c r="R128" s="25"/>
      <c r="S128" s="24"/>
      <c r="T128" s="25"/>
      <c r="U128" s="17"/>
      <c r="V128" s="28"/>
      <c r="W128" s="29"/>
      <c r="X128" s="25"/>
      <c r="Y128" s="17"/>
      <c r="Z128" s="28"/>
      <c r="AA128" s="17"/>
      <c r="AB128" s="17"/>
      <c r="AC128" s="17"/>
      <c r="AD128" s="17"/>
      <c r="AE128" s="17"/>
      <c r="AF128" s="17"/>
      <c r="AG128" s="17"/>
      <c r="AH128" s="17"/>
    </row>
    <row r="129" spans="1:34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24"/>
      <c r="J129" s="25"/>
      <c r="K129" s="26"/>
      <c r="L129" s="27"/>
      <c r="M129" s="26"/>
      <c r="N129" s="27"/>
      <c r="O129" s="26"/>
      <c r="P129" s="27"/>
      <c r="Q129" s="24"/>
      <c r="R129" s="25"/>
      <c r="S129" s="24"/>
      <c r="T129" s="25"/>
      <c r="U129" s="17"/>
      <c r="V129" s="28"/>
      <c r="W129" s="29"/>
      <c r="X129" s="25"/>
      <c r="Y129" s="17"/>
      <c r="Z129" s="28"/>
      <c r="AA129" s="17"/>
      <c r="AB129" s="17"/>
      <c r="AC129" s="17"/>
      <c r="AD129" s="17"/>
      <c r="AE129" s="17"/>
      <c r="AF129" s="17"/>
      <c r="AG129" s="17"/>
      <c r="AH129" s="17"/>
    </row>
    <row r="130" spans="1:34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24"/>
      <c r="J130" s="25"/>
      <c r="K130" s="26"/>
      <c r="L130" s="27"/>
      <c r="M130" s="26"/>
      <c r="N130" s="27"/>
      <c r="O130" s="26"/>
      <c r="P130" s="27"/>
      <c r="Q130" s="24"/>
      <c r="R130" s="25"/>
      <c r="S130" s="24"/>
      <c r="T130" s="25"/>
      <c r="U130" s="17"/>
      <c r="V130" s="28"/>
      <c r="W130" s="29"/>
      <c r="X130" s="25"/>
      <c r="Y130" s="17"/>
      <c r="Z130" s="28"/>
      <c r="AA130" s="17"/>
      <c r="AB130" s="17"/>
      <c r="AC130" s="17"/>
      <c r="AD130" s="17"/>
      <c r="AE130" s="17"/>
      <c r="AF130" s="17"/>
      <c r="AG130" s="17"/>
      <c r="AH130" s="17"/>
    </row>
    <row r="131" spans="1:34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24"/>
      <c r="J131" s="25"/>
      <c r="K131" s="26"/>
      <c r="L131" s="27"/>
      <c r="M131" s="26"/>
      <c r="N131" s="27"/>
      <c r="O131" s="26"/>
      <c r="P131" s="27"/>
      <c r="Q131" s="24"/>
      <c r="R131" s="25"/>
      <c r="S131" s="24"/>
      <c r="T131" s="25"/>
      <c r="U131" s="17"/>
      <c r="V131" s="28"/>
      <c r="W131" s="29"/>
      <c r="X131" s="25"/>
      <c r="Y131" s="17"/>
      <c r="Z131" s="28"/>
      <c r="AA131" s="17"/>
      <c r="AB131" s="17"/>
      <c r="AC131" s="17"/>
      <c r="AD131" s="17"/>
      <c r="AE131" s="17"/>
      <c r="AF131" s="17"/>
      <c r="AG131" s="17"/>
      <c r="AH131" s="17"/>
    </row>
    <row r="132" spans="1:34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24"/>
      <c r="J132" s="25"/>
      <c r="K132" s="26"/>
      <c r="L132" s="27"/>
      <c r="M132" s="26"/>
      <c r="N132" s="27"/>
      <c r="O132" s="26"/>
      <c r="P132" s="27"/>
      <c r="Q132" s="24"/>
      <c r="R132" s="25"/>
      <c r="S132" s="24"/>
      <c r="T132" s="25"/>
      <c r="U132" s="17"/>
      <c r="V132" s="28"/>
      <c r="W132" s="29"/>
      <c r="X132" s="25"/>
      <c r="Y132" s="17"/>
      <c r="Z132" s="28"/>
      <c r="AA132" s="17"/>
      <c r="AB132" s="17"/>
      <c r="AC132" s="17"/>
      <c r="AD132" s="17"/>
      <c r="AE132" s="17"/>
      <c r="AF132" s="17"/>
      <c r="AG132" s="17"/>
      <c r="AH132" s="17"/>
    </row>
    <row r="133" spans="1:34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24"/>
      <c r="J133" s="25"/>
      <c r="K133" s="26"/>
      <c r="L133" s="27"/>
      <c r="M133" s="26"/>
      <c r="N133" s="27"/>
      <c r="O133" s="26"/>
      <c r="P133" s="27"/>
      <c r="Q133" s="24"/>
      <c r="R133" s="25"/>
      <c r="S133" s="24"/>
      <c r="T133" s="25"/>
      <c r="U133" s="17"/>
      <c r="V133" s="28"/>
      <c r="W133" s="29"/>
      <c r="X133" s="25"/>
      <c r="Y133" s="17"/>
      <c r="Z133" s="28"/>
      <c r="AA133" s="17"/>
      <c r="AB133" s="17"/>
      <c r="AC133" s="17"/>
      <c r="AD133" s="17"/>
      <c r="AE133" s="17"/>
      <c r="AF133" s="17"/>
      <c r="AG133" s="17"/>
      <c r="AH133" s="17"/>
    </row>
    <row r="134" spans="1:34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24"/>
      <c r="J134" s="25"/>
      <c r="K134" s="26"/>
      <c r="L134" s="27"/>
      <c r="M134" s="26"/>
      <c r="N134" s="27"/>
      <c r="O134" s="26"/>
      <c r="P134" s="27"/>
      <c r="Q134" s="24"/>
      <c r="R134" s="25"/>
      <c r="S134" s="24"/>
      <c r="T134" s="25"/>
      <c r="U134" s="17"/>
      <c r="V134" s="28"/>
      <c r="W134" s="29"/>
      <c r="X134" s="25"/>
      <c r="Y134" s="17"/>
      <c r="Z134" s="28"/>
      <c r="AA134" s="17"/>
      <c r="AB134" s="17"/>
      <c r="AC134" s="17"/>
      <c r="AD134" s="17"/>
      <c r="AE134" s="17"/>
      <c r="AF134" s="17"/>
      <c r="AG134" s="17"/>
      <c r="AH134" s="17"/>
    </row>
    <row r="135" spans="1:34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24"/>
      <c r="J135" s="25"/>
      <c r="K135" s="26"/>
      <c r="L135" s="27"/>
      <c r="M135" s="26"/>
      <c r="N135" s="27"/>
      <c r="O135" s="26"/>
      <c r="P135" s="27"/>
      <c r="Q135" s="24"/>
      <c r="R135" s="25"/>
      <c r="S135" s="24"/>
      <c r="T135" s="25"/>
      <c r="U135" s="17"/>
      <c r="V135" s="28"/>
      <c r="W135" s="29"/>
      <c r="X135" s="25"/>
      <c r="Y135" s="17"/>
      <c r="Z135" s="28"/>
      <c r="AA135" s="17"/>
      <c r="AB135" s="17"/>
      <c r="AC135" s="17"/>
      <c r="AD135" s="17"/>
      <c r="AE135" s="17"/>
      <c r="AF135" s="17"/>
      <c r="AG135" s="17"/>
      <c r="AH135" s="17"/>
    </row>
    <row r="136" spans="1:34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24"/>
      <c r="J136" s="25"/>
      <c r="K136" s="26"/>
      <c r="L136" s="27"/>
      <c r="M136" s="26"/>
      <c r="N136" s="27"/>
      <c r="O136" s="26"/>
      <c r="P136" s="27"/>
      <c r="Q136" s="24"/>
      <c r="R136" s="25"/>
      <c r="S136" s="24"/>
      <c r="T136" s="25"/>
      <c r="U136" s="17"/>
      <c r="V136" s="28"/>
      <c r="W136" s="29"/>
      <c r="X136" s="25"/>
      <c r="Y136" s="17"/>
      <c r="Z136" s="28"/>
      <c r="AA136" s="17"/>
      <c r="AB136" s="17"/>
      <c r="AC136" s="17"/>
      <c r="AD136" s="17"/>
      <c r="AE136" s="17"/>
      <c r="AF136" s="17"/>
      <c r="AG136" s="17"/>
      <c r="AH136" s="17"/>
    </row>
    <row r="137" spans="1:34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24"/>
      <c r="J137" s="25"/>
      <c r="K137" s="26"/>
      <c r="L137" s="27"/>
      <c r="M137" s="26"/>
      <c r="N137" s="27"/>
      <c r="O137" s="26"/>
      <c r="P137" s="27"/>
      <c r="Q137" s="24"/>
      <c r="R137" s="25"/>
      <c r="S137" s="24"/>
      <c r="T137" s="25"/>
      <c r="U137" s="17"/>
      <c r="V137" s="28"/>
      <c r="W137" s="29"/>
      <c r="X137" s="25"/>
      <c r="Y137" s="17"/>
      <c r="Z137" s="28"/>
      <c r="AA137" s="17"/>
      <c r="AB137" s="17"/>
      <c r="AC137" s="17"/>
      <c r="AD137" s="17"/>
      <c r="AE137" s="17"/>
      <c r="AF137" s="17"/>
      <c r="AG137" s="17"/>
      <c r="AH137" s="17"/>
    </row>
    <row r="138" spans="1:34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24"/>
      <c r="J138" s="25"/>
      <c r="K138" s="26"/>
      <c r="L138" s="27"/>
      <c r="M138" s="26"/>
      <c r="N138" s="27"/>
      <c r="O138" s="26"/>
      <c r="P138" s="27"/>
      <c r="Q138" s="24"/>
      <c r="R138" s="25"/>
      <c r="S138" s="24"/>
      <c r="T138" s="25"/>
      <c r="U138" s="17"/>
      <c r="V138" s="28"/>
      <c r="W138" s="29"/>
      <c r="X138" s="25"/>
      <c r="Y138" s="17"/>
      <c r="Z138" s="28"/>
      <c r="AA138" s="17"/>
      <c r="AB138" s="17"/>
      <c r="AC138" s="17"/>
      <c r="AD138" s="17"/>
      <c r="AE138" s="17"/>
      <c r="AF138" s="17"/>
      <c r="AG138" s="17"/>
      <c r="AH138" s="17"/>
    </row>
    <row r="139" spans="1:34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24"/>
      <c r="J139" s="25"/>
      <c r="K139" s="26"/>
      <c r="L139" s="27"/>
      <c r="M139" s="26"/>
      <c r="N139" s="27"/>
      <c r="O139" s="26"/>
      <c r="P139" s="27"/>
      <c r="Q139" s="24"/>
      <c r="R139" s="25"/>
      <c r="S139" s="24"/>
      <c r="T139" s="25"/>
      <c r="U139" s="17"/>
      <c r="V139" s="28"/>
      <c r="W139" s="29"/>
      <c r="X139" s="25"/>
      <c r="Y139" s="17"/>
      <c r="Z139" s="28"/>
      <c r="AA139" s="17"/>
      <c r="AB139" s="17"/>
      <c r="AC139" s="17"/>
      <c r="AD139" s="17"/>
      <c r="AE139" s="17"/>
      <c r="AF139" s="17"/>
      <c r="AG139" s="17"/>
      <c r="AH139" s="17"/>
    </row>
    <row r="140" spans="1:34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24"/>
      <c r="J140" s="25"/>
      <c r="K140" s="26"/>
      <c r="L140" s="27"/>
      <c r="M140" s="26"/>
      <c r="N140" s="27"/>
      <c r="O140" s="26"/>
      <c r="P140" s="27"/>
      <c r="Q140" s="24"/>
      <c r="R140" s="25"/>
      <c r="S140" s="24"/>
      <c r="T140" s="25"/>
      <c r="U140" s="17"/>
      <c r="V140" s="28"/>
      <c r="W140" s="29"/>
      <c r="X140" s="25"/>
      <c r="Y140" s="17"/>
      <c r="Z140" s="28"/>
      <c r="AA140" s="17"/>
      <c r="AB140" s="17"/>
      <c r="AC140" s="17"/>
      <c r="AD140" s="17"/>
      <c r="AE140" s="17"/>
      <c r="AF140" s="17"/>
      <c r="AG140" s="17"/>
      <c r="AH140" s="17"/>
    </row>
    <row r="141" spans="1:34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24"/>
      <c r="J141" s="25"/>
      <c r="K141" s="26"/>
      <c r="L141" s="27"/>
      <c r="M141" s="26"/>
      <c r="N141" s="27"/>
      <c r="O141" s="26"/>
      <c r="P141" s="27"/>
      <c r="Q141" s="24"/>
      <c r="R141" s="25"/>
      <c r="S141" s="24"/>
      <c r="T141" s="25"/>
      <c r="U141" s="17"/>
      <c r="V141" s="28"/>
      <c r="W141" s="29"/>
      <c r="X141" s="25"/>
      <c r="Y141" s="17"/>
      <c r="Z141" s="28"/>
      <c r="AA141" s="17"/>
      <c r="AB141" s="17"/>
      <c r="AC141" s="17"/>
      <c r="AD141" s="17"/>
      <c r="AE141" s="17"/>
      <c r="AF141" s="17"/>
      <c r="AG141" s="17"/>
      <c r="AH141" s="17"/>
    </row>
    <row r="142" spans="1:34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24"/>
      <c r="J142" s="25"/>
      <c r="K142" s="26"/>
      <c r="L142" s="27"/>
      <c r="M142" s="26"/>
      <c r="N142" s="27"/>
      <c r="O142" s="26"/>
      <c r="P142" s="27"/>
      <c r="Q142" s="24"/>
      <c r="R142" s="25"/>
      <c r="S142" s="24"/>
      <c r="T142" s="25"/>
      <c r="U142" s="17"/>
      <c r="V142" s="28"/>
      <c r="W142" s="29"/>
      <c r="X142" s="25"/>
      <c r="Y142" s="17"/>
      <c r="Z142" s="28"/>
      <c r="AA142" s="17"/>
      <c r="AB142" s="17"/>
      <c r="AC142" s="17"/>
      <c r="AD142" s="17"/>
      <c r="AE142" s="17"/>
      <c r="AF142" s="17"/>
      <c r="AG142" s="17"/>
      <c r="AH142" s="17"/>
    </row>
    <row r="143" spans="1:34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24"/>
      <c r="J143" s="25"/>
      <c r="K143" s="26"/>
      <c r="L143" s="27"/>
      <c r="M143" s="26"/>
      <c r="N143" s="27"/>
      <c r="O143" s="26"/>
      <c r="P143" s="27"/>
      <c r="Q143" s="24"/>
      <c r="R143" s="25"/>
      <c r="S143" s="24"/>
      <c r="T143" s="25"/>
      <c r="U143" s="17"/>
      <c r="V143" s="28"/>
      <c r="W143" s="29"/>
      <c r="X143" s="25"/>
      <c r="Y143" s="17"/>
      <c r="Z143" s="28"/>
      <c r="AA143" s="17"/>
      <c r="AB143" s="17"/>
      <c r="AC143" s="17"/>
      <c r="AD143" s="17"/>
      <c r="AE143" s="17"/>
      <c r="AF143" s="17"/>
      <c r="AG143" s="17"/>
      <c r="AH143" s="17"/>
    </row>
    <row r="144" spans="1:34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24"/>
      <c r="J144" s="25"/>
      <c r="K144" s="26"/>
      <c r="L144" s="27"/>
      <c r="M144" s="26"/>
      <c r="N144" s="27"/>
      <c r="O144" s="26"/>
      <c r="P144" s="27"/>
      <c r="Q144" s="24"/>
      <c r="R144" s="25"/>
      <c r="S144" s="24"/>
      <c r="T144" s="25"/>
      <c r="U144" s="17"/>
      <c r="V144" s="28"/>
      <c r="W144" s="29"/>
      <c r="X144" s="25"/>
      <c r="Y144" s="17"/>
      <c r="Z144" s="28"/>
      <c r="AA144" s="17"/>
      <c r="AB144" s="17"/>
      <c r="AC144" s="17"/>
      <c r="AD144" s="17"/>
      <c r="AE144" s="17"/>
      <c r="AF144" s="17"/>
      <c r="AG144" s="17"/>
      <c r="AH144" s="17"/>
    </row>
    <row r="145" spans="1:34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24"/>
      <c r="J145" s="25"/>
      <c r="K145" s="26"/>
      <c r="L145" s="27"/>
      <c r="M145" s="26"/>
      <c r="N145" s="27"/>
      <c r="O145" s="26"/>
      <c r="P145" s="27"/>
      <c r="Q145" s="24"/>
      <c r="R145" s="25"/>
      <c r="S145" s="24"/>
      <c r="T145" s="25"/>
      <c r="U145" s="17"/>
      <c r="V145" s="28"/>
      <c r="W145" s="29"/>
      <c r="X145" s="25"/>
      <c r="Y145" s="17"/>
      <c r="Z145" s="28"/>
      <c r="AA145" s="17"/>
      <c r="AB145" s="17"/>
      <c r="AC145" s="17"/>
      <c r="AD145" s="17"/>
      <c r="AE145" s="17"/>
      <c r="AF145" s="17"/>
      <c r="AG145" s="17"/>
      <c r="AH145" s="17"/>
    </row>
    <row r="146" spans="1:34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24"/>
      <c r="J146" s="25"/>
      <c r="K146" s="26"/>
      <c r="L146" s="27"/>
      <c r="M146" s="26"/>
      <c r="N146" s="27"/>
      <c r="O146" s="26"/>
      <c r="P146" s="27"/>
      <c r="Q146" s="24"/>
      <c r="R146" s="25"/>
      <c r="S146" s="24"/>
      <c r="T146" s="25"/>
      <c r="U146" s="17"/>
      <c r="V146" s="28"/>
      <c r="W146" s="29"/>
      <c r="X146" s="25"/>
      <c r="Y146" s="17"/>
      <c r="Z146" s="28"/>
      <c r="AA146" s="17"/>
      <c r="AB146" s="17"/>
      <c r="AC146" s="17"/>
      <c r="AD146" s="17"/>
      <c r="AE146" s="17"/>
      <c r="AF146" s="17"/>
      <c r="AG146" s="17"/>
      <c r="AH146" s="17"/>
    </row>
    <row r="147" spans="1:34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24"/>
      <c r="J147" s="25"/>
      <c r="K147" s="26"/>
      <c r="L147" s="27"/>
      <c r="M147" s="26"/>
      <c r="N147" s="27"/>
      <c r="O147" s="26"/>
      <c r="P147" s="27"/>
      <c r="Q147" s="24"/>
      <c r="R147" s="25"/>
      <c r="S147" s="24"/>
      <c r="T147" s="25"/>
      <c r="U147" s="17"/>
      <c r="V147" s="28"/>
      <c r="W147" s="29"/>
      <c r="X147" s="25"/>
      <c r="Y147" s="17"/>
      <c r="Z147" s="28"/>
      <c r="AA147" s="17"/>
      <c r="AB147" s="17"/>
      <c r="AC147" s="17"/>
      <c r="AD147" s="17"/>
      <c r="AE147" s="17"/>
      <c r="AF147" s="17"/>
      <c r="AG147" s="17"/>
      <c r="AH147" s="17"/>
    </row>
    <row r="148" spans="1:34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24"/>
      <c r="J148" s="25"/>
      <c r="K148" s="26"/>
      <c r="L148" s="27"/>
      <c r="M148" s="26"/>
      <c r="N148" s="27"/>
      <c r="O148" s="26"/>
      <c r="P148" s="27"/>
      <c r="Q148" s="24"/>
      <c r="R148" s="25"/>
      <c r="S148" s="24"/>
      <c r="T148" s="25"/>
      <c r="U148" s="17"/>
      <c r="V148" s="28"/>
      <c r="W148" s="29"/>
      <c r="X148" s="25"/>
      <c r="Y148" s="17"/>
      <c r="Z148" s="28"/>
      <c r="AA148" s="17"/>
      <c r="AB148" s="17"/>
      <c r="AC148" s="17"/>
      <c r="AD148" s="17"/>
      <c r="AE148" s="17"/>
      <c r="AF148" s="17"/>
      <c r="AG148" s="17"/>
      <c r="AH148" s="17"/>
    </row>
    <row r="149" spans="1:34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24"/>
      <c r="J149" s="25"/>
      <c r="K149" s="26"/>
      <c r="L149" s="27"/>
      <c r="M149" s="26"/>
      <c r="N149" s="27"/>
      <c r="O149" s="26"/>
      <c r="P149" s="27"/>
      <c r="Q149" s="24"/>
      <c r="R149" s="25"/>
      <c r="S149" s="24"/>
      <c r="T149" s="25"/>
      <c r="U149" s="17"/>
      <c r="V149" s="28"/>
      <c r="W149" s="29"/>
      <c r="X149" s="25"/>
      <c r="Y149" s="17"/>
      <c r="Z149" s="28"/>
      <c r="AA149" s="17"/>
      <c r="AB149" s="17"/>
      <c r="AC149" s="17"/>
      <c r="AD149" s="17"/>
      <c r="AE149" s="17"/>
      <c r="AF149" s="17"/>
      <c r="AG149" s="17"/>
      <c r="AH149" s="17"/>
    </row>
    <row r="150" spans="1:34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24"/>
      <c r="J150" s="25"/>
      <c r="K150" s="26"/>
      <c r="L150" s="27"/>
      <c r="M150" s="26"/>
      <c r="N150" s="27"/>
      <c r="O150" s="26"/>
      <c r="P150" s="27"/>
      <c r="Q150" s="24"/>
      <c r="R150" s="25"/>
      <c r="S150" s="24"/>
      <c r="T150" s="25"/>
      <c r="U150" s="17"/>
      <c r="V150" s="28"/>
      <c r="W150" s="29"/>
      <c r="X150" s="25"/>
      <c r="Y150" s="17"/>
      <c r="Z150" s="28"/>
      <c r="AA150" s="17"/>
      <c r="AB150" s="17"/>
      <c r="AC150" s="17"/>
      <c r="AD150" s="17"/>
      <c r="AE150" s="17"/>
      <c r="AF150" s="17"/>
      <c r="AG150" s="17"/>
      <c r="AH150" s="17"/>
    </row>
    <row r="151" spans="1:34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24"/>
      <c r="J151" s="25"/>
      <c r="K151" s="26"/>
      <c r="L151" s="27"/>
      <c r="M151" s="26"/>
      <c r="N151" s="27"/>
      <c r="O151" s="26"/>
      <c r="P151" s="27"/>
      <c r="Q151" s="24"/>
      <c r="R151" s="25"/>
      <c r="S151" s="24"/>
      <c r="T151" s="25"/>
      <c r="U151" s="17"/>
      <c r="V151" s="28"/>
      <c r="W151" s="29"/>
      <c r="X151" s="25"/>
      <c r="Y151" s="17"/>
      <c r="Z151" s="28"/>
      <c r="AA151" s="17"/>
      <c r="AB151" s="17"/>
      <c r="AC151" s="17"/>
      <c r="AD151" s="17"/>
      <c r="AE151" s="17"/>
      <c r="AF151" s="17"/>
      <c r="AG151" s="17"/>
      <c r="AH151" s="17"/>
    </row>
    <row r="152" spans="1:34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24"/>
      <c r="J152" s="25"/>
      <c r="K152" s="26"/>
      <c r="L152" s="27"/>
      <c r="M152" s="26"/>
      <c r="N152" s="27"/>
      <c r="O152" s="26"/>
      <c r="P152" s="27"/>
      <c r="Q152" s="24"/>
      <c r="R152" s="25"/>
      <c r="S152" s="24"/>
      <c r="T152" s="25"/>
      <c r="U152" s="17"/>
      <c r="V152" s="28"/>
      <c r="W152" s="29"/>
      <c r="X152" s="25"/>
      <c r="Y152" s="17"/>
      <c r="Z152" s="28"/>
      <c r="AA152" s="17"/>
      <c r="AB152" s="17"/>
      <c r="AC152" s="17"/>
      <c r="AD152" s="17"/>
      <c r="AE152" s="17"/>
      <c r="AF152" s="17"/>
      <c r="AG152" s="17"/>
      <c r="AH152" s="17"/>
    </row>
    <row r="153" spans="1:34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24"/>
      <c r="J153" s="25"/>
      <c r="K153" s="26"/>
      <c r="L153" s="27"/>
      <c r="M153" s="26"/>
      <c r="N153" s="27"/>
      <c r="O153" s="26"/>
      <c r="P153" s="27"/>
      <c r="Q153" s="24"/>
      <c r="R153" s="25"/>
      <c r="S153" s="24"/>
      <c r="T153" s="25"/>
      <c r="U153" s="17"/>
      <c r="V153" s="28"/>
      <c r="W153" s="29"/>
      <c r="X153" s="25"/>
      <c r="Y153" s="17"/>
      <c r="Z153" s="28"/>
      <c r="AA153" s="17"/>
      <c r="AB153" s="17"/>
      <c r="AC153" s="17"/>
      <c r="AD153" s="17"/>
      <c r="AE153" s="17"/>
      <c r="AF153" s="17"/>
      <c r="AG153" s="17"/>
      <c r="AH153" s="17"/>
    </row>
    <row r="154" spans="1:34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24"/>
      <c r="J154" s="25"/>
      <c r="K154" s="26"/>
      <c r="L154" s="27"/>
      <c r="M154" s="26"/>
      <c r="N154" s="27"/>
      <c r="O154" s="26"/>
      <c r="P154" s="27"/>
      <c r="Q154" s="24"/>
      <c r="R154" s="25"/>
      <c r="S154" s="24"/>
      <c r="T154" s="25"/>
      <c r="U154" s="17"/>
      <c r="V154" s="28"/>
      <c r="W154" s="29"/>
      <c r="X154" s="25"/>
      <c r="Y154" s="17"/>
      <c r="Z154" s="28"/>
      <c r="AA154" s="17"/>
      <c r="AB154" s="17"/>
      <c r="AC154" s="17"/>
      <c r="AD154" s="17"/>
      <c r="AE154" s="17"/>
      <c r="AF154" s="17"/>
      <c r="AG154" s="17"/>
      <c r="AH154" s="17"/>
    </row>
    <row r="155" spans="1:34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24"/>
      <c r="J155" s="25"/>
      <c r="K155" s="26"/>
      <c r="L155" s="27"/>
      <c r="M155" s="26"/>
      <c r="N155" s="27"/>
      <c r="O155" s="26"/>
      <c r="P155" s="27"/>
      <c r="Q155" s="24"/>
      <c r="R155" s="25"/>
      <c r="S155" s="24"/>
      <c r="T155" s="25"/>
      <c r="U155" s="17"/>
      <c r="V155" s="28"/>
      <c r="W155" s="29"/>
      <c r="X155" s="25"/>
      <c r="Y155" s="17"/>
      <c r="Z155" s="28"/>
      <c r="AA155" s="17"/>
      <c r="AB155" s="17"/>
      <c r="AC155" s="17"/>
      <c r="AD155" s="17"/>
      <c r="AE155" s="17"/>
      <c r="AF155" s="17"/>
      <c r="AG155" s="17"/>
      <c r="AH155" s="17"/>
    </row>
    <row r="156" spans="1:34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24"/>
      <c r="J156" s="25"/>
      <c r="K156" s="26"/>
      <c r="L156" s="27"/>
      <c r="M156" s="26"/>
      <c r="N156" s="27"/>
      <c r="O156" s="26"/>
      <c r="P156" s="27"/>
      <c r="Q156" s="24"/>
      <c r="R156" s="25"/>
      <c r="S156" s="24"/>
      <c r="T156" s="25"/>
      <c r="U156" s="17"/>
      <c r="V156" s="28"/>
      <c r="W156" s="29"/>
      <c r="X156" s="25"/>
      <c r="Y156" s="17"/>
      <c r="Z156" s="28"/>
      <c r="AA156" s="17"/>
      <c r="AB156" s="17"/>
      <c r="AC156" s="17"/>
      <c r="AD156" s="17"/>
      <c r="AE156" s="17"/>
      <c r="AF156" s="17"/>
      <c r="AG156" s="17"/>
      <c r="AH156" s="17"/>
    </row>
    <row r="157" spans="1:34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24"/>
      <c r="J157" s="25"/>
      <c r="K157" s="26"/>
      <c r="L157" s="27"/>
      <c r="M157" s="26"/>
      <c r="N157" s="27"/>
      <c r="O157" s="26"/>
      <c r="P157" s="27"/>
      <c r="Q157" s="24"/>
      <c r="R157" s="25"/>
      <c r="S157" s="24"/>
      <c r="T157" s="25"/>
      <c r="U157" s="17"/>
      <c r="V157" s="28"/>
      <c r="W157" s="29"/>
      <c r="X157" s="25"/>
      <c r="Y157" s="17"/>
      <c r="Z157" s="28"/>
      <c r="AA157" s="17"/>
      <c r="AB157" s="17"/>
      <c r="AC157" s="17"/>
      <c r="AD157" s="17"/>
      <c r="AE157" s="17"/>
      <c r="AF157" s="17"/>
      <c r="AG157" s="17"/>
      <c r="AH157" s="17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24"/>
      <c r="J158" s="25"/>
      <c r="K158" s="26"/>
      <c r="L158" s="27"/>
      <c r="M158" s="26"/>
      <c r="N158" s="27"/>
      <c r="O158" s="26"/>
      <c r="P158" s="27"/>
      <c r="Q158" s="24"/>
      <c r="R158" s="25"/>
      <c r="S158" s="24"/>
      <c r="T158" s="25"/>
      <c r="U158" s="17"/>
      <c r="V158" s="28"/>
      <c r="W158" s="29"/>
      <c r="X158" s="25"/>
      <c r="Y158" s="17"/>
      <c r="Z158" s="28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24"/>
      <c r="J159" s="25"/>
      <c r="K159" s="26"/>
      <c r="L159" s="27"/>
      <c r="M159" s="26"/>
      <c r="N159" s="27"/>
      <c r="O159" s="26"/>
      <c r="P159" s="27"/>
      <c r="Q159" s="24"/>
      <c r="R159" s="25"/>
      <c r="S159" s="24"/>
      <c r="T159" s="25"/>
      <c r="U159" s="17"/>
      <c r="V159" s="28"/>
      <c r="W159" s="29"/>
      <c r="X159" s="25"/>
      <c r="Y159" s="17"/>
      <c r="Z159" s="28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24"/>
      <c r="J160" s="25"/>
      <c r="K160" s="26"/>
      <c r="L160" s="27"/>
      <c r="M160" s="26"/>
      <c r="N160" s="27"/>
      <c r="O160" s="26"/>
      <c r="P160" s="27"/>
      <c r="Q160" s="24"/>
      <c r="R160" s="25"/>
      <c r="S160" s="24"/>
      <c r="T160" s="25"/>
      <c r="U160" s="17"/>
      <c r="V160" s="28"/>
      <c r="W160" s="29"/>
      <c r="X160" s="25"/>
      <c r="Y160" s="17"/>
      <c r="Z160" s="28"/>
      <c r="AA160" s="17"/>
      <c r="AB160" s="17"/>
      <c r="AC160" s="17"/>
      <c r="AD160" s="17"/>
      <c r="AE160" s="17"/>
      <c r="AF160" s="17"/>
      <c r="AG160" s="17"/>
      <c r="AH160" s="17"/>
    </row>
    <row r="161" spans="1:34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24"/>
      <c r="J161" s="25"/>
      <c r="K161" s="26"/>
      <c r="L161" s="27"/>
      <c r="M161" s="26"/>
      <c r="N161" s="27"/>
      <c r="O161" s="26"/>
      <c r="P161" s="27"/>
      <c r="Q161" s="24"/>
      <c r="R161" s="25"/>
      <c r="S161" s="24"/>
      <c r="T161" s="25"/>
      <c r="U161" s="17"/>
      <c r="V161" s="28"/>
      <c r="W161" s="29"/>
      <c r="X161" s="25"/>
      <c r="Y161" s="17"/>
      <c r="Z161" s="28"/>
      <c r="AA161" s="17"/>
      <c r="AB161" s="17"/>
      <c r="AC161" s="17"/>
      <c r="AD161" s="17"/>
      <c r="AE161" s="17"/>
      <c r="AF161" s="17"/>
      <c r="AG161" s="17"/>
      <c r="AH161" s="17"/>
    </row>
    <row r="162" spans="1:34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24"/>
      <c r="J162" s="25"/>
      <c r="K162" s="26"/>
      <c r="L162" s="27"/>
      <c r="M162" s="26"/>
      <c r="N162" s="27"/>
      <c r="O162" s="26"/>
      <c r="P162" s="27"/>
      <c r="Q162" s="24"/>
      <c r="R162" s="25"/>
      <c r="S162" s="24"/>
      <c r="T162" s="25"/>
      <c r="U162" s="17"/>
      <c r="V162" s="28"/>
      <c r="W162" s="29"/>
      <c r="X162" s="25"/>
      <c r="Y162" s="17"/>
      <c r="Z162" s="28"/>
      <c r="AA162" s="17"/>
      <c r="AB162" s="17"/>
      <c r="AC162" s="17"/>
      <c r="AD162" s="17"/>
      <c r="AE162" s="17"/>
      <c r="AF162" s="17"/>
      <c r="AG162" s="17"/>
      <c r="AH162" s="17"/>
    </row>
    <row r="163" spans="1:34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24"/>
      <c r="J163" s="25"/>
      <c r="K163" s="26"/>
      <c r="L163" s="27"/>
      <c r="M163" s="26"/>
      <c r="N163" s="27"/>
      <c r="O163" s="26"/>
      <c r="P163" s="27"/>
      <c r="Q163" s="24"/>
      <c r="R163" s="25"/>
      <c r="S163" s="24"/>
      <c r="T163" s="25"/>
      <c r="U163" s="17"/>
      <c r="V163" s="28"/>
      <c r="W163" s="29"/>
      <c r="X163" s="25"/>
      <c r="Y163" s="17"/>
      <c r="Z163" s="28"/>
      <c r="AA163" s="17"/>
      <c r="AB163" s="17"/>
      <c r="AC163" s="17"/>
      <c r="AD163" s="17"/>
      <c r="AE163" s="17"/>
      <c r="AF163" s="17"/>
      <c r="AG163" s="17"/>
      <c r="AH163" s="17"/>
    </row>
    <row r="164" spans="1:34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24"/>
      <c r="J164" s="25"/>
      <c r="K164" s="26"/>
      <c r="L164" s="27"/>
      <c r="M164" s="26"/>
      <c r="N164" s="27"/>
      <c r="O164" s="26"/>
      <c r="P164" s="27"/>
      <c r="Q164" s="24"/>
      <c r="R164" s="25"/>
      <c r="S164" s="24"/>
      <c r="T164" s="25"/>
      <c r="U164" s="17"/>
      <c r="V164" s="28"/>
      <c r="W164" s="29"/>
      <c r="X164" s="25"/>
      <c r="Y164" s="17"/>
      <c r="Z164" s="28"/>
      <c r="AA164" s="17"/>
      <c r="AB164" s="17"/>
      <c r="AC164" s="17"/>
      <c r="AD164" s="17"/>
      <c r="AE164" s="17"/>
      <c r="AF164" s="17"/>
      <c r="AG164" s="17"/>
      <c r="AH164" s="17"/>
    </row>
    <row r="165" spans="1:34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24"/>
      <c r="J165" s="25"/>
      <c r="K165" s="26"/>
      <c r="L165" s="27"/>
      <c r="M165" s="26"/>
      <c r="N165" s="27"/>
      <c r="O165" s="26"/>
      <c r="P165" s="27"/>
      <c r="Q165" s="24"/>
      <c r="R165" s="25"/>
      <c r="S165" s="24"/>
      <c r="T165" s="25"/>
      <c r="U165" s="17"/>
      <c r="V165" s="28"/>
      <c r="W165" s="29"/>
      <c r="X165" s="25"/>
      <c r="Y165" s="17"/>
      <c r="Z165" s="28"/>
      <c r="AA165" s="17"/>
      <c r="AB165" s="17"/>
      <c r="AC165" s="17"/>
      <c r="AD165" s="17"/>
      <c r="AE165" s="17"/>
      <c r="AF165" s="17"/>
      <c r="AG165" s="17"/>
      <c r="AH165" s="17"/>
    </row>
    <row r="166" spans="1:34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24"/>
      <c r="J166" s="25"/>
      <c r="K166" s="26"/>
      <c r="L166" s="27"/>
      <c r="M166" s="26"/>
      <c r="N166" s="27"/>
      <c r="O166" s="26"/>
      <c r="P166" s="27"/>
      <c r="Q166" s="24"/>
      <c r="R166" s="25"/>
      <c r="S166" s="24"/>
      <c r="T166" s="25"/>
      <c r="U166" s="17"/>
      <c r="V166" s="28"/>
      <c r="W166" s="29"/>
      <c r="X166" s="25"/>
      <c r="Y166" s="17"/>
      <c r="Z166" s="28"/>
      <c r="AA166" s="17"/>
      <c r="AB166" s="17"/>
      <c r="AC166" s="17"/>
      <c r="AD166" s="17"/>
      <c r="AE166" s="17"/>
      <c r="AF166" s="17"/>
      <c r="AG166" s="17"/>
      <c r="AH166" s="17"/>
    </row>
    <row r="167" spans="1:34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24"/>
      <c r="J167" s="25"/>
      <c r="K167" s="26"/>
      <c r="L167" s="27"/>
      <c r="M167" s="26"/>
      <c r="N167" s="27"/>
      <c r="O167" s="26"/>
      <c r="P167" s="27"/>
      <c r="Q167" s="24"/>
      <c r="R167" s="25"/>
      <c r="S167" s="24"/>
      <c r="T167" s="25"/>
      <c r="U167" s="17"/>
      <c r="V167" s="28"/>
      <c r="W167" s="29"/>
      <c r="X167" s="25"/>
      <c r="Y167" s="17"/>
      <c r="Z167" s="28"/>
      <c r="AA167" s="17"/>
      <c r="AB167" s="17"/>
      <c r="AC167" s="17"/>
      <c r="AD167" s="17"/>
      <c r="AE167" s="17"/>
      <c r="AF167" s="17"/>
      <c r="AG167" s="17"/>
      <c r="AH167" s="17"/>
    </row>
    <row r="168" spans="1:34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24"/>
      <c r="J168" s="25"/>
      <c r="K168" s="26"/>
      <c r="L168" s="27"/>
      <c r="M168" s="26"/>
      <c r="N168" s="27"/>
      <c r="O168" s="26"/>
      <c r="P168" s="27"/>
      <c r="Q168" s="24"/>
      <c r="R168" s="25"/>
      <c r="S168" s="24"/>
      <c r="T168" s="25"/>
      <c r="U168" s="17"/>
      <c r="V168" s="28"/>
      <c r="W168" s="29"/>
      <c r="X168" s="25"/>
      <c r="Y168" s="17"/>
      <c r="Z168" s="28"/>
      <c r="AA168" s="17"/>
      <c r="AB168" s="17"/>
      <c r="AC168" s="17"/>
      <c r="AD168" s="17"/>
      <c r="AE168" s="17"/>
      <c r="AF168" s="17"/>
      <c r="AG168" s="17"/>
      <c r="AH168" s="17"/>
    </row>
    <row r="169" spans="1:34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24"/>
      <c r="J169" s="25"/>
      <c r="K169" s="26"/>
      <c r="L169" s="27"/>
      <c r="M169" s="26"/>
      <c r="N169" s="27"/>
      <c r="O169" s="26"/>
      <c r="P169" s="27"/>
      <c r="Q169" s="24"/>
      <c r="R169" s="25"/>
      <c r="S169" s="24"/>
      <c r="T169" s="25"/>
      <c r="U169" s="17"/>
      <c r="V169" s="28"/>
      <c r="W169" s="29"/>
      <c r="X169" s="25"/>
      <c r="Y169" s="17"/>
      <c r="Z169" s="28"/>
      <c r="AA169" s="17"/>
      <c r="AB169" s="17"/>
      <c r="AC169" s="17"/>
      <c r="AD169" s="17"/>
      <c r="AE169" s="17"/>
      <c r="AF169" s="17"/>
      <c r="AG169" s="17"/>
      <c r="AH169" s="17"/>
    </row>
    <row r="170" spans="1:34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24"/>
      <c r="J170" s="25"/>
      <c r="K170" s="26"/>
      <c r="L170" s="27"/>
      <c r="M170" s="26"/>
      <c r="N170" s="27"/>
      <c r="O170" s="26"/>
      <c r="P170" s="27"/>
      <c r="Q170" s="24"/>
      <c r="R170" s="25"/>
      <c r="S170" s="24"/>
      <c r="T170" s="25"/>
      <c r="U170" s="17"/>
      <c r="V170" s="28"/>
      <c r="W170" s="29"/>
      <c r="X170" s="25"/>
      <c r="Y170" s="17"/>
      <c r="Z170" s="28"/>
      <c r="AA170" s="17"/>
      <c r="AB170" s="17"/>
      <c r="AC170" s="17"/>
      <c r="AD170" s="17"/>
      <c r="AE170" s="17"/>
      <c r="AF170" s="17"/>
      <c r="AG170" s="17"/>
      <c r="AH170" s="17"/>
    </row>
    <row r="171" spans="1:34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24"/>
      <c r="J171" s="25"/>
      <c r="K171" s="26"/>
      <c r="L171" s="27"/>
      <c r="M171" s="26"/>
      <c r="N171" s="27"/>
      <c r="O171" s="26"/>
      <c r="P171" s="27"/>
      <c r="Q171" s="24"/>
      <c r="R171" s="25"/>
      <c r="S171" s="24"/>
      <c r="T171" s="25"/>
      <c r="U171" s="17"/>
      <c r="V171" s="28"/>
      <c r="W171" s="29"/>
      <c r="X171" s="25"/>
      <c r="Y171" s="17"/>
      <c r="Z171" s="28"/>
      <c r="AA171" s="17"/>
      <c r="AB171" s="17"/>
      <c r="AC171" s="17"/>
      <c r="AD171" s="17"/>
      <c r="AE171" s="17"/>
      <c r="AF171" s="17"/>
      <c r="AG171" s="17"/>
      <c r="AH171" s="17"/>
    </row>
    <row r="172" spans="1:34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24"/>
      <c r="J172" s="25"/>
      <c r="K172" s="26"/>
      <c r="L172" s="27"/>
      <c r="M172" s="26"/>
      <c r="N172" s="27"/>
      <c r="O172" s="26"/>
      <c r="P172" s="27"/>
      <c r="Q172" s="24"/>
      <c r="R172" s="25"/>
      <c r="S172" s="24"/>
      <c r="T172" s="25"/>
      <c r="U172" s="17"/>
      <c r="V172" s="28"/>
      <c r="W172" s="29"/>
      <c r="X172" s="25"/>
      <c r="Y172" s="17"/>
      <c r="Z172" s="28"/>
      <c r="AA172" s="17"/>
      <c r="AB172" s="17"/>
      <c r="AC172" s="17"/>
      <c r="AD172" s="17"/>
      <c r="AE172" s="17"/>
      <c r="AF172" s="17"/>
      <c r="AG172" s="17"/>
      <c r="AH172" s="17"/>
    </row>
    <row r="173" spans="1:34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24"/>
      <c r="J173" s="25"/>
      <c r="K173" s="26"/>
      <c r="L173" s="27"/>
      <c r="M173" s="26"/>
      <c r="N173" s="27"/>
      <c r="O173" s="26"/>
      <c r="P173" s="27"/>
      <c r="Q173" s="24"/>
      <c r="R173" s="25"/>
      <c r="S173" s="24"/>
      <c r="T173" s="25"/>
      <c r="U173" s="17"/>
      <c r="V173" s="28"/>
      <c r="W173" s="29"/>
      <c r="X173" s="25"/>
      <c r="Y173" s="17"/>
      <c r="Z173" s="28"/>
      <c r="AA173" s="17"/>
      <c r="AB173" s="17"/>
      <c r="AC173" s="17"/>
      <c r="AD173" s="17"/>
      <c r="AE173" s="17"/>
      <c r="AF173" s="17"/>
      <c r="AG173" s="17"/>
      <c r="AH173" s="17"/>
    </row>
    <row r="174" spans="1:34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24"/>
      <c r="J174" s="25"/>
      <c r="K174" s="26"/>
      <c r="L174" s="27"/>
      <c r="M174" s="26"/>
      <c r="N174" s="27"/>
      <c r="O174" s="26"/>
      <c r="P174" s="27"/>
      <c r="Q174" s="24"/>
      <c r="R174" s="25"/>
      <c r="S174" s="24"/>
      <c r="T174" s="25"/>
      <c r="U174" s="17"/>
      <c r="V174" s="28"/>
      <c r="W174" s="29"/>
      <c r="X174" s="25"/>
      <c r="Y174" s="17"/>
      <c r="Z174" s="28"/>
      <c r="AA174" s="17"/>
      <c r="AB174" s="17"/>
      <c r="AC174" s="17"/>
      <c r="AD174" s="17"/>
      <c r="AE174" s="17"/>
      <c r="AF174" s="17"/>
      <c r="AG174" s="17"/>
      <c r="AH174" s="17"/>
    </row>
    <row r="175" spans="1:34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24"/>
      <c r="J175" s="25"/>
      <c r="K175" s="26"/>
      <c r="L175" s="27"/>
      <c r="M175" s="26"/>
      <c r="N175" s="27"/>
      <c r="O175" s="26"/>
      <c r="P175" s="27"/>
      <c r="Q175" s="24"/>
      <c r="R175" s="25"/>
      <c r="S175" s="24"/>
      <c r="T175" s="25"/>
      <c r="U175" s="17"/>
      <c r="V175" s="28"/>
      <c r="W175" s="29"/>
      <c r="X175" s="25"/>
      <c r="Y175" s="17"/>
      <c r="Z175" s="28"/>
      <c r="AA175" s="17"/>
      <c r="AB175" s="17"/>
      <c r="AC175" s="17"/>
      <c r="AD175" s="17"/>
      <c r="AE175" s="17"/>
      <c r="AF175" s="17"/>
      <c r="AG175" s="17"/>
      <c r="AH175" s="17"/>
    </row>
    <row r="176" spans="1:34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24"/>
      <c r="J176" s="25"/>
      <c r="K176" s="26"/>
      <c r="L176" s="27"/>
      <c r="M176" s="26"/>
      <c r="N176" s="27"/>
      <c r="O176" s="26"/>
      <c r="P176" s="27"/>
      <c r="Q176" s="24"/>
      <c r="R176" s="25"/>
      <c r="S176" s="24"/>
      <c r="T176" s="25"/>
      <c r="U176" s="17"/>
      <c r="V176" s="28"/>
      <c r="W176" s="29"/>
      <c r="X176" s="25"/>
      <c r="Y176" s="17"/>
      <c r="Z176" s="28"/>
      <c r="AA176" s="17"/>
      <c r="AB176" s="17"/>
      <c r="AC176" s="17"/>
      <c r="AD176" s="17"/>
      <c r="AE176" s="17"/>
      <c r="AF176" s="17"/>
      <c r="AG176" s="17"/>
      <c r="AH176" s="17"/>
    </row>
    <row r="177" spans="1:34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24"/>
      <c r="J177" s="25"/>
      <c r="K177" s="26"/>
      <c r="L177" s="27"/>
      <c r="M177" s="26"/>
      <c r="N177" s="27"/>
      <c r="O177" s="26"/>
      <c r="P177" s="27"/>
      <c r="Q177" s="24"/>
      <c r="R177" s="25"/>
      <c r="S177" s="24"/>
      <c r="T177" s="25"/>
      <c r="U177" s="17"/>
      <c r="V177" s="28"/>
      <c r="W177" s="29"/>
      <c r="X177" s="25"/>
      <c r="Y177" s="17"/>
      <c r="Z177" s="28"/>
      <c r="AA177" s="17"/>
      <c r="AB177" s="17"/>
      <c r="AC177" s="17"/>
      <c r="AD177" s="17"/>
      <c r="AE177" s="17"/>
      <c r="AF177" s="17"/>
      <c r="AG177" s="17"/>
      <c r="AH177" s="17"/>
    </row>
    <row r="178" spans="1:34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24"/>
      <c r="J178" s="25"/>
      <c r="K178" s="26"/>
      <c r="L178" s="27"/>
      <c r="M178" s="26"/>
      <c r="N178" s="27"/>
      <c r="O178" s="26"/>
      <c r="P178" s="27"/>
      <c r="Q178" s="24"/>
      <c r="R178" s="25"/>
      <c r="S178" s="24"/>
      <c r="T178" s="25"/>
      <c r="U178" s="17"/>
      <c r="V178" s="28"/>
      <c r="W178" s="29"/>
      <c r="X178" s="25"/>
      <c r="Y178" s="17"/>
      <c r="Z178" s="28"/>
      <c r="AA178" s="17"/>
      <c r="AB178" s="17"/>
      <c r="AC178" s="17"/>
      <c r="AD178" s="17"/>
      <c r="AE178" s="17"/>
      <c r="AF178" s="17"/>
      <c r="AG178" s="17"/>
      <c r="AH178" s="17"/>
    </row>
    <row r="179" spans="1:34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24"/>
      <c r="J179" s="25"/>
      <c r="K179" s="26"/>
      <c r="L179" s="27"/>
      <c r="M179" s="26"/>
      <c r="N179" s="27"/>
      <c r="O179" s="26"/>
      <c r="P179" s="27"/>
      <c r="Q179" s="24"/>
      <c r="R179" s="25"/>
      <c r="S179" s="24"/>
      <c r="T179" s="25"/>
      <c r="U179" s="17"/>
      <c r="V179" s="28"/>
      <c r="W179" s="29"/>
      <c r="X179" s="25"/>
      <c r="Y179" s="17"/>
      <c r="Z179" s="28"/>
      <c r="AA179" s="17"/>
      <c r="AB179" s="17"/>
      <c r="AC179" s="17"/>
      <c r="AD179" s="17"/>
      <c r="AE179" s="17"/>
      <c r="AF179" s="17"/>
      <c r="AG179" s="17"/>
      <c r="AH179" s="17"/>
    </row>
    <row r="180" spans="1:34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24"/>
      <c r="J180" s="25"/>
      <c r="K180" s="26"/>
      <c r="L180" s="27"/>
      <c r="M180" s="26"/>
      <c r="N180" s="27"/>
      <c r="O180" s="26"/>
      <c r="P180" s="27"/>
      <c r="Q180" s="24"/>
      <c r="R180" s="25"/>
      <c r="S180" s="24"/>
      <c r="T180" s="25"/>
      <c r="U180" s="17"/>
      <c r="V180" s="28"/>
      <c r="W180" s="29"/>
      <c r="X180" s="25"/>
      <c r="Y180" s="17"/>
      <c r="Z180" s="28"/>
      <c r="AA180" s="17"/>
      <c r="AB180" s="17"/>
      <c r="AC180" s="17"/>
      <c r="AD180" s="17"/>
      <c r="AE180" s="17"/>
      <c r="AF180" s="17"/>
      <c r="AG180" s="17"/>
      <c r="AH180" s="17"/>
    </row>
    <row r="181" spans="1:34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24"/>
      <c r="J181" s="25"/>
      <c r="K181" s="26"/>
      <c r="L181" s="27"/>
      <c r="M181" s="26"/>
      <c r="N181" s="27"/>
      <c r="O181" s="26"/>
      <c r="P181" s="27"/>
      <c r="Q181" s="24"/>
      <c r="R181" s="25"/>
      <c r="S181" s="24"/>
      <c r="T181" s="25"/>
      <c r="U181" s="17"/>
      <c r="V181" s="28"/>
      <c r="W181" s="29"/>
      <c r="X181" s="25"/>
      <c r="Y181" s="17"/>
      <c r="Z181" s="28"/>
      <c r="AA181" s="17"/>
      <c r="AB181" s="17"/>
      <c r="AC181" s="17"/>
      <c r="AD181" s="17"/>
      <c r="AE181" s="17"/>
      <c r="AF181" s="17"/>
      <c r="AG181" s="17"/>
      <c r="AH181" s="17"/>
    </row>
    <row r="182" spans="1:34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24"/>
      <c r="J182" s="25"/>
      <c r="K182" s="26"/>
      <c r="L182" s="27"/>
      <c r="M182" s="26"/>
      <c r="N182" s="27"/>
      <c r="O182" s="26"/>
      <c r="P182" s="27"/>
      <c r="Q182" s="24"/>
      <c r="R182" s="25"/>
      <c r="S182" s="24"/>
      <c r="T182" s="25"/>
      <c r="U182" s="17"/>
      <c r="V182" s="28"/>
      <c r="W182" s="29"/>
      <c r="X182" s="25"/>
      <c r="Y182" s="17"/>
      <c r="Z182" s="28"/>
      <c r="AA182" s="17"/>
      <c r="AB182" s="17"/>
      <c r="AC182" s="17"/>
      <c r="AD182" s="17"/>
      <c r="AE182" s="17"/>
      <c r="AF182" s="17"/>
      <c r="AG182" s="17"/>
      <c r="AH182" s="17"/>
    </row>
    <row r="183" spans="1:34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24"/>
      <c r="J183" s="25"/>
      <c r="K183" s="26"/>
      <c r="L183" s="27"/>
      <c r="M183" s="26"/>
      <c r="N183" s="27"/>
      <c r="O183" s="26"/>
      <c r="P183" s="27"/>
      <c r="Q183" s="24"/>
      <c r="R183" s="25"/>
      <c r="S183" s="24"/>
      <c r="T183" s="25"/>
      <c r="U183" s="17"/>
      <c r="V183" s="28"/>
      <c r="W183" s="29"/>
      <c r="X183" s="25"/>
      <c r="Y183" s="17"/>
      <c r="Z183" s="28"/>
      <c r="AA183" s="17"/>
      <c r="AB183" s="17"/>
      <c r="AC183" s="17"/>
      <c r="AD183" s="17"/>
      <c r="AE183" s="17"/>
      <c r="AF183" s="17"/>
      <c r="AG183" s="17"/>
      <c r="AH183" s="17"/>
    </row>
    <row r="184" spans="1:34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24"/>
      <c r="J184" s="25"/>
      <c r="K184" s="26"/>
      <c r="L184" s="27"/>
      <c r="M184" s="26"/>
      <c r="N184" s="27"/>
      <c r="O184" s="26"/>
      <c r="P184" s="27"/>
      <c r="Q184" s="24"/>
      <c r="R184" s="25"/>
      <c r="S184" s="24"/>
      <c r="T184" s="25"/>
      <c r="U184" s="17"/>
      <c r="V184" s="28"/>
      <c r="W184" s="29"/>
      <c r="X184" s="25"/>
      <c r="Y184" s="17"/>
      <c r="Z184" s="28"/>
      <c r="AA184" s="17"/>
      <c r="AB184" s="17"/>
      <c r="AC184" s="17"/>
      <c r="AD184" s="17"/>
      <c r="AE184" s="17"/>
      <c r="AF184" s="17"/>
      <c r="AG184" s="17"/>
      <c r="AH184" s="17"/>
    </row>
    <row r="185" spans="1:34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24"/>
      <c r="J185" s="25"/>
      <c r="K185" s="26"/>
      <c r="L185" s="27"/>
      <c r="M185" s="26"/>
      <c r="N185" s="27"/>
      <c r="O185" s="26"/>
      <c r="P185" s="27"/>
      <c r="Q185" s="24"/>
      <c r="R185" s="25"/>
      <c r="S185" s="24"/>
      <c r="T185" s="25"/>
      <c r="U185" s="17"/>
      <c r="V185" s="28"/>
      <c r="W185" s="29"/>
      <c r="X185" s="25"/>
      <c r="Y185" s="17"/>
      <c r="Z185" s="28"/>
      <c r="AA185" s="17"/>
      <c r="AB185" s="17"/>
      <c r="AC185" s="17"/>
      <c r="AD185" s="17"/>
      <c r="AE185" s="17"/>
      <c r="AF185" s="17"/>
      <c r="AG185" s="17"/>
      <c r="AH185" s="17"/>
    </row>
    <row r="186" spans="1:34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24"/>
      <c r="J186" s="25"/>
      <c r="K186" s="26"/>
      <c r="L186" s="27"/>
      <c r="M186" s="26"/>
      <c r="N186" s="27"/>
      <c r="O186" s="26"/>
      <c r="P186" s="27"/>
      <c r="Q186" s="24"/>
      <c r="R186" s="25"/>
      <c r="S186" s="24"/>
      <c r="T186" s="25"/>
      <c r="U186" s="17"/>
      <c r="V186" s="28"/>
      <c r="W186" s="29"/>
      <c r="X186" s="25"/>
      <c r="Y186" s="17"/>
      <c r="Z186" s="28"/>
      <c r="AA186" s="17"/>
      <c r="AB186" s="17"/>
      <c r="AC186" s="17"/>
      <c r="AD186" s="17"/>
      <c r="AE186" s="17"/>
      <c r="AF186" s="17"/>
      <c r="AG186" s="17"/>
      <c r="AH186" s="17"/>
    </row>
    <row r="187" spans="1:34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24"/>
      <c r="J187" s="25"/>
      <c r="K187" s="26"/>
      <c r="L187" s="27"/>
      <c r="M187" s="26"/>
      <c r="N187" s="27"/>
      <c r="O187" s="26"/>
      <c r="P187" s="27"/>
      <c r="Q187" s="24"/>
      <c r="R187" s="25"/>
      <c r="S187" s="24"/>
      <c r="T187" s="25"/>
      <c r="U187" s="17"/>
      <c r="V187" s="28"/>
      <c r="W187" s="29"/>
      <c r="X187" s="25"/>
      <c r="Y187" s="17"/>
      <c r="Z187" s="28"/>
      <c r="AA187" s="17"/>
      <c r="AB187" s="17"/>
      <c r="AC187" s="17"/>
      <c r="AD187" s="17"/>
      <c r="AE187" s="17"/>
      <c r="AF187" s="17"/>
      <c r="AG187" s="17"/>
      <c r="AH187" s="17"/>
    </row>
    <row r="188" spans="1:34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24"/>
      <c r="J188" s="25"/>
      <c r="K188" s="26"/>
      <c r="L188" s="27"/>
      <c r="M188" s="26"/>
      <c r="N188" s="27"/>
      <c r="O188" s="26"/>
      <c r="P188" s="27"/>
      <c r="Q188" s="24"/>
      <c r="R188" s="25"/>
      <c r="S188" s="24"/>
      <c r="T188" s="25"/>
      <c r="U188" s="17"/>
      <c r="V188" s="28"/>
      <c r="W188" s="29"/>
      <c r="X188" s="25"/>
      <c r="Y188" s="17"/>
      <c r="Z188" s="28"/>
      <c r="AA188" s="17"/>
      <c r="AB188" s="17"/>
      <c r="AC188" s="17"/>
      <c r="AD188" s="17"/>
      <c r="AE188" s="17"/>
      <c r="AF188" s="17"/>
      <c r="AG188" s="17"/>
      <c r="AH188" s="17"/>
    </row>
    <row r="189" spans="1:34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24"/>
      <c r="J189" s="25"/>
      <c r="K189" s="26"/>
      <c r="L189" s="27"/>
      <c r="M189" s="26"/>
      <c r="N189" s="27"/>
      <c r="O189" s="26"/>
      <c r="P189" s="27"/>
      <c r="Q189" s="24"/>
      <c r="R189" s="25"/>
      <c r="S189" s="24"/>
      <c r="T189" s="25"/>
      <c r="U189" s="17"/>
      <c r="V189" s="28"/>
      <c r="W189" s="29"/>
      <c r="X189" s="25"/>
      <c r="Y189" s="17"/>
      <c r="Z189" s="28"/>
      <c r="AA189" s="17"/>
      <c r="AB189" s="17"/>
      <c r="AC189" s="17"/>
      <c r="AD189" s="17"/>
      <c r="AE189" s="17"/>
      <c r="AF189" s="17"/>
      <c r="AG189" s="17"/>
      <c r="AH189" s="17"/>
    </row>
    <row r="190" spans="1:34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24"/>
      <c r="J190" s="25"/>
      <c r="K190" s="26"/>
      <c r="L190" s="27"/>
      <c r="M190" s="26"/>
      <c r="N190" s="27"/>
      <c r="O190" s="26"/>
      <c r="P190" s="27"/>
      <c r="Q190" s="24"/>
      <c r="R190" s="25"/>
      <c r="S190" s="24"/>
      <c r="T190" s="25"/>
      <c r="U190" s="17"/>
      <c r="V190" s="28"/>
      <c r="W190" s="29"/>
      <c r="X190" s="25"/>
      <c r="Y190" s="17"/>
      <c r="Z190" s="28"/>
      <c r="AA190" s="17"/>
      <c r="AB190" s="17"/>
      <c r="AC190" s="17"/>
      <c r="AD190" s="17"/>
      <c r="AE190" s="17"/>
      <c r="AF190" s="17"/>
      <c r="AG190" s="17"/>
      <c r="AH190" s="17"/>
    </row>
    <row r="191" spans="1:34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24"/>
      <c r="J191" s="25"/>
      <c r="K191" s="26"/>
      <c r="L191" s="27"/>
      <c r="M191" s="26"/>
      <c r="N191" s="27"/>
      <c r="O191" s="26"/>
      <c r="P191" s="27"/>
      <c r="Q191" s="24"/>
      <c r="R191" s="25"/>
      <c r="S191" s="24"/>
      <c r="T191" s="25"/>
      <c r="U191" s="17"/>
      <c r="V191" s="28"/>
      <c r="W191" s="29"/>
      <c r="X191" s="25"/>
      <c r="Y191" s="17"/>
      <c r="Z191" s="28"/>
      <c r="AA191" s="17"/>
      <c r="AB191" s="17"/>
      <c r="AC191" s="17"/>
      <c r="AD191" s="17"/>
      <c r="AE191" s="17"/>
      <c r="AF191" s="17"/>
      <c r="AG191" s="17"/>
      <c r="AH191" s="17"/>
    </row>
    <row r="192" spans="1:34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24"/>
      <c r="J192" s="25"/>
      <c r="K192" s="26"/>
      <c r="L192" s="27"/>
      <c r="M192" s="26"/>
      <c r="N192" s="27"/>
      <c r="O192" s="26"/>
      <c r="P192" s="27"/>
      <c r="Q192" s="24"/>
      <c r="R192" s="25"/>
      <c r="S192" s="24"/>
      <c r="T192" s="25"/>
      <c r="U192" s="17"/>
      <c r="V192" s="28"/>
      <c r="W192" s="29"/>
      <c r="X192" s="25"/>
      <c r="Y192" s="17"/>
      <c r="Z192" s="28"/>
      <c r="AA192" s="17"/>
      <c r="AB192" s="17"/>
      <c r="AC192" s="17"/>
      <c r="AD192" s="17"/>
      <c r="AE192" s="17"/>
      <c r="AF192" s="17"/>
      <c r="AG192" s="17"/>
      <c r="AH192" s="17"/>
    </row>
    <row r="193" spans="1:34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24"/>
      <c r="J193" s="25"/>
      <c r="K193" s="26"/>
      <c r="L193" s="27"/>
      <c r="M193" s="26"/>
      <c r="N193" s="27"/>
      <c r="O193" s="26"/>
      <c r="P193" s="27"/>
      <c r="Q193" s="24"/>
      <c r="R193" s="25"/>
      <c r="S193" s="24"/>
      <c r="T193" s="25"/>
      <c r="U193" s="17"/>
      <c r="V193" s="28"/>
      <c r="W193" s="29"/>
      <c r="X193" s="25"/>
      <c r="Y193" s="17"/>
      <c r="Z193" s="28"/>
      <c r="AA193" s="17"/>
      <c r="AB193" s="17"/>
      <c r="AC193" s="17"/>
      <c r="AD193" s="17"/>
      <c r="AE193" s="17"/>
      <c r="AF193" s="17"/>
      <c r="AG193" s="17"/>
      <c r="AH193" s="17"/>
    </row>
    <row r="194" spans="1:34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24"/>
      <c r="J194" s="25"/>
      <c r="K194" s="26"/>
      <c r="L194" s="27"/>
      <c r="M194" s="26"/>
      <c r="N194" s="27"/>
      <c r="O194" s="26"/>
      <c r="P194" s="27"/>
      <c r="Q194" s="24"/>
      <c r="R194" s="25"/>
      <c r="S194" s="24"/>
      <c r="T194" s="25"/>
      <c r="U194" s="17"/>
      <c r="V194" s="28"/>
      <c r="W194" s="29"/>
      <c r="X194" s="25"/>
      <c r="Y194" s="17"/>
      <c r="Z194" s="28"/>
      <c r="AA194" s="17"/>
      <c r="AB194" s="17"/>
      <c r="AC194" s="17"/>
      <c r="AD194" s="17"/>
      <c r="AE194" s="17"/>
      <c r="AF194" s="17"/>
      <c r="AG194" s="17"/>
      <c r="AH194" s="17"/>
    </row>
    <row r="195" spans="1:34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24"/>
      <c r="J195" s="25"/>
      <c r="K195" s="26"/>
      <c r="L195" s="27"/>
      <c r="M195" s="26"/>
      <c r="N195" s="27"/>
      <c r="O195" s="26"/>
      <c r="P195" s="27"/>
      <c r="Q195" s="24"/>
      <c r="R195" s="25"/>
      <c r="S195" s="24"/>
      <c r="T195" s="25"/>
      <c r="U195" s="17"/>
      <c r="V195" s="28"/>
      <c r="W195" s="29"/>
      <c r="X195" s="25"/>
      <c r="Y195" s="17"/>
      <c r="Z195" s="28"/>
      <c r="AA195" s="17"/>
      <c r="AB195" s="17"/>
      <c r="AC195" s="17"/>
      <c r="AD195" s="17"/>
      <c r="AE195" s="17"/>
      <c r="AF195" s="17"/>
      <c r="AG195" s="17"/>
      <c r="AH195" s="17"/>
    </row>
    <row r="196" spans="1:34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24"/>
      <c r="J196" s="25"/>
      <c r="K196" s="26"/>
      <c r="L196" s="27"/>
      <c r="M196" s="26"/>
      <c r="N196" s="27"/>
      <c r="O196" s="26"/>
      <c r="P196" s="27"/>
      <c r="Q196" s="24"/>
      <c r="R196" s="25"/>
      <c r="S196" s="24"/>
      <c r="T196" s="25"/>
      <c r="U196" s="17"/>
      <c r="V196" s="28"/>
      <c r="W196" s="29"/>
      <c r="X196" s="25"/>
      <c r="Y196" s="17"/>
      <c r="Z196" s="28"/>
      <c r="AA196" s="17"/>
      <c r="AB196" s="17"/>
      <c r="AC196" s="17"/>
      <c r="AD196" s="17"/>
      <c r="AE196" s="17"/>
      <c r="AF196" s="17"/>
      <c r="AG196" s="17"/>
      <c r="AH196" s="17"/>
    </row>
    <row r="197" spans="1:34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24"/>
      <c r="J197" s="25"/>
      <c r="K197" s="26"/>
      <c r="L197" s="27"/>
      <c r="M197" s="26"/>
      <c r="N197" s="27"/>
      <c r="O197" s="26"/>
      <c r="P197" s="27"/>
      <c r="Q197" s="24"/>
      <c r="R197" s="25"/>
      <c r="S197" s="24"/>
      <c r="T197" s="25"/>
      <c r="U197" s="17"/>
      <c r="V197" s="28"/>
      <c r="W197" s="29"/>
      <c r="X197" s="25"/>
      <c r="Y197" s="17"/>
      <c r="Z197" s="28"/>
      <c r="AA197" s="17"/>
      <c r="AB197" s="17"/>
      <c r="AC197" s="17"/>
      <c r="AD197" s="17"/>
      <c r="AE197" s="17"/>
      <c r="AF197" s="17"/>
      <c r="AG197" s="17"/>
      <c r="AH197" s="17"/>
    </row>
    <row r="198" spans="1:34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24"/>
      <c r="J198" s="25"/>
      <c r="K198" s="26"/>
      <c r="L198" s="27"/>
      <c r="M198" s="26"/>
      <c r="N198" s="27"/>
      <c r="O198" s="26"/>
      <c r="P198" s="27"/>
      <c r="Q198" s="24"/>
      <c r="R198" s="25"/>
      <c r="S198" s="24"/>
      <c r="T198" s="25"/>
      <c r="U198" s="17"/>
      <c r="V198" s="28"/>
      <c r="W198" s="29"/>
      <c r="X198" s="25"/>
      <c r="Y198" s="17"/>
      <c r="Z198" s="28"/>
      <c r="AA198" s="17"/>
      <c r="AB198" s="17"/>
      <c r="AC198" s="17"/>
      <c r="AD198" s="17"/>
      <c r="AE198" s="17"/>
      <c r="AF198" s="17"/>
      <c r="AG198" s="17"/>
      <c r="AH198" s="17"/>
    </row>
    <row r="199" spans="1:34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24"/>
      <c r="J199" s="25"/>
      <c r="K199" s="26"/>
      <c r="L199" s="27"/>
      <c r="M199" s="26"/>
      <c r="N199" s="27"/>
      <c r="O199" s="26"/>
      <c r="P199" s="27"/>
      <c r="Q199" s="24"/>
      <c r="R199" s="25"/>
      <c r="S199" s="24"/>
      <c r="T199" s="25"/>
      <c r="U199" s="17"/>
      <c r="V199" s="28"/>
      <c r="W199" s="29"/>
      <c r="X199" s="25"/>
      <c r="Y199" s="17"/>
      <c r="Z199" s="28"/>
      <c r="AA199" s="17"/>
      <c r="AB199" s="17"/>
      <c r="AC199" s="17"/>
      <c r="AD199" s="17"/>
      <c r="AE199" s="17"/>
      <c r="AF199" s="17"/>
      <c r="AG199" s="17"/>
      <c r="AH199" s="17"/>
    </row>
    <row r="200" spans="1:34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24"/>
      <c r="J200" s="25"/>
      <c r="K200" s="26"/>
      <c r="L200" s="27"/>
      <c r="M200" s="26"/>
      <c r="N200" s="27"/>
      <c r="O200" s="26"/>
      <c r="P200" s="27"/>
      <c r="Q200" s="24"/>
      <c r="R200" s="25"/>
      <c r="S200" s="24"/>
      <c r="T200" s="25"/>
      <c r="U200" s="17"/>
      <c r="V200" s="28"/>
      <c r="W200" s="29"/>
      <c r="X200" s="25"/>
      <c r="Y200" s="17"/>
      <c r="Z200" s="28"/>
      <c r="AA200" s="17"/>
      <c r="AB200" s="17"/>
      <c r="AC200" s="17"/>
      <c r="AD200" s="17"/>
      <c r="AE200" s="17"/>
      <c r="AF200" s="17"/>
      <c r="AG200" s="17"/>
      <c r="AH200" s="17"/>
    </row>
    <row r="201" spans="1:34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24"/>
      <c r="J201" s="25"/>
      <c r="K201" s="26"/>
      <c r="L201" s="27"/>
      <c r="M201" s="26"/>
      <c r="N201" s="27"/>
      <c r="O201" s="26"/>
      <c r="P201" s="27"/>
      <c r="Q201" s="24"/>
      <c r="R201" s="25"/>
      <c r="S201" s="24"/>
      <c r="T201" s="25"/>
      <c r="U201" s="17"/>
      <c r="V201" s="28"/>
      <c r="W201" s="29"/>
      <c r="X201" s="25"/>
      <c r="Y201" s="17"/>
      <c r="Z201" s="28"/>
      <c r="AA201" s="17"/>
      <c r="AB201" s="17"/>
      <c r="AC201" s="17"/>
      <c r="AD201" s="17"/>
      <c r="AE201" s="17"/>
      <c r="AF201" s="17"/>
      <c r="AG201" s="17"/>
      <c r="AH201" s="17"/>
    </row>
    <row r="202" spans="1:34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24"/>
      <c r="J202" s="25"/>
      <c r="K202" s="26"/>
      <c r="L202" s="27"/>
      <c r="M202" s="26"/>
      <c r="N202" s="27"/>
      <c r="O202" s="26"/>
      <c r="P202" s="27"/>
      <c r="Q202" s="24"/>
      <c r="R202" s="25"/>
      <c r="S202" s="24"/>
      <c r="T202" s="25"/>
      <c r="U202" s="17"/>
      <c r="V202" s="28"/>
      <c r="W202" s="29"/>
      <c r="X202" s="25"/>
      <c r="Y202" s="17"/>
      <c r="Z202" s="28"/>
      <c r="AA202" s="17"/>
      <c r="AB202" s="17"/>
      <c r="AC202" s="17"/>
      <c r="AD202" s="17"/>
      <c r="AE202" s="17"/>
      <c r="AF202" s="17"/>
      <c r="AG202" s="17"/>
      <c r="AH202" s="17"/>
    </row>
    <row r="203" spans="1:34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24"/>
      <c r="J203" s="25"/>
      <c r="K203" s="26"/>
      <c r="L203" s="27"/>
      <c r="M203" s="26"/>
      <c r="N203" s="27"/>
      <c r="O203" s="26"/>
      <c r="P203" s="27"/>
      <c r="Q203" s="24"/>
      <c r="R203" s="25"/>
      <c r="S203" s="24"/>
      <c r="T203" s="25"/>
      <c r="U203" s="17"/>
      <c r="V203" s="28"/>
      <c r="W203" s="29"/>
      <c r="X203" s="25"/>
      <c r="Y203" s="17"/>
      <c r="Z203" s="28"/>
      <c r="AA203" s="17"/>
      <c r="AB203" s="17"/>
      <c r="AC203" s="17"/>
      <c r="AD203" s="17"/>
      <c r="AE203" s="17"/>
      <c r="AF203" s="17"/>
      <c r="AG203" s="17"/>
      <c r="AH203" s="17"/>
    </row>
    <row r="204" spans="1:34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24"/>
      <c r="J204" s="25"/>
      <c r="K204" s="26"/>
      <c r="L204" s="27"/>
      <c r="M204" s="26"/>
      <c r="N204" s="27"/>
      <c r="O204" s="26"/>
      <c r="P204" s="27"/>
      <c r="Q204" s="24"/>
      <c r="R204" s="25"/>
      <c r="S204" s="24"/>
      <c r="T204" s="25"/>
      <c r="U204" s="17"/>
      <c r="V204" s="28"/>
      <c r="W204" s="29"/>
      <c r="X204" s="25"/>
      <c r="Y204" s="17"/>
      <c r="Z204" s="28"/>
      <c r="AA204" s="17"/>
      <c r="AB204" s="17"/>
      <c r="AC204" s="17"/>
      <c r="AD204" s="17"/>
      <c r="AE204" s="17"/>
      <c r="AF204" s="17"/>
      <c r="AG204" s="17"/>
      <c r="AH204" s="17"/>
    </row>
    <row r="205" spans="1:34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24"/>
      <c r="J205" s="25"/>
      <c r="K205" s="26"/>
      <c r="L205" s="27"/>
      <c r="M205" s="26"/>
      <c r="N205" s="27"/>
      <c r="O205" s="26"/>
      <c r="P205" s="27"/>
      <c r="Q205" s="24"/>
      <c r="R205" s="25"/>
      <c r="S205" s="24"/>
      <c r="T205" s="25"/>
      <c r="U205" s="17"/>
      <c r="V205" s="28"/>
      <c r="W205" s="29"/>
      <c r="X205" s="25"/>
      <c r="Y205" s="17"/>
      <c r="Z205" s="28"/>
      <c r="AA205" s="17"/>
      <c r="AB205" s="17"/>
      <c r="AC205" s="17"/>
      <c r="AD205" s="17"/>
      <c r="AE205" s="17"/>
      <c r="AF205" s="17"/>
      <c r="AG205" s="17"/>
      <c r="AH205" s="17"/>
    </row>
    <row r="206" spans="1:34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24"/>
      <c r="J206" s="25"/>
      <c r="K206" s="26"/>
      <c r="L206" s="27"/>
      <c r="M206" s="26"/>
      <c r="N206" s="27"/>
      <c r="O206" s="26"/>
      <c r="P206" s="27"/>
      <c r="Q206" s="24"/>
      <c r="R206" s="25"/>
      <c r="S206" s="24"/>
      <c r="T206" s="25"/>
      <c r="U206" s="17"/>
      <c r="V206" s="28"/>
      <c r="W206" s="29"/>
      <c r="X206" s="25"/>
      <c r="Y206" s="17"/>
      <c r="Z206" s="28"/>
      <c r="AA206" s="17"/>
      <c r="AB206" s="17"/>
      <c r="AC206" s="17"/>
      <c r="AD206" s="17"/>
      <c r="AE206" s="17"/>
      <c r="AF206" s="17"/>
      <c r="AG206" s="17"/>
      <c r="AH206" s="17"/>
    </row>
    <row r="207" spans="1:34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24"/>
      <c r="J207" s="25"/>
      <c r="K207" s="26"/>
      <c r="L207" s="27"/>
      <c r="M207" s="26"/>
      <c r="N207" s="27"/>
      <c r="O207" s="26"/>
      <c r="P207" s="27"/>
      <c r="Q207" s="24"/>
      <c r="R207" s="25"/>
      <c r="S207" s="24"/>
      <c r="T207" s="25"/>
      <c r="U207" s="17"/>
      <c r="V207" s="28"/>
      <c r="W207" s="29"/>
      <c r="X207" s="25"/>
      <c r="Y207" s="17"/>
      <c r="Z207" s="28"/>
      <c r="AA207" s="17"/>
      <c r="AB207" s="17"/>
      <c r="AC207" s="17"/>
      <c r="AD207" s="17"/>
      <c r="AE207" s="17"/>
      <c r="AF207" s="17"/>
      <c r="AG207" s="17"/>
      <c r="AH207" s="17"/>
    </row>
    <row r="208" spans="1:34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24"/>
      <c r="J208" s="25"/>
      <c r="K208" s="26"/>
      <c r="L208" s="27"/>
      <c r="M208" s="26"/>
      <c r="N208" s="27"/>
      <c r="O208" s="26"/>
      <c r="P208" s="27"/>
      <c r="Q208" s="24"/>
      <c r="R208" s="25"/>
      <c r="S208" s="24"/>
      <c r="T208" s="25"/>
      <c r="U208" s="17"/>
      <c r="V208" s="28"/>
      <c r="W208" s="29"/>
      <c r="X208" s="25"/>
      <c r="Y208" s="17"/>
      <c r="Z208" s="28"/>
      <c r="AA208" s="17"/>
      <c r="AB208" s="17"/>
      <c r="AC208" s="17"/>
      <c r="AD208" s="17"/>
      <c r="AE208" s="17"/>
      <c r="AF208" s="17"/>
      <c r="AG208" s="17"/>
      <c r="AH208" s="17"/>
    </row>
    <row r="209" spans="1:34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24"/>
      <c r="J209" s="25"/>
      <c r="K209" s="26"/>
      <c r="L209" s="27"/>
      <c r="M209" s="26"/>
      <c r="N209" s="27"/>
      <c r="O209" s="26"/>
      <c r="P209" s="27"/>
      <c r="Q209" s="24"/>
      <c r="R209" s="25"/>
      <c r="S209" s="24"/>
      <c r="T209" s="25"/>
      <c r="U209" s="17"/>
      <c r="V209" s="28"/>
      <c r="W209" s="29"/>
      <c r="X209" s="25"/>
      <c r="Y209" s="17"/>
      <c r="Z209" s="28"/>
      <c r="AA209" s="17"/>
      <c r="AB209" s="17"/>
      <c r="AC209" s="17"/>
      <c r="AD209" s="17"/>
      <c r="AE209" s="17"/>
      <c r="AF209" s="17"/>
      <c r="AG209" s="17"/>
      <c r="AH209" s="17"/>
    </row>
    <row r="210" spans="1:34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24"/>
      <c r="J210" s="25"/>
      <c r="K210" s="26"/>
      <c r="L210" s="27"/>
      <c r="M210" s="26"/>
      <c r="N210" s="27"/>
      <c r="O210" s="26"/>
      <c r="P210" s="27"/>
      <c r="Q210" s="24"/>
      <c r="R210" s="25"/>
      <c r="S210" s="24"/>
      <c r="T210" s="25"/>
      <c r="U210" s="17"/>
      <c r="V210" s="28"/>
      <c r="W210" s="29"/>
      <c r="X210" s="25"/>
      <c r="Y210" s="17"/>
      <c r="Z210" s="28"/>
      <c r="AA210" s="17"/>
      <c r="AB210" s="17"/>
      <c r="AC210" s="17"/>
      <c r="AD210" s="17"/>
      <c r="AE210" s="17"/>
      <c r="AF210" s="17"/>
      <c r="AG210" s="17"/>
      <c r="AH210" s="17"/>
    </row>
    <row r="211" spans="1:34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24"/>
      <c r="J211" s="25"/>
      <c r="K211" s="26"/>
      <c r="L211" s="27"/>
      <c r="M211" s="26"/>
      <c r="N211" s="27"/>
      <c r="O211" s="26"/>
      <c r="P211" s="27"/>
      <c r="Q211" s="24"/>
      <c r="R211" s="25"/>
      <c r="S211" s="24"/>
      <c r="T211" s="25"/>
      <c r="U211" s="17"/>
      <c r="V211" s="28"/>
      <c r="W211" s="29"/>
      <c r="X211" s="25"/>
      <c r="Y211" s="17"/>
      <c r="Z211" s="28"/>
      <c r="AA211" s="17"/>
      <c r="AB211" s="17"/>
      <c r="AC211" s="17"/>
      <c r="AD211" s="17"/>
      <c r="AE211" s="17"/>
      <c r="AF211" s="17"/>
      <c r="AG211" s="17"/>
      <c r="AH211" s="17"/>
    </row>
    <row r="212" spans="1:34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24"/>
      <c r="J212" s="25"/>
      <c r="K212" s="26"/>
      <c r="L212" s="27"/>
      <c r="M212" s="26"/>
      <c r="N212" s="27"/>
      <c r="O212" s="26"/>
      <c r="P212" s="27"/>
      <c r="Q212" s="24"/>
      <c r="R212" s="25"/>
      <c r="S212" s="24"/>
      <c r="T212" s="25"/>
      <c r="U212" s="17"/>
      <c r="V212" s="28"/>
      <c r="W212" s="29"/>
      <c r="X212" s="25"/>
      <c r="Y212" s="17"/>
      <c r="Z212" s="28"/>
      <c r="AA212" s="17"/>
      <c r="AB212" s="17"/>
      <c r="AC212" s="17"/>
      <c r="AD212" s="17"/>
      <c r="AE212" s="17"/>
      <c r="AF212" s="17"/>
      <c r="AG212" s="17"/>
      <c r="AH212" s="17"/>
    </row>
    <row r="213" spans="1:34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24"/>
      <c r="J213" s="25"/>
      <c r="K213" s="26"/>
      <c r="L213" s="27"/>
      <c r="M213" s="26"/>
      <c r="N213" s="27"/>
      <c r="O213" s="26"/>
      <c r="P213" s="27"/>
      <c r="Q213" s="24"/>
      <c r="R213" s="25"/>
      <c r="S213" s="24"/>
      <c r="T213" s="25"/>
      <c r="U213" s="17"/>
      <c r="V213" s="28"/>
      <c r="W213" s="29"/>
      <c r="X213" s="25"/>
      <c r="Y213" s="17"/>
      <c r="Z213" s="28"/>
      <c r="AA213" s="17"/>
      <c r="AB213" s="17"/>
      <c r="AC213" s="17"/>
      <c r="AD213" s="17"/>
      <c r="AE213" s="17"/>
      <c r="AF213" s="17"/>
      <c r="AG213" s="17"/>
      <c r="AH213" s="17"/>
    </row>
    <row r="214" spans="1:34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24"/>
      <c r="J214" s="25"/>
      <c r="K214" s="26"/>
      <c r="L214" s="27"/>
      <c r="M214" s="26"/>
      <c r="N214" s="27"/>
      <c r="O214" s="26"/>
      <c r="P214" s="27"/>
      <c r="Q214" s="24"/>
      <c r="R214" s="25"/>
      <c r="S214" s="24"/>
      <c r="T214" s="25"/>
      <c r="U214" s="17"/>
      <c r="V214" s="28"/>
      <c r="W214" s="29"/>
      <c r="X214" s="25"/>
      <c r="Y214" s="17"/>
      <c r="Z214" s="28"/>
      <c r="AA214" s="17"/>
      <c r="AB214" s="17"/>
      <c r="AC214" s="17"/>
      <c r="AD214" s="17"/>
      <c r="AE214" s="17"/>
      <c r="AF214" s="17"/>
      <c r="AG214" s="17"/>
      <c r="AH214" s="17"/>
    </row>
    <row r="215" spans="1:34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24"/>
      <c r="J215" s="25"/>
      <c r="K215" s="26"/>
      <c r="L215" s="27"/>
      <c r="M215" s="26"/>
      <c r="N215" s="27"/>
      <c r="O215" s="26"/>
      <c r="P215" s="27"/>
      <c r="Q215" s="24"/>
      <c r="R215" s="25"/>
      <c r="S215" s="24"/>
      <c r="T215" s="25"/>
      <c r="U215" s="17"/>
      <c r="V215" s="28"/>
      <c r="W215" s="29"/>
      <c r="X215" s="25"/>
      <c r="Y215" s="17"/>
      <c r="Z215" s="28"/>
      <c r="AA215" s="17"/>
      <c r="AB215" s="17"/>
      <c r="AC215" s="17"/>
      <c r="AD215" s="17"/>
      <c r="AE215" s="17"/>
      <c r="AF215" s="17"/>
      <c r="AG215" s="17"/>
      <c r="AH215" s="17"/>
    </row>
    <row r="216" spans="1:34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24"/>
      <c r="J216" s="25"/>
      <c r="K216" s="26"/>
      <c r="L216" s="27"/>
      <c r="M216" s="26"/>
      <c r="N216" s="27"/>
      <c r="O216" s="26"/>
      <c r="P216" s="27"/>
      <c r="Q216" s="24"/>
      <c r="R216" s="25"/>
      <c r="S216" s="24"/>
      <c r="T216" s="25"/>
      <c r="U216" s="17"/>
      <c r="V216" s="28"/>
      <c r="W216" s="29"/>
      <c r="X216" s="25"/>
      <c r="Y216" s="17"/>
      <c r="Z216" s="28"/>
      <c r="AA216" s="17"/>
      <c r="AB216" s="17"/>
      <c r="AC216" s="17"/>
      <c r="AD216" s="17"/>
      <c r="AE216" s="17"/>
      <c r="AF216" s="17"/>
      <c r="AG216" s="17"/>
      <c r="AH216" s="17"/>
    </row>
    <row r="217" spans="1:34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24"/>
      <c r="J217" s="25"/>
      <c r="K217" s="26"/>
      <c r="L217" s="27"/>
      <c r="M217" s="26"/>
      <c r="N217" s="27"/>
      <c r="O217" s="26"/>
      <c r="P217" s="27"/>
      <c r="Q217" s="24"/>
      <c r="R217" s="25"/>
      <c r="S217" s="24"/>
      <c r="T217" s="25"/>
      <c r="U217" s="17"/>
      <c r="V217" s="28"/>
      <c r="W217" s="29"/>
      <c r="X217" s="25"/>
      <c r="Y217" s="17"/>
      <c r="Z217" s="28"/>
      <c r="AA217" s="17"/>
      <c r="AB217" s="17"/>
      <c r="AC217" s="17"/>
      <c r="AD217" s="17"/>
      <c r="AE217" s="17"/>
      <c r="AF217" s="17"/>
      <c r="AG217" s="17"/>
      <c r="AH217" s="17"/>
    </row>
    <row r="218" spans="1:34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24"/>
      <c r="J218" s="25"/>
      <c r="K218" s="26"/>
      <c r="L218" s="27"/>
      <c r="M218" s="26"/>
      <c r="N218" s="27"/>
      <c r="O218" s="26"/>
      <c r="P218" s="27"/>
      <c r="Q218" s="24"/>
      <c r="R218" s="25"/>
      <c r="S218" s="24"/>
      <c r="T218" s="25"/>
      <c r="U218" s="17"/>
      <c r="V218" s="28"/>
      <c r="W218" s="29"/>
      <c r="X218" s="25"/>
      <c r="Y218" s="17"/>
      <c r="Z218" s="28"/>
      <c r="AA218" s="17"/>
      <c r="AB218" s="17"/>
      <c r="AC218" s="17"/>
      <c r="AD218" s="17"/>
      <c r="AE218" s="17"/>
      <c r="AF218" s="17"/>
      <c r="AG218" s="17"/>
      <c r="AH218" s="17"/>
    </row>
    <row r="219" spans="1:34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24"/>
      <c r="J219" s="25"/>
      <c r="K219" s="26"/>
      <c r="L219" s="27"/>
      <c r="M219" s="26"/>
      <c r="N219" s="27"/>
      <c r="O219" s="26"/>
      <c r="P219" s="27"/>
      <c r="Q219" s="24"/>
      <c r="R219" s="25"/>
      <c r="S219" s="24"/>
      <c r="T219" s="25"/>
      <c r="U219" s="17"/>
      <c r="V219" s="28"/>
      <c r="W219" s="29"/>
      <c r="X219" s="25"/>
      <c r="Y219" s="17"/>
      <c r="Z219" s="28"/>
      <c r="AA219" s="17"/>
      <c r="AB219" s="17"/>
      <c r="AC219" s="17"/>
      <c r="AD219" s="17"/>
      <c r="AE219" s="17"/>
      <c r="AF219" s="17"/>
      <c r="AG219" s="17"/>
      <c r="AH219" s="17"/>
    </row>
    <row r="220" spans="1:34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24"/>
      <c r="J220" s="25"/>
      <c r="K220" s="26"/>
      <c r="L220" s="27"/>
      <c r="M220" s="26"/>
      <c r="N220" s="27"/>
      <c r="O220" s="26"/>
      <c r="P220" s="27"/>
      <c r="Q220" s="24"/>
      <c r="R220" s="25"/>
      <c r="S220" s="24"/>
      <c r="T220" s="25"/>
      <c r="U220" s="17"/>
      <c r="V220" s="28"/>
      <c r="W220" s="29"/>
      <c r="X220" s="25"/>
      <c r="Y220" s="17"/>
      <c r="Z220" s="28"/>
      <c r="AA220" s="17"/>
      <c r="AB220" s="17"/>
      <c r="AC220" s="17"/>
      <c r="AD220" s="17"/>
      <c r="AE220" s="17"/>
      <c r="AF220" s="17"/>
      <c r="AG220" s="17"/>
      <c r="AH220" s="17"/>
    </row>
    <row r="221" spans="1:34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24"/>
      <c r="J221" s="25"/>
      <c r="K221" s="26"/>
      <c r="L221" s="27"/>
      <c r="M221" s="26"/>
      <c r="N221" s="27"/>
      <c r="O221" s="26"/>
      <c r="P221" s="27"/>
      <c r="Q221" s="24"/>
      <c r="R221" s="25"/>
      <c r="S221" s="24"/>
      <c r="T221" s="25"/>
      <c r="U221" s="17"/>
      <c r="V221" s="28"/>
      <c r="W221" s="29"/>
      <c r="X221" s="25"/>
      <c r="Y221" s="17"/>
      <c r="Z221" s="28"/>
      <c r="AA221" s="17"/>
      <c r="AB221" s="17"/>
      <c r="AC221" s="17"/>
      <c r="AD221" s="17"/>
      <c r="AE221" s="17"/>
      <c r="AF221" s="17"/>
      <c r="AG221" s="17"/>
      <c r="AH221" s="17"/>
    </row>
    <row r="222" spans="1:34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24"/>
      <c r="J222" s="25"/>
      <c r="K222" s="26"/>
      <c r="L222" s="27"/>
      <c r="M222" s="26"/>
      <c r="N222" s="27"/>
      <c r="O222" s="26"/>
      <c r="P222" s="27"/>
      <c r="Q222" s="24"/>
      <c r="R222" s="25"/>
      <c r="S222" s="24"/>
      <c r="T222" s="25"/>
      <c r="U222" s="17"/>
      <c r="V222" s="28"/>
      <c r="W222" s="29"/>
      <c r="X222" s="25"/>
      <c r="Y222" s="17"/>
      <c r="Z222" s="28"/>
      <c r="AA222" s="17"/>
      <c r="AB222" s="17"/>
      <c r="AC222" s="17"/>
      <c r="AD222" s="17"/>
      <c r="AE222" s="17"/>
      <c r="AF222" s="17"/>
      <c r="AG222" s="17"/>
      <c r="AH222" s="17"/>
    </row>
    <row r="223" spans="1:34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24"/>
      <c r="J223" s="25"/>
      <c r="K223" s="26"/>
      <c r="L223" s="27"/>
      <c r="M223" s="26"/>
      <c r="N223" s="27"/>
      <c r="O223" s="26"/>
      <c r="P223" s="27"/>
      <c r="Q223" s="24"/>
      <c r="R223" s="25"/>
      <c r="S223" s="24"/>
      <c r="T223" s="25"/>
      <c r="U223" s="17"/>
      <c r="V223" s="28"/>
      <c r="W223" s="29"/>
      <c r="X223" s="25"/>
      <c r="Y223" s="17"/>
      <c r="Z223" s="28"/>
      <c r="AA223" s="17"/>
      <c r="AB223" s="17"/>
      <c r="AC223" s="17"/>
      <c r="AD223" s="17"/>
      <c r="AE223" s="17"/>
      <c r="AF223" s="17"/>
      <c r="AG223" s="17"/>
      <c r="AH223" s="17"/>
    </row>
    <row r="224" spans="1:34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24"/>
      <c r="J224" s="25"/>
      <c r="K224" s="26"/>
      <c r="L224" s="27"/>
      <c r="M224" s="26"/>
      <c r="N224" s="27"/>
      <c r="O224" s="26"/>
      <c r="P224" s="27"/>
      <c r="Q224" s="24"/>
      <c r="R224" s="25"/>
      <c r="S224" s="24"/>
      <c r="T224" s="25"/>
      <c r="U224" s="17"/>
      <c r="V224" s="28"/>
      <c r="W224" s="29"/>
      <c r="X224" s="25"/>
      <c r="Y224" s="17"/>
      <c r="Z224" s="28"/>
      <c r="AA224" s="17"/>
      <c r="AB224" s="17"/>
      <c r="AC224" s="17"/>
      <c r="AD224" s="17"/>
      <c r="AE224" s="17"/>
      <c r="AF224" s="17"/>
      <c r="AG224" s="17"/>
      <c r="AH224" s="17"/>
    </row>
    <row r="225" spans="1:34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24"/>
      <c r="J225" s="25"/>
      <c r="K225" s="26"/>
      <c r="L225" s="27"/>
      <c r="M225" s="26"/>
      <c r="N225" s="27"/>
      <c r="O225" s="26"/>
      <c r="P225" s="27"/>
      <c r="Q225" s="24"/>
      <c r="R225" s="25"/>
      <c r="S225" s="24"/>
      <c r="T225" s="25"/>
      <c r="U225" s="17"/>
      <c r="V225" s="28"/>
      <c r="W225" s="29"/>
      <c r="X225" s="25"/>
      <c r="Y225" s="17"/>
      <c r="Z225" s="28"/>
      <c r="AA225" s="17"/>
      <c r="AB225" s="17"/>
      <c r="AC225" s="17"/>
      <c r="AD225" s="17"/>
      <c r="AE225" s="17"/>
      <c r="AF225" s="17"/>
      <c r="AG225" s="17"/>
      <c r="AH225" s="17"/>
    </row>
    <row r="226" spans="1:34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24"/>
      <c r="J226" s="25"/>
      <c r="K226" s="26"/>
      <c r="L226" s="27"/>
      <c r="M226" s="26"/>
      <c r="N226" s="27"/>
      <c r="O226" s="26"/>
      <c r="P226" s="27"/>
      <c r="Q226" s="24"/>
      <c r="R226" s="25"/>
      <c r="S226" s="24"/>
      <c r="T226" s="25"/>
      <c r="U226" s="17"/>
      <c r="V226" s="28"/>
      <c r="W226" s="29"/>
      <c r="X226" s="25"/>
      <c r="Y226" s="17"/>
      <c r="Z226" s="28"/>
      <c r="AA226" s="17"/>
      <c r="AB226" s="17"/>
      <c r="AC226" s="17"/>
      <c r="AD226" s="17"/>
      <c r="AE226" s="17"/>
      <c r="AF226" s="17"/>
      <c r="AG226" s="17"/>
      <c r="AH226" s="17"/>
    </row>
    <row r="227" spans="1:34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24"/>
      <c r="J227" s="25"/>
      <c r="K227" s="26"/>
      <c r="L227" s="27"/>
      <c r="M227" s="26"/>
      <c r="N227" s="27"/>
      <c r="O227" s="26"/>
      <c r="P227" s="27"/>
      <c r="Q227" s="24"/>
      <c r="R227" s="25"/>
      <c r="S227" s="24"/>
      <c r="T227" s="25"/>
      <c r="U227" s="17"/>
      <c r="V227" s="28"/>
      <c r="W227" s="29"/>
      <c r="X227" s="25"/>
      <c r="Y227" s="17"/>
      <c r="Z227" s="28"/>
      <c r="AA227" s="17"/>
      <c r="AB227" s="17"/>
      <c r="AC227" s="17"/>
      <c r="AD227" s="17"/>
      <c r="AE227" s="17"/>
      <c r="AF227" s="17"/>
      <c r="AG227" s="17"/>
      <c r="AH227" s="17"/>
    </row>
    <row r="228" spans="1:34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24"/>
      <c r="J228" s="25"/>
      <c r="K228" s="26"/>
      <c r="L228" s="27"/>
      <c r="M228" s="26"/>
      <c r="N228" s="27"/>
      <c r="O228" s="26"/>
      <c r="P228" s="27"/>
      <c r="Q228" s="24"/>
      <c r="R228" s="25"/>
      <c r="S228" s="24"/>
      <c r="T228" s="25"/>
      <c r="U228" s="17"/>
      <c r="V228" s="28"/>
      <c r="W228" s="29"/>
      <c r="X228" s="25"/>
      <c r="Y228" s="17"/>
      <c r="Z228" s="28"/>
      <c r="AA228" s="17"/>
      <c r="AB228" s="17"/>
      <c r="AC228" s="17"/>
      <c r="AD228" s="17"/>
      <c r="AE228" s="17"/>
      <c r="AF228" s="17"/>
      <c r="AG228" s="17"/>
      <c r="AH228" s="17"/>
    </row>
    <row r="229" spans="1:34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24"/>
      <c r="J229" s="25"/>
      <c r="K229" s="26"/>
      <c r="L229" s="27"/>
      <c r="M229" s="26"/>
      <c r="N229" s="27"/>
      <c r="O229" s="26"/>
      <c r="P229" s="27"/>
      <c r="Q229" s="24"/>
      <c r="R229" s="25"/>
      <c r="S229" s="24"/>
      <c r="T229" s="25"/>
      <c r="U229" s="17"/>
      <c r="V229" s="28"/>
      <c r="W229" s="29"/>
      <c r="X229" s="25"/>
      <c r="Y229" s="17"/>
      <c r="Z229" s="28"/>
      <c r="AA229" s="17"/>
      <c r="AB229" s="17"/>
      <c r="AC229" s="17"/>
      <c r="AD229" s="17"/>
      <c r="AE229" s="17"/>
      <c r="AF229" s="17"/>
      <c r="AG229" s="17"/>
      <c r="AH229" s="17"/>
    </row>
    <row r="230" spans="1:34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24"/>
      <c r="J230" s="25"/>
      <c r="K230" s="26"/>
      <c r="L230" s="27"/>
      <c r="M230" s="26"/>
      <c r="N230" s="27"/>
      <c r="O230" s="26"/>
      <c r="P230" s="27"/>
      <c r="Q230" s="24"/>
      <c r="R230" s="25"/>
      <c r="S230" s="24"/>
      <c r="T230" s="25"/>
      <c r="U230" s="17"/>
      <c r="V230" s="28"/>
      <c r="W230" s="29"/>
      <c r="X230" s="25"/>
      <c r="Y230" s="17"/>
      <c r="Z230" s="28"/>
      <c r="AA230" s="17"/>
      <c r="AB230" s="17"/>
      <c r="AC230" s="17"/>
      <c r="AD230" s="17"/>
      <c r="AE230" s="17"/>
      <c r="AF230" s="17"/>
      <c r="AG230" s="17"/>
      <c r="AH230" s="17"/>
    </row>
    <row r="231" spans="1:34" ht="15.75" customHeight="1" x14ac:dyDescent="0.25"/>
    <row r="232" spans="1:34" ht="15.75" customHeight="1" x14ac:dyDescent="0.25"/>
    <row r="233" spans="1:34" ht="15.75" customHeight="1" x14ac:dyDescent="0.25"/>
    <row r="234" spans="1:34" ht="15.75" customHeight="1" x14ac:dyDescent="0.25"/>
    <row r="235" spans="1:34" ht="15.75" customHeight="1" x14ac:dyDescent="0.25"/>
    <row r="236" spans="1:34" ht="15.75" customHeight="1" x14ac:dyDescent="0.25"/>
    <row r="237" spans="1:34" ht="15.75" customHeight="1" x14ac:dyDescent="0.25"/>
    <row r="238" spans="1:34" ht="15.75" customHeight="1" x14ac:dyDescent="0.25"/>
    <row r="239" spans="1:34" ht="15.75" customHeight="1" x14ac:dyDescent="0.25"/>
    <row r="240" spans="1:3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  <outlinePr summaryBelow="0" summaryRight="0"/>
  </sheetPr>
  <dimension ref="A1:AH1000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2" sqref="A2:Z28"/>
    </sheetView>
  </sheetViews>
  <sheetFormatPr defaultColWidth="12.6328125" defaultRowHeight="15" customHeight="1" x14ac:dyDescent="0.25"/>
  <cols>
    <col min="1" max="2" width="12.6328125" customWidth="1"/>
    <col min="3" max="4" width="12.7265625" customWidth="1"/>
    <col min="5" max="5" width="24.6328125" customWidth="1"/>
    <col min="6" max="6" width="12.6328125" customWidth="1"/>
    <col min="9" max="9" width="14.08984375" customWidth="1"/>
    <col min="10" max="10" width="15.7265625" customWidth="1"/>
    <col min="11" max="11" width="11.7265625" customWidth="1"/>
    <col min="12" max="12" width="12.6328125" customWidth="1"/>
    <col min="13" max="13" width="11.7265625" customWidth="1"/>
    <col min="14" max="14" width="12.6328125" customWidth="1"/>
    <col min="15" max="15" width="13" customWidth="1"/>
    <col min="16" max="16" width="13.7265625" customWidth="1"/>
    <col min="17" max="17" width="12" customWidth="1"/>
    <col min="18" max="18" width="12.90625" customWidth="1"/>
    <col min="19" max="19" width="11.90625" customWidth="1"/>
    <col min="20" max="20" width="12.6328125" customWidth="1"/>
    <col min="21" max="21" width="12.36328125" customWidth="1"/>
    <col min="22" max="22" width="13.26953125" customWidth="1"/>
    <col min="23" max="23" width="11.7265625" customWidth="1"/>
    <col min="24" max="24" width="12.6328125" customWidth="1"/>
    <col min="25" max="25" width="11.7265625" customWidth="1"/>
    <col min="26" max="26" width="12.6328125" customWidth="1"/>
  </cols>
  <sheetData>
    <row r="1" spans="1:34" ht="53.25" customHeight="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1" t="s">
        <v>8</v>
      </c>
      <c r="J1" s="61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0" t="s">
        <v>20</v>
      </c>
      <c r="V1" s="60" t="s">
        <v>21</v>
      </c>
      <c r="W1" s="63" t="s">
        <v>22</v>
      </c>
      <c r="X1" s="61" t="s">
        <v>23</v>
      </c>
      <c r="Y1" s="61" t="s">
        <v>24</v>
      </c>
      <c r="Z1" s="61" t="s">
        <v>25</v>
      </c>
      <c r="AA1" s="5"/>
      <c r="AB1" s="5"/>
      <c r="AC1" s="5"/>
      <c r="AD1" s="5"/>
      <c r="AE1" s="5"/>
      <c r="AF1" s="5"/>
      <c r="AG1" s="5"/>
      <c r="AH1" s="5"/>
    </row>
    <row r="2" spans="1:34" ht="15.75" customHeight="1" x14ac:dyDescent="0.25">
      <c r="A2" s="6">
        <f>Summary!A2</f>
        <v>45789</v>
      </c>
      <c r="B2" s="6">
        <f>Summary!B2</f>
        <v>45849</v>
      </c>
      <c r="C2" s="7">
        <v>45795</v>
      </c>
      <c r="D2" s="7">
        <v>45801</v>
      </c>
      <c r="E2" s="8" t="s">
        <v>26</v>
      </c>
      <c r="F2" s="8" t="s">
        <v>27</v>
      </c>
      <c r="G2" s="8" t="s">
        <v>28</v>
      </c>
      <c r="H2" s="8" t="s">
        <v>29</v>
      </c>
      <c r="I2" s="9">
        <v>5000</v>
      </c>
      <c r="J2" s="10">
        <v>573.87</v>
      </c>
      <c r="K2" s="11">
        <v>625000</v>
      </c>
      <c r="L2" s="12">
        <v>26319</v>
      </c>
      <c r="M2" s="11">
        <v>1250000</v>
      </c>
      <c r="N2" s="12">
        <v>121248</v>
      </c>
      <c r="O2" s="11"/>
      <c r="P2" s="12">
        <v>533</v>
      </c>
      <c r="Q2" s="9">
        <f t="shared" ref="Q2:R2" si="0">(I2/M2)*1000</f>
        <v>4</v>
      </c>
      <c r="R2" s="10">
        <f t="shared" si="0"/>
        <v>4.7330265241488521</v>
      </c>
      <c r="S2" s="9"/>
      <c r="T2" s="10">
        <f t="shared" ref="T2:T23" si="1">(J2/P2)</f>
        <v>1.0766791744840525</v>
      </c>
      <c r="U2" s="13"/>
      <c r="V2" s="71"/>
      <c r="W2" s="14"/>
      <c r="X2" s="10" t="e">
        <f t="shared" ref="X2:X5" si="2">J2/V2</f>
        <v>#DIV/0!</v>
      </c>
      <c r="Y2" s="15">
        <f t="shared" ref="Y2:Z2" si="3">O2/M2</f>
        <v>0</v>
      </c>
      <c r="Z2" s="16">
        <f t="shared" si="3"/>
        <v>4.3959487991554504E-3</v>
      </c>
      <c r="AA2" s="17"/>
      <c r="AB2" s="17"/>
      <c r="AC2" s="17"/>
      <c r="AD2" s="17"/>
      <c r="AE2" s="17"/>
      <c r="AF2" s="17"/>
      <c r="AG2" s="17"/>
      <c r="AH2" s="17"/>
    </row>
    <row r="3" spans="1:34" ht="15.75" customHeight="1" x14ac:dyDescent="0.25">
      <c r="A3" s="6">
        <f>Summary!A3</f>
        <v>45789</v>
      </c>
      <c r="B3" s="6">
        <f>Summary!B3</f>
        <v>45849</v>
      </c>
      <c r="C3" s="7">
        <v>45795</v>
      </c>
      <c r="D3" s="7">
        <v>45801</v>
      </c>
      <c r="E3" s="8" t="s">
        <v>26</v>
      </c>
      <c r="F3" s="8" t="s">
        <v>27</v>
      </c>
      <c r="G3" s="8" t="s">
        <v>28</v>
      </c>
      <c r="H3" s="8" t="s">
        <v>30</v>
      </c>
      <c r="I3" s="9">
        <v>4000</v>
      </c>
      <c r="J3" s="10">
        <v>467.62</v>
      </c>
      <c r="K3" s="11">
        <v>266667</v>
      </c>
      <c r="L3" s="12">
        <v>9511</v>
      </c>
      <c r="M3" s="11">
        <v>800000</v>
      </c>
      <c r="N3" s="12">
        <v>49886</v>
      </c>
      <c r="O3" s="11"/>
      <c r="P3" s="12">
        <v>224</v>
      </c>
      <c r="Q3" s="9">
        <f t="shared" ref="Q3:R3" si="4">(I3/M3)*1000</f>
        <v>5</v>
      </c>
      <c r="R3" s="10">
        <f t="shared" si="4"/>
        <v>9.3737722006174078</v>
      </c>
      <c r="S3" s="9"/>
      <c r="T3" s="10">
        <f t="shared" si="1"/>
        <v>2.0875892857142859</v>
      </c>
      <c r="U3" s="13"/>
      <c r="V3" s="71"/>
      <c r="W3" s="14"/>
      <c r="X3" s="10" t="e">
        <f t="shared" si="2"/>
        <v>#DIV/0!</v>
      </c>
      <c r="Y3" s="15">
        <f t="shared" ref="Y3:Z3" si="5">O3/M3</f>
        <v>0</v>
      </c>
      <c r="Z3" s="16">
        <f t="shared" si="5"/>
        <v>4.4902377420518785E-3</v>
      </c>
      <c r="AA3" s="17"/>
      <c r="AB3" s="17"/>
      <c r="AC3" s="17"/>
      <c r="AD3" s="17"/>
      <c r="AE3" s="17"/>
      <c r="AF3" s="17"/>
      <c r="AG3" s="17"/>
      <c r="AH3" s="17"/>
    </row>
    <row r="4" spans="1:34" ht="15.75" customHeight="1" x14ac:dyDescent="0.25">
      <c r="A4" s="6">
        <f>Summary!A4</f>
        <v>45789</v>
      </c>
      <c r="B4" s="6">
        <f>Summary!B4</f>
        <v>45849</v>
      </c>
      <c r="C4" s="7">
        <v>45795</v>
      </c>
      <c r="D4" s="7">
        <v>45801</v>
      </c>
      <c r="E4" s="8" t="s">
        <v>26</v>
      </c>
      <c r="F4" s="8" t="s">
        <v>27</v>
      </c>
      <c r="G4" s="8" t="s">
        <v>28</v>
      </c>
      <c r="H4" s="8" t="s">
        <v>31</v>
      </c>
      <c r="I4" s="9">
        <v>3000</v>
      </c>
      <c r="J4" s="10">
        <v>349.65</v>
      </c>
      <c r="K4" s="11">
        <v>120000</v>
      </c>
      <c r="L4" s="12">
        <v>8181</v>
      </c>
      <c r="M4" s="11">
        <v>600000</v>
      </c>
      <c r="N4" s="12">
        <v>113850</v>
      </c>
      <c r="O4" s="11"/>
      <c r="P4" s="12">
        <v>523</v>
      </c>
      <c r="Q4" s="9">
        <f t="shared" ref="Q4:R4" si="6">(I4/M4)*1000</f>
        <v>5</v>
      </c>
      <c r="R4" s="10">
        <f t="shared" si="6"/>
        <v>3.0711462450592881</v>
      </c>
      <c r="S4" s="9"/>
      <c r="T4" s="10">
        <f t="shared" si="1"/>
        <v>0.66854684512428297</v>
      </c>
      <c r="U4" s="13"/>
      <c r="V4" s="71"/>
      <c r="W4" s="14"/>
      <c r="X4" s="10" t="e">
        <f t="shared" si="2"/>
        <v>#DIV/0!</v>
      </c>
      <c r="Y4" s="15">
        <f t="shared" ref="Y4:Z4" si="7">O4/M4</f>
        <v>0</v>
      </c>
      <c r="Z4" s="16">
        <f t="shared" si="7"/>
        <v>4.5937637241985066E-3</v>
      </c>
      <c r="AA4" s="17"/>
      <c r="AB4" s="17"/>
      <c r="AC4" s="17"/>
      <c r="AD4" s="17"/>
      <c r="AE4" s="17"/>
      <c r="AF4" s="17"/>
      <c r="AG4" s="17"/>
      <c r="AH4" s="17"/>
    </row>
    <row r="5" spans="1:34" ht="15.75" customHeight="1" x14ac:dyDescent="0.3">
      <c r="A5" s="18" t="s">
        <v>32</v>
      </c>
      <c r="B5" s="18"/>
      <c r="C5" s="18"/>
      <c r="D5" s="18"/>
      <c r="E5" s="18"/>
      <c r="F5" s="18"/>
      <c r="G5" s="18"/>
      <c r="H5" s="18"/>
      <c r="I5" s="19">
        <f t="shared" ref="I5:P5" si="8">SUM(I2:I4)</f>
        <v>12000</v>
      </c>
      <c r="J5" s="19">
        <f t="shared" si="8"/>
        <v>1391.1399999999999</v>
      </c>
      <c r="K5" s="20">
        <f t="shared" si="8"/>
        <v>1011667</v>
      </c>
      <c r="L5" s="20">
        <f t="shared" si="8"/>
        <v>44011</v>
      </c>
      <c r="M5" s="20">
        <f t="shared" si="8"/>
        <v>2650000</v>
      </c>
      <c r="N5" s="20">
        <f t="shared" si="8"/>
        <v>284984</v>
      </c>
      <c r="O5" s="20">
        <f t="shared" si="8"/>
        <v>0</v>
      </c>
      <c r="P5" s="20">
        <f t="shared" si="8"/>
        <v>1280</v>
      </c>
      <c r="Q5" s="19"/>
      <c r="R5" s="19">
        <f>(J5/N5)*1000</f>
        <v>4.8814670297279843</v>
      </c>
      <c r="S5" s="19"/>
      <c r="T5" s="19">
        <f t="shared" si="1"/>
        <v>1.0868281249999998</v>
      </c>
      <c r="U5" s="18">
        <f t="shared" ref="U5:V5" si="9">SUM(U2:U4)</f>
        <v>0</v>
      </c>
      <c r="V5" s="18">
        <f t="shared" si="9"/>
        <v>0</v>
      </c>
      <c r="W5" s="21"/>
      <c r="X5" s="19" t="e">
        <f t="shared" si="2"/>
        <v>#DIV/0!</v>
      </c>
      <c r="Y5" s="18"/>
      <c r="Z5" s="18"/>
      <c r="AA5" s="17"/>
      <c r="AB5" s="17"/>
      <c r="AC5" s="17"/>
      <c r="AD5" s="17"/>
      <c r="AE5" s="17"/>
      <c r="AF5" s="17"/>
      <c r="AG5" s="17"/>
      <c r="AH5" s="17"/>
    </row>
    <row r="6" spans="1:34" ht="15.75" customHeight="1" x14ac:dyDescent="0.25">
      <c r="A6" s="6">
        <f>Summary!A6</f>
        <v>45783</v>
      </c>
      <c r="B6" s="6">
        <f>Summary!B6</f>
        <v>45844</v>
      </c>
      <c r="C6" s="7">
        <v>45795</v>
      </c>
      <c r="D6" s="7">
        <v>45801</v>
      </c>
      <c r="E6" s="8" t="s">
        <v>26</v>
      </c>
      <c r="F6" s="8" t="s">
        <v>33</v>
      </c>
      <c r="G6" s="8" t="s">
        <v>34</v>
      </c>
      <c r="H6" s="8" t="s">
        <v>29</v>
      </c>
      <c r="I6" s="9">
        <v>6500</v>
      </c>
      <c r="J6" s="10">
        <v>745.93</v>
      </c>
      <c r="K6" s="11"/>
      <c r="L6" s="12">
        <v>198353</v>
      </c>
      <c r="M6" s="11">
        <v>2600000</v>
      </c>
      <c r="N6" s="12">
        <v>340990</v>
      </c>
      <c r="O6" s="11"/>
      <c r="P6" s="12">
        <v>5050</v>
      </c>
      <c r="Q6" s="9">
        <f t="shared" ref="Q6:R6" si="10">(I6/M6)*1000</f>
        <v>2.5</v>
      </c>
      <c r="R6" s="10">
        <f t="shared" si="10"/>
        <v>2.1875421566614857</v>
      </c>
      <c r="S6" s="9"/>
      <c r="T6" s="10">
        <f t="shared" si="1"/>
        <v>0.14770891089108909</v>
      </c>
      <c r="U6" s="13">
        <v>650</v>
      </c>
      <c r="V6" s="71"/>
      <c r="W6" s="14">
        <f t="shared" ref="W6:X6" si="11">I6/U6</f>
        <v>10</v>
      </c>
      <c r="X6" s="10" t="e">
        <f t="shared" si="11"/>
        <v>#DIV/0!</v>
      </c>
      <c r="Y6" s="15">
        <f t="shared" ref="Y6:Z6" si="12">O6/M6</f>
        <v>0</v>
      </c>
      <c r="Z6" s="16">
        <f t="shared" si="12"/>
        <v>1.4809818469749846E-2</v>
      </c>
      <c r="AA6" s="17"/>
      <c r="AB6" s="17"/>
      <c r="AC6" s="17"/>
      <c r="AD6" s="17"/>
      <c r="AE6" s="17"/>
      <c r="AF6" s="17"/>
      <c r="AG6" s="17"/>
      <c r="AH6" s="17"/>
    </row>
    <row r="7" spans="1:34" ht="15.75" customHeight="1" x14ac:dyDescent="0.25">
      <c r="A7" s="6">
        <f>Summary!A7</f>
        <v>45783</v>
      </c>
      <c r="B7" s="6">
        <f>Summary!B7</f>
        <v>45844</v>
      </c>
      <c r="C7" s="7">
        <v>45795</v>
      </c>
      <c r="D7" s="7">
        <v>45801</v>
      </c>
      <c r="E7" s="8" t="s">
        <v>26</v>
      </c>
      <c r="F7" s="8" t="s">
        <v>33</v>
      </c>
      <c r="G7" s="8" t="s">
        <v>34</v>
      </c>
      <c r="H7" s="8" t="s">
        <v>30</v>
      </c>
      <c r="I7" s="9">
        <v>4500</v>
      </c>
      <c r="J7" s="10">
        <v>512.76</v>
      </c>
      <c r="K7" s="11"/>
      <c r="L7" s="12">
        <v>88542</v>
      </c>
      <c r="M7" s="11">
        <v>1125000</v>
      </c>
      <c r="N7" s="12">
        <v>146037</v>
      </c>
      <c r="O7" s="11"/>
      <c r="P7" s="12">
        <v>4054</v>
      </c>
      <c r="Q7" s="9">
        <f t="shared" ref="Q7:R7" si="13">(I7/M7)*1000</f>
        <v>4</v>
      </c>
      <c r="R7" s="10">
        <f t="shared" si="13"/>
        <v>3.5111649787382646</v>
      </c>
      <c r="S7" s="9"/>
      <c r="T7" s="10">
        <f t="shared" si="1"/>
        <v>0.12648248643315244</v>
      </c>
      <c r="U7" s="13">
        <v>375</v>
      </c>
      <c r="V7" s="71"/>
      <c r="W7" s="14">
        <f t="shared" ref="W7:X7" si="14">I7/U7</f>
        <v>12</v>
      </c>
      <c r="X7" s="10" t="e">
        <f t="shared" si="14"/>
        <v>#DIV/0!</v>
      </c>
      <c r="Y7" s="15">
        <f t="shared" ref="Y7:Z7" si="15">O7/M7</f>
        <v>0</v>
      </c>
      <c r="Z7" s="16">
        <f t="shared" si="15"/>
        <v>2.7760088196826831E-2</v>
      </c>
      <c r="AA7" s="17"/>
      <c r="AB7" s="17"/>
      <c r="AC7" s="17"/>
      <c r="AD7" s="17"/>
      <c r="AE7" s="17"/>
      <c r="AF7" s="17"/>
      <c r="AG7" s="17"/>
      <c r="AH7" s="17"/>
    </row>
    <row r="8" spans="1:34" ht="15.75" customHeight="1" x14ac:dyDescent="0.25">
      <c r="A8" s="6">
        <f>Summary!A8</f>
        <v>45783</v>
      </c>
      <c r="B8" s="6">
        <f>Summary!B8</f>
        <v>45844</v>
      </c>
      <c r="C8" s="7">
        <v>45795</v>
      </c>
      <c r="D8" s="7">
        <v>45801</v>
      </c>
      <c r="E8" s="8" t="s">
        <v>26</v>
      </c>
      <c r="F8" s="8" t="s">
        <v>33</v>
      </c>
      <c r="G8" s="8" t="s">
        <v>34</v>
      </c>
      <c r="H8" s="8" t="s">
        <v>31</v>
      </c>
      <c r="I8" s="9">
        <v>3000</v>
      </c>
      <c r="J8" s="10">
        <v>334.63</v>
      </c>
      <c r="K8" s="11"/>
      <c r="L8" s="12">
        <v>33978</v>
      </c>
      <c r="M8" s="11">
        <v>600000</v>
      </c>
      <c r="N8" s="12">
        <v>55380</v>
      </c>
      <c r="O8" s="11"/>
      <c r="P8" s="12">
        <v>1422</v>
      </c>
      <c r="Q8" s="9">
        <f t="shared" ref="Q8:R8" si="16">(I8/M8)*1000</f>
        <v>5</v>
      </c>
      <c r="R8" s="10">
        <f t="shared" si="16"/>
        <v>6.0424340917298665</v>
      </c>
      <c r="S8" s="9"/>
      <c r="T8" s="10">
        <f t="shared" si="1"/>
        <v>0.23532348804500702</v>
      </c>
      <c r="U8" s="13">
        <v>200</v>
      </c>
      <c r="V8" s="71"/>
      <c r="W8" s="14">
        <f t="shared" ref="W8:X8" si="17">I8/U8</f>
        <v>15</v>
      </c>
      <c r="X8" s="10" t="e">
        <f t="shared" si="17"/>
        <v>#DIV/0!</v>
      </c>
      <c r="Y8" s="15">
        <f t="shared" ref="Y8:Z8" si="18">O8/M8</f>
        <v>0</v>
      </c>
      <c r="Z8" s="16">
        <f t="shared" si="18"/>
        <v>2.5677139761646803E-2</v>
      </c>
      <c r="AA8" s="17"/>
      <c r="AB8" s="17"/>
      <c r="AC8" s="17"/>
      <c r="AD8" s="17"/>
      <c r="AE8" s="17"/>
      <c r="AF8" s="17"/>
      <c r="AG8" s="17"/>
      <c r="AH8" s="17"/>
    </row>
    <row r="9" spans="1:34" ht="15.75" customHeight="1" x14ac:dyDescent="0.25">
      <c r="A9" s="6">
        <f>Summary!A9</f>
        <v>45783</v>
      </c>
      <c r="B9" s="6">
        <f>Summary!B9</f>
        <v>45844</v>
      </c>
      <c r="C9" s="7">
        <v>45795</v>
      </c>
      <c r="D9" s="7">
        <v>45801</v>
      </c>
      <c r="E9" s="8" t="s">
        <v>26</v>
      </c>
      <c r="F9" s="8" t="s">
        <v>33</v>
      </c>
      <c r="G9" s="8" t="s">
        <v>34</v>
      </c>
      <c r="H9" s="8" t="s">
        <v>35</v>
      </c>
      <c r="I9" s="9">
        <v>2000</v>
      </c>
      <c r="J9" s="10">
        <v>225.32</v>
      </c>
      <c r="K9" s="11"/>
      <c r="L9" s="12">
        <v>38690</v>
      </c>
      <c r="M9" s="11">
        <v>571429</v>
      </c>
      <c r="N9" s="12">
        <v>65358</v>
      </c>
      <c r="O9" s="11"/>
      <c r="P9" s="12">
        <v>1061</v>
      </c>
      <c r="Q9" s="9">
        <f t="shared" ref="Q9:R9" si="19">(I9/M9)*1000</f>
        <v>3.4999973750019686</v>
      </c>
      <c r="R9" s="10">
        <f t="shared" si="19"/>
        <v>3.4474739129104317</v>
      </c>
      <c r="S9" s="9"/>
      <c r="T9" s="10">
        <f t="shared" si="1"/>
        <v>0.21236569274269557</v>
      </c>
      <c r="U9" s="13">
        <v>133</v>
      </c>
      <c r="V9" s="71"/>
      <c r="W9" s="14">
        <f t="shared" ref="W9:X9" si="20">I9/U9</f>
        <v>15.037593984962406</v>
      </c>
      <c r="X9" s="10" t="e">
        <f t="shared" si="20"/>
        <v>#DIV/0!</v>
      </c>
      <c r="Y9" s="15">
        <f t="shared" ref="Y9:Z9" si="21">O9/M9</f>
        <v>0</v>
      </c>
      <c r="Z9" s="16">
        <f t="shared" si="21"/>
        <v>1.6233666880871508E-2</v>
      </c>
      <c r="AA9" s="17"/>
      <c r="AB9" s="17"/>
      <c r="AC9" s="17"/>
      <c r="AD9" s="17"/>
      <c r="AE9" s="17"/>
      <c r="AF9" s="17"/>
      <c r="AG9" s="17"/>
      <c r="AH9" s="17"/>
    </row>
    <row r="10" spans="1:34" ht="15.75" customHeight="1" x14ac:dyDescent="0.25">
      <c r="A10" s="6">
        <f>Summary!A10</f>
        <v>45783</v>
      </c>
      <c r="B10" s="6">
        <f>Summary!B10</f>
        <v>45844</v>
      </c>
      <c r="C10" s="7">
        <v>45795</v>
      </c>
      <c r="D10" s="7">
        <v>45801</v>
      </c>
      <c r="E10" s="8" t="s">
        <v>26</v>
      </c>
      <c r="F10" s="8" t="s">
        <v>33</v>
      </c>
      <c r="G10" s="8" t="s">
        <v>34</v>
      </c>
      <c r="H10" s="8" t="s">
        <v>36</v>
      </c>
      <c r="I10" s="9">
        <v>2000</v>
      </c>
      <c r="J10" s="10">
        <v>224.79</v>
      </c>
      <c r="K10" s="11"/>
      <c r="L10" s="12">
        <v>70584</v>
      </c>
      <c r="M10" s="11">
        <v>571429</v>
      </c>
      <c r="N10" s="12">
        <v>118715</v>
      </c>
      <c r="O10" s="11"/>
      <c r="P10" s="12">
        <v>2662</v>
      </c>
      <c r="Q10" s="9">
        <f t="shared" ref="Q10:R10" si="22">(I10/M10)*1000</f>
        <v>3.4999973750019686</v>
      </c>
      <c r="R10" s="10">
        <f t="shared" si="22"/>
        <v>1.8935265130775385</v>
      </c>
      <c r="S10" s="9"/>
      <c r="T10" s="10">
        <f t="shared" si="1"/>
        <v>8.4444027047332823E-2</v>
      </c>
      <c r="U10" s="13">
        <v>133</v>
      </c>
      <c r="V10" s="71"/>
      <c r="W10" s="14">
        <f t="shared" ref="W10:X10" si="23">I10/U10</f>
        <v>15.037593984962406</v>
      </c>
      <c r="X10" s="10" t="e">
        <f t="shared" si="23"/>
        <v>#DIV/0!</v>
      </c>
      <c r="Y10" s="15">
        <f t="shared" ref="Y10:Z10" si="24">O10/M10</f>
        <v>0</v>
      </c>
      <c r="Z10" s="16">
        <f t="shared" si="24"/>
        <v>2.2423451122436086E-2</v>
      </c>
      <c r="AA10" s="17"/>
      <c r="AB10" s="17"/>
      <c r="AC10" s="17"/>
      <c r="AD10" s="17"/>
      <c r="AE10" s="17"/>
      <c r="AF10" s="17"/>
      <c r="AG10" s="17"/>
      <c r="AH10" s="17"/>
    </row>
    <row r="11" spans="1:34" ht="15.75" customHeight="1" x14ac:dyDescent="0.25">
      <c r="A11" s="6">
        <f>Summary!A11</f>
        <v>45783</v>
      </c>
      <c r="B11" s="6">
        <f>Summary!B11</f>
        <v>45844</v>
      </c>
      <c r="C11" s="7">
        <v>45795</v>
      </c>
      <c r="D11" s="7">
        <v>45801</v>
      </c>
      <c r="E11" s="8" t="s">
        <v>26</v>
      </c>
      <c r="F11" s="8" t="s">
        <v>33</v>
      </c>
      <c r="G11" s="8" t="s">
        <v>34</v>
      </c>
      <c r="H11" s="8" t="s">
        <v>37</v>
      </c>
      <c r="I11" s="9">
        <v>3000</v>
      </c>
      <c r="J11" s="10">
        <v>340.97</v>
      </c>
      <c r="K11" s="11"/>
      <c r="L11" s="12">
        <v>72590</v>
      </c>
      <c r="M11" s="11">
        <v>857143</v>
      </c>
      <c r="N11" s="12">
        <v>108257</v>
      </c>
      <c r="O11" s="11"/>
      <c r="P11" s="12">
        <v>2728</v>
      </c>
      <c r="Q11" s="9">
        <f t="shared" ref="Q11:R11" si="25">(I11/M11)*1000</f>
        <v>3.4999994166667636</v>
      </c>
      <c r="R11" s="10">
        <f t="shared" si="25"/>
        <v>3.1496346656567247</v>
      </c>
      <c r="S11" s="9"/>
      <c r="T11" s="10">
        <f t="shared" si="1"/>
        <v>0.12498900293255133</v>
      </c>
      <c r="U11" s="13">
        <v>200</v>
      </c>
      <c r="V11" s="71"/>
      <c r="W11" s="14">
        <f t="shared" ref="W11:X11" si="26">I11/U11</f>
        <v>15</v>
      </c>
      <c r="X11" s="10" t="e">
        <f t="shared" si="26"/>
        <v>#DIV/0!</v>
      </c>
      <c r="Y11" s="15">
        <f t="shared" ref="Y11:Z11" si="27">O11/M11</f>
        <v>0</v>
      </c>
      <c r="Z11" s="16">
        <f t="shared" si="27"/>
        <v>2.5199294271963938E-2</v>
      </c>
      <c r="AA11" s="17"/>
      <c r="AB11" s="17"/>
      <c r="AC11" s="17"/>
      <c r="AD11" s="17"/>
      <c r="AE11" s="17"/>
      <c r="AF11" s="17"/>
      <c r="AG11" s="17"/>
      <c r="AH11" s="17"/>
    </row>
    <row r="12" spans="1:34" ht="15.75" customHeight="1" x14ac:dyDescent="0.3">
      <c r="A12" s="18" t="s">
        <v>32</v>
      </c>
      <c r="B12" s="18"/>
      <c r="C12" s="18"/>
      <c r="D12" s="18"/>
      <c r="E12" s="18"/>
      <c r="F12" s="18"/>
      <c r="G12" s="18"/>
      <c r="H12" s="18"/>
      <c r="I12" s="19">
        <f t="shared" ref="I12:P12" si="28">SUM(I6:I11)</f>
        <v>21000</v>
      </c>
      <c r="J12" s="19">
        <f t="shared" si="28"/>
        <v>2384.4</v>
      </c>
      <c r="K12" s="20">
        <f t="shared" si="28"/>
        <v>0</v>
      </c>
      <c r="L12" s="20">
        <f t="shared" si="28"/>
        <v>502737</v>
      </c>
      <c r="M12" s="20">
        <f t="shared" si="28"/>
        <v>6325001</v>
      </c>
      <c r="N12" s="20">
        <f t="shared" si="28"/>
        <v>834737</v>
      </c>
      <c r="O12" s="20">
        <f t="shared" si="28"/>
        <v>0</v>
      </c>
      <c r="P12" s="20">
        <f t="shared" si="28"/>
        <v>16977</v>
      </c>
      <c r="Q12" s="19"/>
      <c r="R12" s="19">
        <f>(J12/N12)*1000</f>
        <v>2.8564685643502084</v>
      </c>
      <c r="S12" s="19"/>
      <c r="T12" s="19">
        <f t="shared" si="1"/>
        <v>0.14044884255168757</v>
      </c>
      <c r="U12" s="18">
        <f t="shared" ref="U12:V12" si="29">SUM(U6:U11)</f>
        <v>1691</v>
      </c>
      <c r="V12" s="18">
        <f t="shared" si="29"/>
        <v>0</v>
      </c>
      <c r="W12" s="21"/>
      <c r="X12" s="19" t="e">
        <f t="shared" ref="X12:X16" si="30">J12/V12</f>
        <v>#DIV/0!</v>
      </c>
      <c r="Y12" s="18"/>
      <c r="Z12" s="18"/>
      <c r="AA12" s="17"/>
      <c r="AB12" s="17"/>
      <c r="AC12" s="17"/>
      <c r="AD12" s="17"/>
      <c r="AE12" s="17"/>
      <c r="AF12" s="17"/>
      <c r="AG12" s="17"/>
      <c r="AH12" s="17"/>
    </row>
    <row r="13" spans="1:34" ht="15.75" customHeight="1" x14ac:dyDescent="0.25">
      <c r="A13" s="6">
        <f>Summary!A13</f>
        <v>45785</v>
      </c>
      <c r="B13" s="6">
        <f>Summary!B13</f>
        <v>45844</v>
      </c>
      <c r="C13" s="7">
        <v>45795</v>
      </c>
      <c r="D13" s="7">
        <v>45801</v>
      </c>
      <c r="E13" s="8" t="s">
        <v>26</v>
      </c>
      <c r="F13" s="8" t="s">
        <v>38</v>
      </c>
      <c r="G13" s="8" t="s">
        <v>28</v>
      </c>
      <c r="H13" s="8" t="s">
        <v>29</v>
      </c>
      <c r="I13" s="9">
        <v>5000</v>
      </c>
      <c r="J13" s="10">
        <v>548.07000000000005</v>
      </c>
      <c r="K13" s="11">
        <v>92593</v>
      </c>
      <c r="L13" s="12">
        <v>163818</v>
      </c>
      <c r="M13" s="11">
        <v>277778</v>
      </c>
      <c r="N13" s="12">
        <v>404048</v>
      </c>
      <c r="O13" s="11"/>
      <c r="P13" s="12">
        <v>535</v>
      </c>
      <c r="Q13" s="9">
        <f t="shared" ref="Q13:R13" si="31">(I13/M13)*1000</f>
        <v>17.99998560001152</v>
      </c>
      <c r="R13" s="10">
        <f t="shared" si="31"/>
        <v>1.356447748782323</v>
      </c>
      <c r="S13" s="9"/>
      <c r="T13" s="10">
        <f t="shared" si="1"/>
        <v>1.0244299065420561</v>
      </c>
      <c r="U13" s="13"/>
      <c r="V13" s="71"/>
      <c r="W13" s="14"/>
      <c r="X13" s="10" t="e">
        <f t="shared" si="30"/>
        <v>#DIV/0!</v>
      </c>
      <c r="Y13" s="15">
        <f t="shared" ref="Y13:Z13" si="32">O13/M13</f>
        <v>0</v>
      </c>
      <c r="Z13" s="16">
        <f t="shared" si="32"/>
        <v>1.32410010691799E-3</v>
      </c>
      <c r="AA13" s="17"/>
      <c r="AB13" s="17"/>
      <c r="AC13" s="17"/>
      <c r="AD13" s="17"/>
      <c r="AE13" s="17"/>
      <c r="AF13" s="17"/>
      <c r="AG13" s="17"/>
      <c r="AH13" s="17"/>
    </row>
    <row r="14" spans="1:34" ht="15.75" customHeight="1" x14ac:dyDescent="0.25">
      <c r="A14" s="6">
        <f>Summary!A14</f>
        <v>45785</v>
      </c>
      <c r="B14" s="6">
        <f>Summary!B14</f>
        <v>45844</v>
      </c>
      <c r="C14" s="7">
        <v>45795</v>
      </c>
      <c r="D14" s="7">
        <v>45801</v>
      </c>
      <c r="E14" s="8" t="s">
        <v>26</v>
      </c>
      <c r="F14" s="8" t="s">
        <v>38</v>
      </c>
      <c r="G14" s="8" t="s">
        <v>28</v>
      </c>
      <c r="H14" s="8" t="s">
        <v>30</v>
      </c>
      <c r="I14" s="9">
        <v>4000</v>
      </c>
      <c r="J14" s="10">
        <v>462.11</v>
      </c>
      <c r="K14" s="11">
        <v>53333</v>
      </c>
      <c r="L14" s="12">
        <v>153287</v>
      </c>
      <c r="M14" s="11">
        <v>160000</v>
      </c>
      <c r="N14" s="12">
        <v>339651</v>
      </c>
      <c r="O14" s="11"/>
      <c r="P14" s="12">
        <v>439</v>
      </c>
      <c r="Q14" s="9">
        <f t="shared" ref="Q14:R14" si="33">(I14/M14)*1000</f>
        <v>25</v>
      </c>
      <c r="R14" s="10">
        <f t="shared" si="33"/>
        <v>1.360543616830217</v>
      </c>
      <c r="S14" s="9"/>
      <c r="T14" s="10">
        <f t="shared" si="1"/>
        <v>1.0526423690205011</v>
      </c>
      <c r="U14" s="13"/>
      <c r="V14" s="71"/>
      <c r="W14" s="14"/>
      <c r="X14" s="10" t="e">
        <f t="shared" si="30"/>
        <v>#DIV/0!</v>
      </c>
      <c r="Y14" s="15">
        <f t="shared" ref="Y14:Z14" si="34">O14/M14</f>
        <v>0</v>
      </c>
      <c r="Z14" s="16">
        <f t="shared" si="34"/>
        <v>1.2925031870949888E-3</v>
      </c>
      <c r="AA14" s="17"/>
      <c r="AB14" s="17"/>
      <c r="AC14" s="17"/>
      <c r="AD14" s="17"/>
      <c r="AE14" s="17"/>
      <c r="AF14" s="17"/>
      <c r="AG14" s="17"/>
      <c r="AH14" s="17"/>
    </row>
    <row r="15" spans="1:34" ht="15.75" customHeight="1" x14ac:dyDescent="0.25">
      <c r="A15" s="6">
        <f>Summary!A15</f>
        <v>45785</v>
      </c>
      <c r="B15" s="6">
        <f>Summary!B15</f>
        <v>45844</v>
      </c>
      <c r="C15" s="7">
        <v>45795</v>
      </c>
      <c r="D15" s="7">
        <v>45801</v>
      </c>
      <c r="E15" s="8" t="s">
        <v>26</v>
      </c>
      <c r="F15" s="8" t="s">
        <v>38</v>
      </c>
      <c r="G15" s="8" t="s">
        <v>28</v>
      </c>
      <c r="H15" s="8" t="s">
        <v>31</v>
      </c>
      <c r="I15" s="9">
        <v>2000</v>
      </c>
      <c r="J15" s="10">
        <v>220.31</v>
      </c>
      <c r="K15" s="11">
        <v>33333</v>
      </c>
      <c r="L15" s="12">
        <v>30260</v>
      </c>
      <c r="M15" s="11">
        <v>100000</v>
      </c>
      <c r="N15" s="12">
        <v>70902</v>
      </c>
      <c r="O15" s="11"/>
      <c r="P15" s="12">
        <v>157</v>
      </c>
      <c r="Q15" s="9">
        <f t="shared" ref="Q15:R15" si="35">(I15/M15)*1000</f>
        <v>20</v>
      </c>
      <c r="R15" s="10">
        <f t="shared" si="35"/>
        <v>3.1072466220981072</v>
      </c>
      <c r="S15" s="9"/>
      <c r="T15" s="10">
        <f t="shared" si="1"/>
        <v>1.403248407643312</v>
      </c>
      <c r="U15" s="13"/>
      <c r="V15" s="71"/>
      <c r="W15" s="14"/>
      <c r="X15" s="10" t="e">
        <f t="shared" si="30"/>
        <v>#DIV/0!</v>
      </c>
      <c r="Y15" s="15">
        <f t="shared" ref="Y15:Z15" si="36">O15/M15</f>
        <v>0</v>
      </c>
      <c r="Z15" s="16">
        <f t="shared" si="36"/>
        <v>2.2143239965022143E-3</v>
      </c>
      <c r="AA15" s="17"/>
      <c r="AB15" s="17"/>
      <c r="AC15" s="17"/>
      <c r="AD15" s="17"/>
      <c r="AE15" s="17"/>
      <c r="AF15" s="17"/>
      <c r="AG15" s="17"/>
      <c r="AH15" s="17"/>
    </row>
    <row r="16" spans="1:34" ht="15.75" customHeight="1" x14ac:dyDescent="0.3">
      <c r="A16" s="18" t="s">
        <v>32</v>
      </c>
      <c r="B16" s="18"/>
      <c r="C16" s="18"/>
      <c r="D16" s="18"/>
      <c r="E16" s="18"/>
      <c r="F16" s="18"/>
      <c r="G16" s="18"/>
      <c r="H16" s="18"/>
      <c r="I16" s="19">
        <f t="shared" ref="I16:P16" si="37">SUM(I13:I15)</f>
        <v>11000</v>
      </c>
      <c r="J16" s="19">
        <f t="shared" si="37"/>
        <v>1230.49</v>
      </c>
      <c r="K16" s="20">
        <f t="shared" si="37"/>
        <v>179259</v>
      </c>
      <c r="L16" s="20">
        <f t="shared" si="37"/>
        <v>347365</v>
      </c>
      <c r="M16" s="20">
        <f t="shared" si="37"/>
        <v>537778</v>
      </c>
      <c r="N16" s="20">
        <f t="shared" si="37"/>
        <v>814601</v>
      </c>
      <c r="O16" s="20">
        <f t="shared" si="37"/>
        <v>0</v>
      </c>
      <c r="P16" s="20">
        <f t="shared" si="37"/>
        <v>1131</v>
      </c>
      <c r="Q16" s="19"/>
      <c r="R16" s="19">
        <f t="shared" ref="R16:R28" si="38">(J16/N16)*1000</f>
        <v>1.5105431984493021</v>
      </c>
      <c r="S16" s="19"/>
      <c r="T16" s="19">
        <f t="shared" si="1"/>
        <v>1.0879664014146773</v>
      </c>
      <c r="U16" s="18">
        <f t="shared" ref="U16:V16" si="39">SUM(U13:U15)</f>
        <v>0</v>
      </c>
      <c r="V16" s="18">
        <f t="shared" si="39"/>
        <v>0</v>
      </c>
      <c r="W16" s="21"/>
      <c r="X16" s="19" t="e">
        <f t="shared" si="30"/>
        <v>#DIV/0!</v>
      </c>
      <c r="Y16" s="18"/>
      <c r="Z16" s="18"/>
      <c r="AA16" s="17"/>
      <c r="AB16" s="17"/>
      <c r="AC16" s="17"/>
      <c r="AD16" s="17"/>
      <c r="AE16" s="17"/>
      <c r="AF16" s="17"/>
      <c r="AG16" s="17"/>
      <c r="AH16" s="17"/>
    </row>
    <row r="17" spans="1:34" ht="15.75" customHeight="1" x14ac:dyDescent="0.25">
      <c r="A17" s="6">
        <f>Summary!A17</f>
        <v>45792</v>
      </c>
      <c r="B17" s="6">
        <f>Summary!B17</f>
        <v>45851</v>
      </c>
      <c r="C17" s="7">
        <v>45795</v>
      </c>
      <c r="D17" s="7">
        <v>45801</v>
      </c>
      <c r="E17" s="8" t="s">
        <v>26</v>
      </c>
      <c r="F17" s="8" t="s">
        <v>39</v>
      </c>
      <c r="G17" s="8" t="s">
        <v>40</v>
      </c>
      <c r="H17" s="8" t="s">
        <v>29</v>
      </c>
      <c r="I17" s="9">
        <v>6000</v>
      </c>
      <c r="J17" s="10">
        <v>726.39</v>
      </c>
      <c r="K17" s="11"/>
      <c r="L17" s="12" t="s">
        <v>41</v>
      </c>
      <c r="M17" s="11"/>
      <c r="N17" s="12">
        <v>105087</v>
      </c>
      <c r="O17" s="11"/>
      <c r="P17" s="12">
        <v>6925</v>
      </c>
      <c r="Q17" s="9"/>
      <c r="R17" s="10">
        <f t="shared" si="38"/>
        <v>6.9122726883439434</v>
      </c>
      <c r="S17" s="9"/>
      <c r="T17" s="10">
        <f t="shared" si="1"/>
        <v>0.10489386281588448</v>
      </c>
      <c r="U17" s="11">
        <v>1200</v>
      </c>
      <c r="V17" s="71">
        <v>891</v>
      </c>
      <c r="W17" s="14">
        <f t="shared" ref="W17:X17" si="40">I17/U17</f>
        <v>5</v>
      </c>
      <c r="X17" s="10">
        <f t="shared" si="40"/>
        <v>0.81525252525252523</v>
      </c>
      <c r="Y17" s="15" t="e">
        <f t="shared" ref="Y17:Z17" si="41">O17/M17</f>
        <v>#DIV/0!</v>
      </c>
      <c r="Z17" s="16">
        <f t="shared" si="41"/>
        <v>6.5897779934720749E-2</v>
      </c>
      <c r="AA17" s="17"/>
      <c r="AB17" s="17"/>
      <c r="AC17" s="17"/>
      <c r="AD17" s="17"/>
      <c r="AE17" s="17"/>
      <c r="AF17" s="17"/>
      <c r="AG17" s="17"/>
      <c r="AH17" s="17"/>
    </row>
    <row r="18" spans="1:34" ht="15.75" customHeight="1" x14ac:dyDescent="0.25">
      <c r="A18" s="6">
        <f>Summary!A18</f>
        <v>45792</v>
      </c>
      <c r="B18" s="6">
        <f>Summary!B18</f>
        <v>45851</v>
      </c>
      <c r="C18" s="7">
        <v>45795</v>
      </c>
      <c r="D18" s="7">
        <v>45801</v>
      </c>
      <c r="E18" s="8" t="s">
        <v>26</v>
      </c>
      <c r="F18" s="8" t="s">
        <v>39</v>
      </c>
      <c r="G18" s="8" t="s">
        <v>40</v>
      </c>
      <c r="H18" s="8" t="s">
        <v>30</v>
      </c>
      <c r="I18" s="9">
        <v>5000</v>
      </c>
      <c r="J18" s="10">
        <v>582.57000000000005</v>
      </c>
      <c r="K18" s="11"/>
      <c r="L18" s="12" t="s">
        <v>41</v>
      </c>
      <c r="M18" s="11"/>
      <c r="N18" s="12">
        <v>76467</v>
      </c>
      <c r="O18" s="11"/>
      <c r="P18" s="12">
        <v>5610</v>
      </c>
      <c r="Q18" s="9"/>
      <c r="R18" s="10">
        <f t="shared" si="38"/>
        <v>7.618580564164934</v>
      </c>
      <c r="S18" s="9"/>
      <c r="T18" s="10">
        <f t="shared" si="1"/>
        <v>0.10384491978609627</v>
      </c>
      <c r="U18" s="11">
        <v>1000</v>
      </c>
      <c r="V18" s="71">
        <v>447</v>
      </c>
      <c r="W18" s="14">
        <f t="shared" ref="W18:X18" si="42">I18/U18</f>
        <v>5</v>
      </c>
      <c r="X18" s="10">
        <f t="shared" si="42"/>
        <v>1.303288590604027</v>
      </c>
      <c r="Y18" s="15" t="e">
        <f t="shared" ref="Y18:Z18" si="43">O18/M18</f>
        <v>#DIV/0!</v>
      </c>
      <c r="Z18" s="16">
        <f t="shared" si="43"/>
        <v>7.336498097218408E-2</v>
      </c>
      <c r="AA18" s="17"/>
      <c r="AB18" s="17"/>
      <c r="AC18" s="17"/>
      <c r="AD18" s="17"/>
      <c r="AE18" s="17"/>
      <c r="AF18" s="17"/>
      <c r="AG18" s="17"/>
      <c r="AH18" s="17"/>
    </row>
    <row r="19" spans="1:34" ht="15.75" customHeight="1" x14ac:dyDescent="0.25">
      <c r="A19" s="6">
        <f>Summary!A19</f>
        <v>45792</v>
      </c>
      <c r="B19" s="6">
        <f>Summary!B19</f>
        <v>45851</v>
      </c>
      <c r="C19" s="7">
        <v>45795</v>
      </c>
      <c r="D19" s="7">
        <v>45801</v>
      </c>
      <c r="E19" s="8" t="s">
        <v>26</v>
      </c>
      <c r="F19" s="8" t="s">
        <v>39</v>
      </c>
      <c r="G19" s="8" t="s">
        <v>40</v>
      </c>
      <c r="H19" s="8" t="s">
        <v>31</v>
      </c>
      <c r="I19" s="9">
        <v>3000</v>
      </c>
      <c r="J19" s="10">
        <v>359.95</v>
      </c>
      <c r="K19" s="11"/>
      <c r="L19" s="12" t="s">
        <v>41</v>
      </c>
      <c r="M19" s="11"/>
      <c r="N19" s="12">
        <v>96180</v>
      </c>
      <c r="O19" s="11"/>
      <c r="P19" s="12">
        <v>2322</v>
      </c>
      <c r="Q19" s="9"/>
      <c r="R19" s="10">
        <f t="shared" si="38"/>
        <v>3.7424620503223123</v>
      </c>
      <c r="S19" s="9"/>
      <c r="T19" s="10">
        <f t="shared" si="1"/>
        <v>0.15501722652885444</v>
      </c>
      <c r="U19" s="13">
        <v>429</v>
      </c>
      <c r="V19" s="71">
        <v>335</v>
      </c>
      <c r="W19" s="14">
        <f t="shared" ref="W19:X19" si="44">I19/U19</f>
        <v>6.9930069930069934</v>
      </c>
      <c r="X19" s="10">
        <f t="shared" si="44"/>
        <v>1.0744776119402986</v>
      </c>
      <c r="Y19" s="15" t="e">
        <f t="shared" ref="Y19:Z19" si="45">O19/M19</f>
        <v>#DIV/0!</v>
      </c>
      <c r="Z19" s="16">
        <f t="shared" si="45"/>
        <v>2.414223331253899E-2</v>
      </c>
      <c r="AA19" s="17"/>
      <c r="AB19" s="17"/>
      <c r="AC19" s="17"/>
      <c r="AD19" s="17"/>
      <c r="AE19" s="17"/>
      <c r="AF19" s="17"/>
      <c r="AG19" s="17"/>
      <c r="AH19" s="17"/>
    </row>
    <row r="20" spans="1:34" ht="15.75" customHeight="1" x14ac:dyDescent="0.25">
      <c r="A20" s="6">
        <f>Summary!A20</f>
        <v>45792</v>
      </c>
      <c r="B20" s="6">
        <f>Summary!B20</f>
        <v>45851</v>
      </c>
      <c r="C20" s="7">
        <v>45795</v>
      </c>
      <c r="D20" s="7">
        <v>45801</v>
      </c>
      <c r="E20" s="8" t="s">
        <v>26</v>
      </c>
      <c r="F20" s="8" t="s">
        <v>39</v>
      </c>
      <c r="G20" s="8" t="s">
        <v>40</v>
      </c>
      <c r="H20" s="8" t="s">
        <v>35</v>
      </c>
      <c r="I20" s="9">
        <v>2000</v>
      </c>
      <c r="J20" s="10">
        <v>220.3</v>
      </c>
      <c r="K20" s="11"/>
      <c r="L20" s="12" t="s">
        <v>41</v>
      </c>
      <c r="M20" s="11"/>
      <c r="N20" s="12">
        <v>51283</v>
      </c>
      <c r="O20" s="11"/>
      <c r="P20" s="12">
        <v>1516</v>
      </c>
      <c r="Q20" s="9"/>
      <c r="R20" s="10">
        <f t="shared" si="38"/>
        <v>4.2957705282452281</v>
      </c>
      <c r="S20" s="9"/>
      <c r="T20" s="10">
        <f t="shared" si="1"/>
        <v>0.14531662269129289</v>
      </c>
      <c r="U20" s="13">
        <v>333</v>
      </c>
      <c r="V20" s="71">
        <v>232</v>
      </c>
      <c r="W20" s="14">
        <f t="shared" ref="W20:X20" si="46">I20/U20</f>
        <v>6.0060060060060056</v>
      </c>
      <c r="X20" s="10">
        <f t="shared" si="46"/>
        <v>0.94956896551724146</v>
      </c>
      <c r="Y20" s="15" t="e">
        <f t="shared" ref="Y20:Z20" si="47">O20/M20</f>
        <v>#DIV/0!</v>
      </c>
      <c r="Z20" s="16">
        <f t="shared" si="47"/>
        <v>2.9561453113117406E-2</v>
      </c>
      <c r="AA20" s="17"/>
      <c r="AB20" s="17"/>
      <c r="AC20" s="17"/>
      <c r="AD20" s="17"/>
      <c r="AE20" s="17"/>
      <c r="AF20" s="17"/>
      <c r="AG20" s="17"/>
      <c r="AH20" s="17"/>
    </row>
    <row r="21" spans="1:34" ht="15.75" customHeight="1" x14ac:dyDescent="0.25">
      <c r="A21" s="6">
        <f>Summary!A21</f>
        <v>45792</v>
      </c>
      <c r="B21" s="6">
        <f>Summary!B21</f>
        <v>45851</v>
      </c>
      <c r="C21" s="7">
        <v>45795</v>
      </c>
      <c r="D21" s="7">
        <v>45801</v>
      </c>
      <c r="E21" s="8" t="s">
        <v>26</v>
      </c>
      <c r="F21" s="8" t="s">
        <v>39</v>
      </c>
      <c r="G21" s="8" t="s">
        <v>40</v>
      </c>
      <c r="H21" s="8" t="s">
        <v>36</v>
      </c>
      <c r="I21" s="9">
        <v>2000</v>
      </c>
      <c r="J21" s="10">
        <v>217.57</v>
      </c>
      <c r="K21" s="11"/>
      <c r="L21" s="12" t="s">
        <v>41</v>
      </c>
      <c r="M21" s="11"/>
      <c r="N21" s="12">
        <v>40402</v>
      </c>
      <c r="O21" s="11"/>
      <c r="P21" s="12">
        <v>3180</v>
      </c>
      <c r="Q21" s="9"/>
      <c r="R21" s="10">
        <f t="shared" si="38"/>
        <v>5.3851294490371764</v>
      </c>
      <c r="S21" s="9"/>
      <c r="T21" s="10">
        <f t="shared" si="1"/>
        <v>6.8418238993710689E-2</v>
      </c>
      <c r="U21" s="13">
        <v>333</v>
      </c>
      <c r="V21" s="71">
        <v>530</v>
      </c>
      <c r="W21" s="14">
        <f t="shared" ref="W21:X21" si="48">I21/U21</f>
        <v>6.0060060060060056</v>
      </c>
      <c r="X21" s="10">
        <f t="shared" si="48"/>
        <v>0.41050943396226414</v>
      </c>
      <c r="Y21" s="15" t="e">
        <f t="shared" ref="Y21:Z21" si="49">O21/M21</f>
        <v>#DIV/0!</v>
      </c>
      <c r="Z21" s="16">
        <f t="shared" si="49"/>
        <v>7.8708974803227569E-2</v>
      </c>
      <c r="AA21" s="17"/>
      <c r="AB21" s="17"/>
      <c r="AC21" s="17"/>
      <c r="AD21" s="17"/>
      <c r="AE21" s="17"/>
      <c r="AF21" s="17"/>
      <c r="AG21" s="17"/>
      <c r="AH21" s="17"/>
    </row>
    <row r="22" spans="1:34" ht="15.75" customHeight="1" x14ac:dyDescent="0.25">
      <c r="A22" s="6">
        <f>Summary!A22</f>
        <v>45789</v>
      </c>
      <c r="B22" s="6">
        <f>Summary!B22</f>
        <v>45849</v>
      </c>
      <c r="C22" s="7">
        <v>45795</v>
      </c>
      <c r="D22" s="7">
        <v>45801</v>
      </c>
      <c r="E22" s="8" t="s">
        <v>26</v>
      </c>
      <c r="F22" s="8" t="s">
        <v>39</v>
      </c>
      <c r="G22" s="8" t="s">
        <v>40</v>
      </c>
      <c r="H22" s="8" t="s">
        <v>37</v>
      </c>
      <c r="I22" s="9">
        <v>2000</v>
      </c>
      <c r="J22" s="10">
        <v>236.03</v>
      </c>
      <c r="K22" s="11"/>
      <c r="L22" s="12" t="s">
        <v>41</v>
      </c>
      <c r="M22" s="11"/>
      <c r="N22" s="12">
        <v>46293</v>
      </c>
      <c r="O22" s="11"/>
      <c r="P22" s="12">
        <v>2253</v>
      </c>
      <c r="Q22" s="9"/>
      <c r="R22" s="10">
        <f t="shared" si="38"/>
        <v>5.0986110211047029</v>
      </c>
      <c r="S22" s="9"/>
      <c r="T22" s="10">
        <f t="shared" si="1"/>
        <v>0.10476253883710608</v>
      </c>
      <c r="U22" s="13">
        <v>333</v>
      </c>
      <c r="V22" s="71">
        <v>357</v>
      </c>
      <c r="W22" s="14">
        <f t="shared" ref="W22:X22" si="50">I22/U22</f>
        <v>6.0060060060060056</v>
      </c>
      <c r="X22" s="10">
        <f t="shared" si="50"/>
        <v>0.66114845938375355</v>
      </c>
      <c r="Y22" s="15" t="e">
        <f t="shared" ref="Y22:Z22" si="51">O22/M22</f>
        <v>#DIV/0!</v>
      </c>
      <c r="Z22" s="16">
        <f t="shared" si="51"/>
        <v>4.8668265180480848E-2</v>
      </c>
      <c r="AA22" s="17"/>
      <c r="AB22" s="17"/>
      <c r="AC22" s="17"/>
      <c r="AD22" s="17"/>
      <c r="AE22" s="17"/>
      <c r="AF22" s="17"/>
      <c r="AG22" s="17"/>
      <c r="AH22" s="17"/>
    </row>
    <row r="23" spans="1:34" ht="15.75" customHeight="1" x14ac:dyDescent="0.3">
      <c r="A23" s="18" t="s">
        <v>32</v>
      </c>
      <c r="B23" s="18"/>
      <c r="C23" s="18"/>
      <c r="D23" s="18"/>
      <c r="E23" s="18"/>
      <c r="F23" s="18"/>
      <c r="G23" s="18"/>
      <c r="H23" s="18"/>
      <c r="I23" s="19">
        <f t="shared" ref="I23:P23" si="52">SUM(I17:I22)</f>
        <v>20000</v>
      </c>
      <c r="J23" s="19">
        <f t="shared" si="52"/>
        <v>2342.8100000000004</v>
      </c>
      <c r="K23" s="20">
        <f t="shared" si="52"/>
        <v>0</v>
      </c>
      <c r="L23" s="20">
        <f t="shared" si="52"/>
        <v>0</v>
      </c>
      <c r="M23" s="20">
        <f t="shared" si="52"/>
        <v>0</v>
      </c>
      <c r="N23" s="20">
        <f t="shared" si="52"/>
        <v>415712</v>
      </c>
      <c r="O23" s="20">
        <f t="shared" si="52"/>
        <v>0</v>
      </c>
      <c r="P23" s="20">
        <f t="shared" si="52"/>
        <v>21806</v>
      </c>
      <c r="Q23" s="19"/>
      <c r="R23" s="19">
        <f t="shared" si="38"/>
        <v>5.6356564159802947</v>
      </c>
      <c r="S23" s="19"/>
      <c r="T23" s="19">
        <f t="shared" si="1"/>
        <v>0.10743877831789418</v>
      </c>
      <c r="U23" s="20">
        <f t="shared" ref="U23:V23" si="53">SUM(U17:U22)</f>
        <v>3628</v>
      </c>
      <c r="V23" s="18">
        <f t="shared" si="53"/>
        <v>2792</v>
      </c>
      <c r="W23" s="21"/>
      <c r="X23" s="19">
        <f>J23/V23</f>
        <v>0.83911532951289414</v>
      </c>
      <c r="Y23" s="18"/>
      <c r="Z23" s="18"/>
      <c r="AA23" s="17"/>
      <c r="AB23" s="17"/>
      <c r="AC23" s="17"/>
      <c r="AD23" s="17"/>
      <c r="AE23" s="17"/>
      <c r="AF23" s="17"/>
      <c r="AG23" s="17"/>
      <c r="AH23" s="17"/>
    </row>
    <row r="24" spans="1:34" ht="15.75" customHeight="1" x14ac:dyDescent="0.25">
      <c r="A24" s="6">
        <f>Summary!A24</f>
        <v>45797</v>
      </c>
      <c r="B24" s="6">
        <f>Summary!B24</f>
        <v>45857</v>
      </c>
      <c r="C24" s="7">
        <v>45795</v>
      </c>
      <c r="D24" s="7">
        <v>45801</v>
      </c>
      <c r="E24" s="8" t="s">
        <v>26</v>
      </c>
      <c r="F24" s="8" t="s">
        <v>42</v>
      </c>
      <c r="G24" s="8" t="s">
        <v>43</v>
      </c>
      <c r="H24" s="8" t="s">
        <v>29</v>
      </c>
      <c r="I24" s="9">
        <v>7000</v>
      </c>
      <c r="J24" s="10">
        <f t="shared" ref="J24:J27" si="54">P24*T24</f>
        <v>437.20000000000005</v>
      </c>
      <c r="K24" s="11"/>
      <c r="L24" s="12" t="s">
        <v>41</v>
      </c>
      <c r="M24" s="11">
        <v>5600000</v>
      </c>
      <c r="N24" s="12">
        <v>178134</v>
      </c>
      <c r="O24" s="11">
        <v>28000</v>
      </c>
      <c r="P24" s="12">
        <v>2186</v>
      </c>
      <c r="Q24" s="9">
        <v>2.5</v>
      </c>
      <c r="R24" s="10">
        <f t="shared" si="38"/>
        <v>2.4543321319905242</v>
      </c>
      <c r="S24" s="9">
        <f t="shared" ref="S24:S27" si="55">(I24/O24)</f>
        <v>0.25</v>
      </c>
      <c r="T24" s="10">
        <v>0.2</v>
      </c>
      <c r="U24" s="11">
        <v>1167</v>
      </c>
      <c r="V24" s="71"/>
      <c r="W24" s="14">
        <f t="shared" ref="W24:X24" si="56">I24/U24</f>
        <v>5.9982862039417313</v>
      </c>
      <c r="X24" s="10" t="e">
        <f t="shared" si="56"/>
        <v>#DIV/0!</v>
      </c>
      <c r="Y24" s="15">
        <f t="shared" ref="Y24:Z24" si="57">O24/M24</f>
        <v>5.0000000000000001E-3</v>
      </c>
      <c r="Z24" s="16">
        <f t="shared" si="57"/>
        <v>1.2271660659952621E-2</v>
      </c>
      <c r="AA24" s="17"/>
      <c r="AB24" s="17"/>
      <c r="AC24" s="17"/>
      <c r="AD24" s="17"/>
      <c r="AE24" s="17"/>
      <c r="AF24" s="17"/>
      <c r="AG24" s="17"/>
      <c r="AH24" s="17"/>
    </row>
    <row r="25" spans="1:34" ht="15.75" customHeight="1" x14ac:dyDescent="0.25">
      <c r="A25" s="6">
        <f>Summary!A25</f>
        <v>45797</v>
      </c>
      <c r="B25" s="6">
        <f>Summary!B25</f>
        <v>45857</v>
      </c>
      <c r="C25" s="7">
        <v>45795</v>
      </c>
      <c r="D25" s="7">
        <v>45801</v>
      </c>
      <c r="E25" s="8" t="s">
        <v>26</v>
      </c>
      <c r="F25" s="8" t="s">
        <v>42</v>
      </c>
      <c r="G25" s="8" t="s">
        <v>43</v>
      </c>
      <c r="H25" s="8" t="s">
        <v>30</v>
      </c>
      <c r="I25" s="9">
        <v>5000</v>
      </c>
      <c r="J25" s="10">
        <f t="shared" si="54"/>
        <v>53.800000000000004</v>
      </c>
      <c r="K25" s="11"/>
      <c r="L25" s="12" t="s">
        <v>41</v>
      </c>
      <c r="M25" s="11">
        <v>4000000</v>
      </c>
      <c r="N25" s="12">
        <v>35143</v>
      </c>
      <c r="O25" s="11">
        <v>20000</v>
      </c>
      <c r="P25" s="12">
        <v>269</v>
      </c>
      <c r="Q25" s="9">
        <v>4</v>
      </c>
      <c r="R25" s="10">
        <f t="shared" si="38"/>
        <v>1.5308880858207894</v>
      </c>
      <c r="S25" s="9">
        <f t="shared" si="55"/>
        <v>0.25</v>
      </c>
      <c r="T25" s="10">
        <v>0.2</v>
      </c>
      <c r="U25" s="13">
        <v>714</v>
      </c>
      <c r="V25" s="71"/>
      <c r="W25" s="14">
        <f t="shared" ref="W25:X25" si="58">I25/U25</f>
        <v>7.0028011204481793</v>
      </c>
      <c r="X25" s="10" t="e">
        <f t="shared" si="58"/>
        <v>#DIV/0!</v>
      </c>
      <c r="Y25" s="15">
        <f t="shared" ref="Y25:Z25" si="59">O25/M25</f>
        <v>5.0000000000000001E-3</v>
      </c>
      <c r="Z25" s="16">
        <f t="shared" si="59"/>
        <v>7.654440429103947E-3</v>
      </c>
      <c r="AA25" s="17"/>
      <c r="AB25" s="17"/>
      <c r="AC25" s="17"/>
      <c r="AD25" s="17"/>
      <c r="AE25" s="17"/>
      <c r="AF25" s="17"/>
      <c r="AG25" s="17"/>
      <c r="AH25" s="17"/>
    </row>
    <row r="26" spans="1:34" ht="15.75" customHeight="1" x14ac:dyDescent="0.25">
      <c r="A26" s="6">
        <f>Summary!A26</f>
        <v>45797</v>
      </c>
      <c r="B26" s="6">
        <f>Summary!B26</f>
        <v>45857</v>
      </c>
      <c r="C26" s="7">
        <v>45795</v>
      </c>
      <c r="D26" s="7">
        <v>45801</v>
      </c>
      <c r="E26" s="8" t="s">
        <v>26</v>
      </c>
      <c r="F26" s="8" t="s">
        <v>42</v>
      </c>
      <c r="G26" s="8" t="s">
        <v>43</v>
      </c>
      <c r="H26" s="8" t="s">
        <v>31</v>
      </c>
      <c r="I26" s="9">
        <v>4000</v>
      </c>
      <c r="J26" s="10">
        <f t="shared" si="54"/>
        <v>232</v>
      </c>
      <c r="K26" s="11"/>
      <c r="L26" s="12" t="s">
        <v>41</v>
      </c>
      <c r="M26" s="11">
        <v>3200000</v>
      </c>
      <c r="N26" s="12">
        <v>212698</v>
      </c>
      <c r="O26" s="11">
        <v>16000</v>
      </c>
      <c r="P26" s="12">
        <v>1160</v>
      </c>
      <c r="Q26" s="9">
        <v>5</v>
      </c>
      <c r="R26" s="10">
        <f t="shared" si="38"/>
        <v>1.0907483850341799</v>
      </c>
      <c r="S26" s="9">
        <f t="shared" si="55"/>
        <v>0.25</v>
      </c>
      <c r="T26" s="10">
        <v>0.2</v>
      </c>
      <c r="U26" s="13">
        <v>571</v>
      </c>
      <c r="V26" s="71"/>
      <c r="W26" s="14">
        <f t="shared" ref="W26:X26" si="60">I26/U26</f>
        <v>7.0052539404553418</v>
      </c>
      <c r="X26" s="10" t="e">
        <f t="shared" si="60"/>
        <v>#DIV/0!</v>
      </c>
      <c r="Y26" s="15">
        <f t="shared" ref="Y26:Z26" si="61">O26/M26</f>
        <v>5.0000000000000001E-3</v>
      </c>
      <c r="Z26" s="16">
        <f t="shared" si="61"/>
        <v>5.4537419251708998E-3</v>
      </c>
      <c r="AA26" s="17"/>
      <c r="AB26" s="17"/>
      <c r="AC26" s="17"/>
      <c r="AD26" s="17"/>
      <c r="AE26" s="17"/>
      <c r="AF26" s="17"/>
      <c r="AG26" s="17"/>
      <c r="AH26" s="17"/>
    </row>
    <row r="27" spans="1:34" ht="15.75" customHeight="1" x14ac:dyDescent="0.25">
      <c r="A27" s="6">
        <f>Summary!A27</f>
        <v>45797</v>
      </c>
      <c r="B27" s="6">
        <f>Summary!B27</f>
        <v>45857</v>
      </c>
      <c r="C27" s="7">
        <v>45795</v>
      </c>
      <c r="D27" s="7">
        <v>45801</v>
      </c>
      <c r="E27" s="8" t="s">
        <v>26</v>
      </c>
      <c r="F27" s="8" t="s">
        <v>42</v>
      </c>
      <c r="G27" s="8" t="s">
        <v>43</v>
      </c>
      <c r="H27" s="8" t="s">
        <v>37</v>
      </c>
      <c r="I27" s="9">
        <v>3000</v>
      </c>
      <c r="J27" s="10">
        <f t="shared" si="54"/>
        <v>173.20000000000002</v>
      </c>
      <c r="K27" s="11"/>
      <c r="L27" s="12" t="s">
        <v>41</v>
      </c>
      <c r="M27" s="11">
        <v>2400000</v>
      </c>
      <c r="N27" s="12">
        <v>49340</v>
      </c>
      <c r="O27" s="11">
        <v>12000</v>
      </c>
      <c r="P27" s="12">
        <v>866</v>
      </c>
      <c r="Q27" s="9">
        <v>3.5</v>
      </c>
      <c r="R27" s="10">
        <f t="shared" si="38"/>
        <v>3.5103364410214839</v>
      </c>
      <c r="S27" s="9">
        <f t="shared" si="55"/>
        <v>0.25</v>
      </c>
      <c r="T27" s="10">
        <v>0.2</v>
      </c>
      <c r="U27" s="13">
        <v>429</v>
      </c>
      <c r="V27" s="71"/>
      <c r="W27" s="14">
        <f t="shared" ref="W27:X27" si="62">I27/U27</f>
        <v>6.9930069930069934</v>
      </c>
      <c r="X27" s="10" t="e">
        <f t="shared" si="62"/>
        <v>#DIV/0!</v>
      </c>
      <c r="Y27" s="15">
        <f t="shared" ref="Y27:Z27" si="63">O27/M27</f>
        <v>5.0000000000000001E-3</v>
      </c>
      <c r="Z27" s="16">
        <f t="shared" si="63"/>
        <v>1.755168220510742E-2</v>
      </c>
      <c r="AA27" s="17"/>
      <c r="AB27" s="17"/>
      <c r="AC27" s="17"/>
      <c r="AD27" s="17"/>
      <c r="AE27" s="17"/>
      <c r="AF27" s="17"/>
      <c r="AG27" s="17"/>
      <c r="AH27" s="17"/>
    </row>
    <row r="28" spans="1:34" ht="15.75" customHeight="1" x14ac:dyDescent="0.3">
      <c r="A28" s="18" t="s">
        <v>32</v>
      </c>
      <c r="B28" s="18"/>
      <c r="C28" s="18"/>
      <c r="D28" s="18"/>
      <c r="E28" s="18"/>
      <c r="F28" s="18"/>
      <c r="G28" s="18"/>
      <c r="H28" s="18"/>
      <c r="I28" s="19">
        <f t="shared" ref="I28:P28" si="64">SUM(I24:I27)</f>
        <v>19000</v>
      </c>
      <c r="J28" s="19">
        <f t="shared" si="64"/>
        <v>896.2</v>
      </c>
      <c r="K28" s="20">
        <f t="shared" si="64"/>
        <v>0</v>
      </c>
      <c r="L28" s="20">
        <f t="shared" si="64"/>
        <v>0</v>
      </c>
      <c r="M28" s="20">
        <f t="shared" si="64"/>
        <v>15200000</v>
      </c>
      <c r="N28" s="20">
        <f t="shared" si="64"/>
        <v>475315</v>
      </c>
      <c r="O28" s="20">
        <f t="shared" si="64"/>
        <v>76000</v>
      </c>
      <c r="P28" s="20">
        <f t="shared" si="64"/>
        <v>4481</v>
      </c>
      <c r="Q28" s="19"/>
      <c r="R28" s="19">
        <f t="shared" si="38"/>
        <v>1.8854864668693394</v>
      </c>
      <c r="S28" s="19"/>
      <c r="T28" s="19">
        <f>(J28/P28)</f>
        <v>0.2</v>
      </c>
      <c r="U28" s="20">
        <f t="shared" ref="U28:V28" si="65">SUM(U24:U27)</f>
        <v>2881</v>
      </c>
      <c r="V28" s="18">
        <f t="shared" si="65"/>
        <v>0</v>
      </c>
      <c r="W28" s="21"/>
      <c r="X28" s="19" t="e">
        <f>J28/V28</f>
        <v>#DIV/0!</v>
      </c>
      <c r="Y28" s="18"/>
      <c r="Z28" s="18"/>
      <c r="AA28" s="17"/>
      <c r="AB28" s="17"/>
      <c r="AC28" s="17"/>
      <c r="AD28" s="17"/>
      <c r="AE28" s="17"/>
      <c r="AF28" s="17"/>
      <c r="AG28" s="17"/>
      <c r="AH28" s="17"/>
    </row>
    <row r="29" spans="1:34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24"/>
      <c r="J29" s="25"/>
      <c r="K29" s="26"/>
      <c r="L29" s="27"/>
      <c r="M29" s="26"/>
      <c r="N29" s="27"/>
      <c r="O29" s="26"/>
      <c r="P29" s="27"/>
      <c r="Q29" s="24"/>
      <c r="R29" s="25"/>
      <c r="S29" s="24"/>
      <c r="T29" s="25"/>
      <c r="U29" s="17"/>
      <c r="V29" s="28"/>
      <c r="W29" s="29"/>
      <c r="X29" s="25"/>
      <c r="Y29" s="17"/>
      <c r="Z29" s="28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3">
      <c r="A30" s="17"/>
      <c r="B30" s="17"/>
      <c r="C30" s="17"/>
      <c r="D30" s="17"/>
      <c r="E30" s="17"/>
      <c r="F30" s="17"/>
      <c r="G30" s="17"/>
      <c r="H30" s="32" t="s">
        <v>32</v>
      </c>
      <c r="I30" s="33">
        <f t="shared" ref="I30:P30" si="66">SUM(I28,I23,I16,I12,I5)</f>
        <v>83000</v>
      </c>
      <c r="J30" s="33">
        <f t="shared" si="66"/>
        <v>8245.0399999999991</v>
      </c>
      <c r="K30" s="34">
        <f t="shared" si="66"/>
        <v>1190926</v>
      </c>
      <c r="L30" s="34">
        <f t="shared" si="66"/>
        <v>894113</v>
      </c>
      <c r="M30" s="34">
        <f t="shared" si="66"/>
        <v>24712779</v>
      </c>
      <c r="N30" s="34">
        <f t="shared" si="66"/>
        <v>2825349</v>
      </c>
      <c r="O30" s="34">
        <f t="shared" si="66"/>
        <v>76000</v>
      </c>
      <c r="P30" s="34">
        <f t="shared" si="66"/>
        <v>45675</v>
      </c>
      <c r="Q30" s="33">
        <v>3.5</v>
      </c>
      <c r="R30" s="33">
        <f>(J30/N30)*1000</f>
        <v>2.9182377115181168</v>
      </c>
      <c r="S30" s="33">
        <f t="shared" ref="S30:T30" si="67">(I30/O30)</f>
        <v>1.0921052631578947</v>
      </c>
      <c r="T30" s="33">
        <f t="shared" si="67"/>
        <v>0.18051538040503556</v>
      </c>
      <c r="U30" s="34">
        <f t="shared" ref="U30:V30" si="68">SUM(U28,U23,U16,U12,U5)</f>
        <v>8200</v>
      </c>
      <c r="V30" s="34">
        <f t="shared" si="68"/>
        <v>2792</v>
      </c>
      <c r="W30" s="33">
        <f t="shared" ref="W30:X30" si="69">I30/U30</f>
        <v>10.121951219512194</v>
      </c>
      <c r="X30" s="33">
        <f t="shared" si="69"/>
        <v>2.9530945558739252</v>
      </c>
      <c r="Y30" s="35">
        <f t="shared" ref="Y30:Z30" si="70">O30/M30</f>
        <v>3.07533199726344E-3</v>
      </c>
      <c r="Z30" s="35">
        <f t="shared" si="70"/>
        <v>1.61661444302987E-2</v>
      </c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24"/>
      <c r="J31" s="25"/>
      <c r="K31" s="26"/>
      <c r="L31" s="27"/>
      <c r="M31" s="26"/>
      <c r="N31" s="27"/>
      <c r="O31" s="26"/>
      <c r="P31" s="27"/>
      <c r="Q31" s="24"/>
      <c r="R31" s="25"/>
      <c r="S31" s="24"/>
      <c r="T31" s="25"/>
      <c r="U31" s="17"/>
      <c r="V31" s="28"/>
      <c r="W31" s="29"/>
      <c r="X31" s="25"/>
      <c r="Y31" s="17"/>
      <c r="Z31" s="28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24"/>
      <c r="J32" s="25"/>
      <c r="K32" s="26"/>
      <c r="L32" s="27"/>
      <c r="M32" s="26"/>
      <c r="N32" s="27"/>
      <c r="O32" s="26"/>
      <c r="P32" s="27"/>
      <c r="Q32" s="24"/>
      <c r="R32" s="25"/>
      <c r="S32" s="24"/>
      <c r="T32" s="25"/>
      <c r="U32" s="17"/>
      <c r="V32" s="28"/>
      <c r="W32" s="29"/>
      <c r="X32" s="25"/>
      <c r="Y32" s="17"/>
      <c r="Z32" s="28"/>
      <c r="AA32" s="17"/>
      <c r="AB32" s="17"/>
      <c r="AC32" s="17"/>
      <c r="AD32" s="17"/>
      <c r="AE32" s="17"/>
      <c r="AF32" s="17"/>
      <c r="AG32" s="17"/>
      <c r="AH32" s="17"/>
    </row>
    <row r="33" spans="1:34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24"/>
      <c r="J33" s="25"/>
      <c r="K33" s="26"/>
      <c r="L33" s="27"/>
      <c r="M33" s="26"/>
      <c r="N33" s="27"/>
      <c r="O33" s="26"/>
      <c r="P33" s="27"/>
      <c r="Q33" s="24"/>
      <c r="R33" s="25"/>
      <c r="S33" s="24"/>
      <c r="T33" s="25"/>
      <c r="U33" s="17"/>
      <c r="V33" s="28"/>
      <c r="W33" s="29"/>
      <c r="X33" s="25"/>
      <c r="Y33" s="17"/>
      <c r="Z33" s="28"/>
      <c r="AA33" s="17"/>
      <c r="AB33" s="17"/>
      <c r="AC33" s="17"/>
      <c r="AD33" s="17"/>
      <c r="AE33" s="17"/>
      <c r="AF33" s="17"/>
      <c r="AG33" s="17"/>
      <c r="AH33" s="17"/>
    </row>
    <row r="34" spans="1:34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24"/>
      <c r="J34" s="25"/>
      <c r="K34" s="26"/>
      <c r="L34" s="27"/>
      <c r="M34" s="26"/>
      <c r="N34" s="27"/>
      <c r="O34" s="26"/>
      <c r="P34" s="27"/>
      <c r="Q34" s="24"/>
      <c r="R34" s="25"/>
      <c r="S34" s="24"/>
      <c r="T34" s="25"/>
      <c r="U34" s="17"/>
      <c r="V34" s="28"/>
      <c r="W34" s="29"/>
      <c r="X34" s="25"/>
      <c r="Y34" s="17"/>
      <c r="Z34" s="28"/>
      <c r="AA34" s="17"/>
      <c r="AB34" s="17"/>
      <c r="AC34" s="17"/>
      <c r="AD34" s="17"/>
      <c r="AE34" s="17"/>
      <c r="AF34" s="17"/>
      <c r="AG34" s="17"/>
      <c r="AH34" s="17"/>
    </row>
    <row r="35" spans="1:34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24"/>
      <c r="J35" s="25"/>
      <c r="K35" s="26"/>
      <c r="L35" s="27"/>
      <c r="M35" s="26"/>
      <c r="N35" s="27"/>
      <c r="O35" s="26"/>
      <c r="P35" s="27"/>
      <c r="Q35" s="24"/>
      <c r="R35" s="25"/>
      <c r="S35" s="24"/>
      <c r="T35" s="25"/>
      <c r="U35" s="17"/>
      <c r="V35" s="28"/>
      <c r="W35" s="29"/>
      <c r="X35" s="25"/>
      <c r="Y35" s="17"/>
      <c r="Z35" s="28"/>
      <c r="AA35" s="17"/>
      <c r="AB35" s="17"/>
      <c r="AC35" s="17"/>
      <c r="AD35" s="17"/>
      <c r="AE35" s="17"/>
      <c r="AF35" s="17"/>
      <c r="AG35" s="17"/>
      <c r="AH35" s="17"/>
    </row>
    <row r="36" spans="1:34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24"/>
      <c r="J36" s="25"/>
      <c r="K36" s="26"/>
      <c r="L36" s="27"/>
      <c r="M36" s="26"/>
      <c r="N36" s="27"/>
      <c r="O36" s="26"/>
      <c r="P36" s="27"/>
      <c r="Q36" s="24"/>
      <c r="R36" s="25"/>
      <c r="S36" s="24"/>
      <c r="T36" s="25"/>
      <c r="U36" s="17"/>
      <c r="V36" s="28"/>
      <c r="W36" s="29"/>
      <c r="X36" s="25"/>
      <c r="Y36" s="17"/>
      <c r="Z36" s="28"/>
      <c r="AA36" s="17"/>
      <c r="AB36" s="17"/>
      <c r="AC36" s="17"/>
      <c r="AD36" s="17"/>
      <c r="AE36" s="17"/>
      <c r="AF36" s="17"/>
      <c r="AG36" s="17"/>
      <c r="AH36" s="17"/>
    </row>
    <row r="37" spans="1:34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24"/>
      <c r="J37" s="25"/>
      <c r="K37" s="26"/>
      <c r="L37" s="27"/>
      <c r="M37" s="26"/>
      <c r="N37" s="27"/>
      <c r="O37" s="26"/>
      <c r="P37" s="27"/>
      <c r="Q37" s="24"/>
      <c r="R37" s="25"/>
      <c r="S37" s="24"/>
      <c r="T37" s="25"/>
      <c r="U37" s="17"/>
      <c r="V37" s="28"/>
      <c r="W37" s="29"/>
      <c r="X37" s="25"/>
      <c r="Y37" s="17"/>
      <c r="Z37" s="28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24"/>
      <c r="J38" s="25"/>
      <c r="K38" s="26"/>
      <c r="L38" s="27"/>
      <c r="M38" s="26"/>
      <c r="N38" s="27"/>
      <c r="O38" s="26"/>
      <c r="P38" s="27"/>
      <c r="Q38" s="24"/>
      <c r="R38" s="25"/>
      <c r="S38" s="24"/>
      <c r="T38" s="25"/>
      <c r="U38" s="17"/>
      <c r="V38" s="28"/>
      <c r="W38" s="29"/>
      <c r="X38" s="25"/>
      <c r="Y38" s="17"/>
      <c r="Z38" s="28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24"/>
      <c r="J39" s="25"/>
      <c r="K39" s="26"/>
      <c r="L39" s="27"/>
      <c r="M39" s="26"/>
      <c r="N39" s="27"/>
      <c r="O39" s="26"/>
      <c r="P39" s="27"/>
      <c r="Q39" s="24"/>
      <c r="R39" s="25"/>
      <c r="S39" s="24"/>
      <c r="T39" s="25"/>
      <c r="U39" s="17"/>
      <c r="V39" s="28"/>
      <c r="W39" s="29"/>
      <c r="X39" s="25"/>
      <c r="Y39" s="17"/>
      <c r="Z39" s="28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24"/>
      <c r="J40" s="25"/>
      <c r="K40" s="26"/>
      <c r="L40" s="27"/>
      <c r="M40" s="26"/>
      <c r="N40" s="27"/>
      <c r="O40" s="26"/>
      <c r="P40" s="27"/>
      <c r="Q40" s="24"/>
      <c r="R40" s="25"/>
      <c r="S40" s="24"/>
      <c r="T40" s="25"/>
      <c r="U40" s="17"/>
      <c r="V40" s="28"/>
      <c r="W40" s="29"/>
      <c r="X40" s="25"/>
      <c r="Y40" s="17"/>
      <c r="Z40" s="28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24"/>
      <c r="J41" s="25"/>
      <c r="K41" s="26"/>
      <c r="L41" s="27"/>
      <c r="M41" s="26"/>
      <c r="N41" s="27"/>
      <c r="O41" s="26"/>
      <c r="P41" s="27"/>
      <c r="Q41" s="24"/>
      <c r="R41" s="25"/>
      <c r="S41" s="24"/>
      <c r="T41" s="25"/>
      <c r="U41" s="17"/>
      <c r="V41" s="28"/>
      <c r="W41" s="29"/>
      <c r="X41" s="25"/>
      <c r="Y41" s="17"/>
      <c r="Z41" s="28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24"/>
      <c r="J42" s="25"/>
      <c r="K42" s="26"/>
      <c r="L42" s="27"/>
      <c r="M42" s="26"/>
      <c r="N42" s="27"/>
      <c r="O42" s="26"/>
      <c r="P42" s="27"/>
      <c r="Q42" s="24"/>
      <c r="R42" s="25"/>
      <c r="S42" s="24"/>
      <c r="T42" s="25"/>
      <c r="U42" s="17"/>
      <c r="V42" s="28"/>
      <c r="W42" s="29"/>
      <c r="X42" s="25"/>
      <c r="Y42" s="17"/>
      <c r="Z42" s="28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24"/>
      <c r="J43" s="25"/>
      <c r="K43" s="26"/>
      <c r="L43" s="27"/>
      <c r="M43" s="26"/>
      <c r="N43" s="27"/>
      <c r="O43" s="26"/>
      <c r="P43" s="27"/>
      <c r="Q43" s="24"/>
      <c r="R43" s="25"/>
      <c r="S43" s="24"/>
      <c r="T43" s="25"/>
      <c r="U43" s="17"/>
      <c r="V43" s="28"/>
      <c r="W43" s="29"/>
      <c r="X43" s="25"/>
      <c r="Y43" s="17"/>
      <c r="Z43" s="28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24"/>
      <c r="J44" s="25"/>
      <c r="K44" s="26"/>
      <c r="L44" s="27"/>
      <c r="M44" s="26"/>
      <c r="N44" s="27"/>
      <c r="O44" s="26"/>
      <c r="P44" s="27"/>
      <c r="Q44" s="24"/>
      <c r="R44" s="25"/>
      <c r="S44" s="24"/>
      <c r="T44" s="25"/>
      <c r="U44" s="17"/>
      <c r="V44" s="28"/>
      <c r="W44" s="29"/>
      <c r="X44" s="25"/>
      <c r="Y44" s="17"/>
      <c r="Z44" s="28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24"/>
      <c r="J45" s="25"/>
      <c r="K45" s="26"/>
      <c r="L45" s="27"/>
      <c r="M45" s="26"/>
      <c r="N45" s="27"/>
      <c r="O45" s="26"/>
      <c r="P45" s="27"/>
      <c r="Q45" s="24"/>
      <c r="R45" s="25"/>
      <c r="S45" s="24"/>
      <c r="T45" s="25"/>
      <c r="U45" s="17"/>
      <c r="V45" s="28"/>
      <c r="W45" s="29"/>
      <c r="X45" s="25"/>
      <c r="Y45" s="17"/>
      <c r="Z45" s="28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24"/>
      <c r="J46" s="25"/>
      <c r="K46" s="26"/>
      <c r="L46" s="27"/>
      <c r="M46" s="26"/>
      <c r="N46" s="27"/>
      <c r="O46" s="26"/>
      <c r="P46" s="27"/>
      <c r="Q46" s="24"/>
      <c r="R46" s="25"/>
      <c r="S46" s="24"/>
      <c r="T46" s="25"/>
      <c r="U46" s="17"/>
      <c r="V46" s="28"/>
      <c r="W46" s="29"/>
      <c r="X46" s="25"/>
      <c r="Y46" s="17"/>
      <c r="Z46" s="28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24"/>
      <c r="J47" s="25"/>
      <c r="K47" s="26"/>
      <c r="L47" s="27"/>
      <c r="M47" s="26"/>
      <c r="N47" s="27"/>
      <c r="O47" s="26"/>
      <c r="P47" s="27"/>
      <c r="Q47" s="24"/>
      <c r="R47" s="25"/>
      <c r="S47" s="24"/>
      <c r="T47" s="25"/>
      <c r="U47" s="17"/>
      <c r="V47" s="28"/>
      <c r="W47" s="29"/>
      <c r="X47" s="25"/>
      <c r="Y47" s="17"/>
      <c r="Z47" s="28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24"/>
      <c r="J48" s="25"/>
      <c r="K48" s="26"/>
      <c r="L48" s="27"/>
      <c r="M48" s="26"/>
      <c r="N48" s="27"/>
      <c r="O48" s="26"/>
      <c r="P48" s="27"/>
      <c r="Q48" s="24"/>
      <c r="R48" s="25"/>
      <c r="S48" s="24"/>
      <c r="T48" s="25"/>
      <c r="U48" s="17"/>
      <c r="V48" s="28"/>
      <c r="W48" s="29"/>
      <c r="X48" s="25"/>
      <c r="Y48" s="17"/>
      <c r="Z48" s="28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24"/>
      <c r="J49" s="25"/>
      <c r="K49" s="26"/>
      <c r="L49" s="27"/>
      <c r="M49" s="26"/>
      <c r="N49" s="27"/>
      <c r="O49" s="26"/>
      <c r="P49" s="27"/>
      <c r="Q49" s="24"/>
      <c r="R49" s="25"/>
      <c r="S49" s="24"/>
      <c r="T49" s="25"/>
      <c r="U49" s="17"/>
      <c r="V49" s="28"/>
      <c r="W49" s="29"/>
      <c r="X49" s="25"/>
      <c r="Y49" s="17"/>
      <c r="Z49" s="28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24"/>
      <c r="J50" s="25"/>
      <c r="K50" s="26"/>
      <c r="L50" s="27"/>
      <c r="M50" s="26"/>
      <c r="N50" s="27"/>
      <c r="O50" s="26"/>
      <c r="P50" s="27"/>
      <c r="Q50" s="24"/>
      <c r="R50" s="25"/>
      <c r="S50" s="24"/>
      <c r="T50" s="25"/>
      <c r="U50" s="17"/>
      <c r="V50" s="28"/>
      <c r="W50" s="29"/>
      <c r="X50" s="25"/>
      <c r="Y50" s="17"/>
      <c r="Z50" s="28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24"/>
      <c r="J51" s="25"/>
      <c r="K51" s="26"/>
      <c r="L51" s="27"/>
      <c r="M51" s="26"/>
      <c r="N51" s="27"/>
      <c r="O51" s="26"/>
      <c r="P51" s="27"/>
      <c r="Q51" s="24"/>
      <c r="R51" s="25"/>
      <c r="S51" s="24"/>
      <c r="T51" s="25"/>
      <c r="U51" s="17"/>
      <c r="V51" s="28"/>
      <c r="W51" s="29"/>
      <c r="X51" s="25"/>
      <c r="Y51" s="17"/>
      <c r="Z51" s="28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24"/>
      <c r="J52" s="25"/>
      <c r="K52" s="26"/>
      <c r="L52" s="27"/>
      <c r="M52" s="26"/>
      <c r="N52" s="27"/>
      <c r="O52" s="26"/>
      <c r="P52" s="27"/>
      <c r="Q52" s="24"/>
      <c r="R52" s="25"/>
      <c r="S52" s="24"/>
      <c r="T52" s="25"/>
      <c r="U52" s="17"/>
      <c r="V52" s="28"/>
      <c r="W52" s="29"/>
      <c r="X52" s="25"/>
      <c r="Y52" s="17"/>
      <c r="Z52" s="28"/>
      <c r="AA52" s="17"/>
      <c r="AB52" s="17"/>
      <c r="AC52" s="17"/>
      <c r="AD52" s="17"/>
      <c r="AE52" s="17"/>
      <c r="AF52" s="17"/>
      <c r="AG52" s="17"/>
      <c r="AH52" s="17"/>
    </row>
    <row r="53" spans="1:34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24"/>
      <c r="J53" s="25"/>
      <c r="K53" s="26"/>
      <c r="L53" s="27"/>
      <c r="M53" s="26"/>
      <c r="N53" s="27"/>
      <c r="O53" s="26"/>
      <c r="P53" s="27"/>
      <c r="Q53" s="24"/>
      <c r="R53" s="25"/>
      <c r="S53" s="24"/>
      <c r="T53" s="25"/>
      <c r="U53" s="17"/>
      <c r="V53" s="28"/>
      <c r="W53" s="29"/>
      <c r="X53" s="25"/>
      <c r="Y53" s="17"/>
      <c r="Z53" s="28"/>
      <c r="AA53" s="17"/>
      <c r="AB53" s="17"/>
      <c r="AC53" s="17"/>
      <c r="AD53" s="17"/>
      <c r="AE53" s="17"/>
      <c r="AF53" s="17"/>
      <c r="AG53" s="17"/>
      <c r="AH53" s="17"/>
    </row>
    <row r="54" spans="1:34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24"/>
      <c r="J54" s="25"/>
      <c r="K54" s="26"/>
      <c r="L54" s="27"/>
      <c r="M54" s="26"/>
      <c r="N54" s="27"/>
      <c r="O54" s="26"/>
      <c r="P54" s="27"/>
      <c r="Q54" s="24"/>
      <c r="R54" s="25"/>
      <c r="S54" s="24"/>
      <c r="T54" s="25"/>
      <c r="U54" s="17"/>
      <c r="V54" s="28"/>
      <c r="W54" s="29"/>
      <c r="X54" s="25"/>
      <c r="Y54" s="17"/>
      <c r="Z54" s="28"/>
      <c r="AA54" s="17"/>
      <c r="AB54" s="17"/>
      <c r="AC54" s="17"/>
      <c r="AD54" s="17"/>
      <c r="AE54" s="17"/>
      <c r="AF54" s="17"/>
      <c r="AG54" s="17"/>
      <c r="AH54" s="17"/>
    </row>
    <row r="55" spans="1:34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24"/>
      <c r="J55" s="25"/>
      <c r="K55" s="26"/>
      <c r="L55" s="27"/>
      <c r="M55" s="26"/>
      <c r="N55" s="27"/>
      <c r="O55" s="26"/>
      <c r="P55" s="27"/>
      <c r="Q55" s="24"/>
      <c r="R55" s="25"/>
      <c r="S55" s="24"/>
      <c r="T55" s="25"/>
      <c r="U55" s="17"/>
      <c r="V55" s="28"/>
      <c r="W55" s="29"/>
      <c r="X55" s="25"/>
      <c r="Y55" s="17"/>
      <c r="Z55" s="28"/>
      <c r="AA55" s="17"/>
      <c r="AB55" s="17"/>
      <c r="AC55" s="17"/>
      <c r="AD55" s="17"/>
      <c r="AE55" s="17"/>
      <c r="AF55" s="17"/>
      <c r="AG55" s="17"/>
      <c r="AH55" s="17"/>
    </row>
    <row r="56" spans="1:34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24"/>
      <c r="J56" s="25"/>
      <c r="K56" s="26"/>
      <c r="L56" s="27"/>
      <c r="M56" s="26"/>
      <c r="N56" s="27"/>
      <c r="O56" s="26"/>
      <c r="P56" s="27"/>
      <c r="Q56" s="24"/>
      <c r="R56" s="25"/>
      <c r="S56" s="24"/>
      <c r="T56" s="25"/>
      <c r="U56" s="17"/>
      <c r="V56" s="28"/>
      <c r="W56" s="29"/>
      <c r="X56" s="25"/>
      <c r="Y56" s="17"/>
      <c r="Z56" s="28"/>
      <c r="AA56" s="17"/>
      <c r="AB56" s="17"/>
      <c r="AC56" s="17"/>
      <c r="AD56" s="17"/>
      <c r="AE56" s="17"/>
      <c r="AF56" s="17"/>
      <c r="AG56" s="17"/>
      <c r="AH56" s="17"/>
    </row>
    <row r="57" spans="1:34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24"/>
      <c r="J57" s="25"/>
      <c r="K57" s="26"/>
      <c r="L57" s="27"/>
      <c r="M57" s="26"/>
      <c r="N57" s="27"/>
      <c r="O57" s="26"/>
      <c r="P57" s="27"/>
      <c r="Q57" s="24"/>
      <c r="R57" s="25"/>
      <c r="S57" s="24"/>
      <c r="T57" s="25"/>
      <c r="U57" s="17"/>
      <c r="V57" s="28"/>
      <c r="W57" s="29"/>
      <c r="X57" s="25"/>
      <c r="Y57" s="17"/>
      <c r="Z57" s="28"/>
      <c r="AA57" s="17"/>
      <c r="AB57" s="17"/>
      <c r="AC57" s="17"/>
      <c r="AD57" s="17"/>
      <c r="AE57" s="17"/>
      <c r="AF57" s="17"/>
      <c r="AG57" s="17"/>
      <c r="AH57" s="17"/>
    </row>
    <row r="58" spans="1:34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24"/>
      <c r="J58" s="25"/>
      <c r="K58" s="26"/>
      <c r="L58" s="27"/>
      <c r="M58" s="26"/>
      <c r="N58" s="27"/>
      <c r="O58" s="26"/>
      <c r="P58" s="27"/>
      <c r="Q58" s="24"/>
      <c r="R58" s="25"/>
      <c r="S58" s="24"/>
      <c r="T58" s="25"/>
      <c r="U58" s="17"/>
      <c r="V58" s="28"/>
      <c r="W58" s="29"/>
      <c r="X58" s="25"/>
      <c r="Y58" s="17"/>
      <c r="Z58" s="28"/>
      <c r="AA58" s="17"/>
      <c r="AB58" s="17"/>
      <c r="AC58" s="17"/>
      <c r="AD58" s="17"/>
      <c r="AE58" s="17"/>
      <c r="AF58" s="17"/>
      <c r="AG58" s="17"/>
      <c r="AH58" s="17"/>
    </row>
    <row r="59" spans="1:34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24"/>
      <c r="J59" s="25"/>
      <c r="K59" s="26"/>
      <c r="L59" s="27"/>
      <c r="M59" s="26"/>
      <c r="N59" s="27"/>
      <c r="O59" s="26"/>
      <c r="P59" s="27"/>
      <c r="Q59" s="24"/>
      <c r="R59" s="25"/>
      <c r="S59" s="24"/>
      <c r="T59" s="25"/>
      <c r="U59" s="17"/>
      <c r="V59" s="28"/>
      <c r="W59" s="29"/>
      <c r="X59" s="25"/>
      <c r="Y59" s="17"/>
      <c r="Z59" s="28"/>
      <c r="AA59" s="17"/>
      <c r="AB59" s="17"/>
      <c r="AC59" s="17"/>
      <c r="AD59" s="17"/>
      <c r="AE59" s="17"/>
      <c r="AF59" s="17"/>
      <c r="AG59" s="17"/>
      <c r="AH59" s="1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24"/>
      <c r="J60" s="25"/>
      <c r="K60" s="26"/>
      <c r="L60" s="27"/>
      <c r="M60" s="26"/>
      <c r="N60" s="27"/>
      <c r="O60" s="26"/>
      <c r="P60" s="27"/>
      <c r="Q60" s="24"/>
      <c r="R60" s="25"/>
      <c r="S60" s="24"/>
      <c r="T60" s="25"/>
      <c r="U60" s="17"/>
      <c r="V60" s="28"/>
      <c r="W60" s="29"/>
      <c r="X60" s="25"/>
      <c r="Y60" s="17"/>
      <c r="Z60" s="28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24"/>
      <c r="J61" s="25"/>
      <c r="K61" s="26"/>
      <c r="L61" s="27"/>
      <c r="M61" s="26"/>
      <c r="N61" s="27"/>
      <c r="O61" s="26"/>
      <c r="P61" s="27"/>
      <c r="Q61" s="24"/>
      <c r="R61" s="25"/>
      <c r="S61" s="24"/>
      <c r="T61" s="25"/>
      <c r="U61" s="17"/>
      <c r="V61" s="28"/>
      <c r="W61" s="29"/>
      <c r="X61" s="25"/>
      <c r="Y61" s="17"/>
      <c r="Z61" s="28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24"/>
      <c r="J62" s="25"/>
      <c r="K62" s="26"/>
      <c r="L62" s="27"/>
      <c r="M62" s="26"/>
      <c r="N62" s="27"/>
      <c r="O62" s="26"/>
      <c r="P62" s="27"/>
      <c r="Q62" s="24"/>
      <c r="R62" s="25"/>
      <c r="S62" s="24"/>
      <c r="T62" s="25"/>
      <c r="U62" s="17"/>
      <c r="V62" s="28"/>
      <c r="W62" s="29"/>
      <c r="X62" s="25"/>
      <c r="Y62" s="17"/>
      <c r="Z62" s="28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24"/>
      <c r="J63" s="25"/>
      <c r="K63" s="26"/>
      <c r="L63" s="27"/>
      <c r="M63" s="26"/>
      <c r="N63" s="27"/>
      <c r="O63" s="26"/>
      <c r="P63" s="27"/>
      <c r="Q63" s="24"/>
      <c r="R63" s="25"/>
      <c r="S63" s="24"/>
      <c r="T63" s="25"/>
      <c r="U63" s="17"/>
      <c r="V63" s="28"/>
      <c r="W63" s="29"/>
      <c r="X63" s="25"/>
      <c r="Y63" s="17"/>
      <c r="Z63" s="28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24"/>
      <c r="J64" s="25"/>
      <c r="K64" s="26"/>
      <c r="L64" s="27"/>
      <c r="M64" s="26"/>
      <c r="N64" s="27"/>
      <c r="O64" s="26"/>
      <c r="P64" s="27"/>
      <c r="Q64" s="24"/>
      <c r="R64" s="25"/>
      <c r="S64" s="24"/>
      <c r="T64" s="25"/>
      <c r="U64" s="17"/>
      <c r="V64" s="28"/>
      <c r="W64" s="29"/>
      <c r="X64" s="25"/>
      <c r="Y64" s="17"/>
      <c r="Z64" s="28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24"/>
      <c r="J65" s="25"/>
      <c r="K65" s="26"/>
      <c r="L65" s="27"/>
      <c r="M65" s="26"/>
      <c r="N65" s="27"/>
      <c r="O65" s="26"/>
      <c r="P65" s="27"/>
      <c r="Q65" s="24"/>
      <c r="R65" s="25"/>
      <c r="S65" s="24"/>
      <c r="T65" s="25"/>
      <c r="U65" s="17"/>
      <c r="V65" s="28"/>
      <c r="W65" s="29"/>
      <c r="X65" s="25"/>
      <c r="Y65" s="17"/>
      <c r="Z65" s="28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24"/>
      <c r="J66" s="25"/>
      <c r="K66" s="26"/>
      <c r="L66" s="27"/>
      <c r="M66" s="26"/>
      <c r="N66" s="27"/>
      <c r="O66" s="26"/>
      <c r="P66" s="27"/>
      <c r="Q66" s="24"/>
      <c r="R66" s="25"/>
      <c r="S66" s="24"/>
      <c r="T66" s="25"/>
      <c r="U66" s="17"/>
      <c r="V66" s="28"/>
      <c r="W66" s="29"/>
      <c r="X66" s="25"/>
      <c r="Y66" s="17"/>
      <c r="Z66" s="28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24"/>
      <c r="J67" s="25"/>
      <c r="K67" s="26"/>
      <c r="L67" s="27"/>
      <c r="M67" s="26"/>
      <c r="N67" s="27"/>
      <c r="O67" s="26"/>
      <c r="P67" s="27"/>
      <c r="Q67" s="24"/>
      <c r="R67" s="25"/>
      <c r="S67" s="24"/>
      <c r="T67" s="25"/>
      <c r="U67" s="17"/>
      <c r="V67" s="28"/>
      <c r="W67" s="29"/>
      <c r="X67" s="25"/>
      <c r="Y67" s="17"/>
      <c r="Z67" s="28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24"/>
      <c r="J68" s="25"/>
      <c r="K68" s="26"/>
      <c r="L68" s="27"/>
      <c r="M68" s="26"/>
      <c r="N68" s="27"/>
      <c r="O68" s="26"/>
      <c r="P68" s="27"/>
      <c r="Q68" s="24"/>
      <c r="R68" s="25"/>
      <c r="S68" s="24"/>
      <c r="T68" s="25"/>
      <c r="U68" s="17"/>
      <c r="V68" s="28"/>
      <c r="W68" s="29"/>
      <c r="X68" s="25"/>
      <c r="Y68" s="17"/>
      <c r="Z68" s="28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24"/>
      <c r="J69" s="25"/>
      <c r="K69" s="26"/>
      <c r="L69" s="27"/>
      <c r="M69" s="26"/>
      <c r="N69" s="27"/>
      <c r="O69" s="26"/>
      <c r="P69" s="27"/>
      <c r="Q69" s="24"/>
      <c r="R69" s="25"/>
      <c r="S69" s="24"/>
      <c r="T69" s="25"/>
      <c r="U69" s="17"/>
      <c r="V69" s="28"/>
      <c r="W69" s="29"/>
      <c r="X69" s="25"/>
      <c r="Y69" s="17"/>
      <c r="Z69" s="28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24"/>
      <c r="J70" s="25"/>
      <c r="K70" s="26"/>
      <c r="L70" s="27"/>
      <c r="M70" s="26"/>
      <c r="N70" s="27"/>
      <c r="O70" s="26"/>
      <c r="P70" s="27"/>
      <c r="Q70" s="24"/>
      <c r="R70" s="25"/>
      <c r="S70" s="24"/>
      <c r="T70" s="25"/>
      <c r="U70" s="17"/>
      <c r="V70" s="28"/>
      <c r="W70" s="29"/>
      <c r="X70" s="25"/>
      <c r="Y70" s="17"/>
      <c r="Z70" s="28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24"/>
      <c r="J71" s="25"/>
      <c r="K71" s="26"/>
      <c r="L71" s="27"/>
      <c r="M71" s="26"/>
      <c r="N71" s="27"/>
      <c r="O71" s="26"/>
      <c r="P71" s="27"/>
      <c r="Q71" s="24"/>
      <c r="R71" s="25"/>
      <c r="S71" s="24"/>
      <c r="T71" s="25"/>
      <c r="U71" s="17"/>
      <c r="V71" s="28"/>
      <c r="W71" s="29"/>
      <c r="X71" s="25"/>
      <c r="Y71" s="17"/>
      <c r="Z71" s="28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24"/>
      <c r="J72" s="25"/>
      <c r="K72" s="26"/>
      <c r="L72" s="27"/>
      <c r="M72" s="26"/>
      <c r="N72" s="27"/>
      <c r="O72" s="26"/>
      <c r="P72" s="27"/>
      <c r="Q72" s="24"/>
      <c r="R72" s="25"/>
      <c r="S72" s="24"/>
      <c r="T72" s="25"/>
      <c r="U72" s="17"/>
      <c r="V72" s="28"/>
      <c r="W72" s="29"/>
      <c r="X72" s="25"/>
      <c r="Y72" s="17"/>
      <c r="Z72" s="28"/>
      <c r="AA72" s="17"/>
      <c r="AB72" s="17"/>
      <c r="AC72" s="17"/>
      <c r="AD72" s="17"/>
      <c r="AE72" s="17"/>
      <c r="AF72" s="17"/>
      <c r="AG72" s="17"/>
      <c r="AH72" s="17"/>
    </row>
    <row r="73" spans="1:34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24"/>
      <c r="J73" s="25"/>
      <c r="K73" s="26"/>
      <c r="L73" s="27"/>
      <c r="M73" s="26"/>
      <c r="N73" s="27"/>
      <c r="O73" s="26"/>
      <c r="P73" s="27"/>
      <c r="Q73" s="24"/>
      <c r="R73" s="25"/>
      <c r="S73" s="24"/>
      <c r="T73" s="25"/>
      <c r="U73" s="17"/>
      <c r="V73" s="28"/>
      <c r="W73" s="29"/>
      <c r="X73" s="25"/>
      <c r="Y73" s="17"/>
      <c r="Z73" s="28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24"/>
      <c r="J74" s="25"/>
      <c r="K74" s="26"/>
      <c r="L74" s="27"/>
      <c r="M74" s="26"/>
      <c r="N74" s="27"/>
      <c r="O74" s="26"/>
      <c r="P74" s="27"/>
      <c r="Q74" s="24"/>
      <c r="R74" s="25"/>
      <c r="S74" s="24"/>
      <c r="T74" s="25"/>
      <c r="U74" s="17"/>
      <c r="V74" s="28"/>
      <c r="W74" s="29"/>
      <c r="X74" s="25"/>
      <c r="Y74" s="17"/>
      <c r="Z74" s="28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24"/>
      <c r="J75" s="25"/>
      <c r="K75" s="26"/>
      <c r="L75" s="27"/>
      <c r="M75" s="26"/>
      <c r="N75" s="27"/>
      <c r="O75" s="26"/>
      <c r="P75" s="27"/>
      <c r="Q75" s="24"/>
      <c r="R75" s="25"/>
      <c r="S75" s="24"/>
      <c r="T75" s="25"/>
      <c r="U75" s="17"/>
      <c r="V75" s="28"/>
      <c r="W75" s="29"/>
      <c r="X75" s="25"/>
      <c r="Y75" s="17"/>
      <c r="Z75" s="28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24"/>
      <c r="J76" s="25"/>
      <c r="K76" s="26"/>
      <c r="L76" s="27"/>
      <c r="M76" s="26"/>
      <c r="N76" s="27"/>
      <c r="O76" s="26"/>
      <c r="P76" s="27"/>
      <c r="Q76" s="24"/>
      <c r="R76" s="25"/>
      <c r="S76" s="24"/>
      <c r="T76" s="25"/>
      <c r="U76" s="17"/>
      <c r="V76" s="28"/>
      <c r="W76" s="29"/>
      <c r="X76" s="25"/>
      <c r="Y76" s="17"/>
      <c r="Z76" s="28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24"/>
      <c r="J77" s="25"/>
      <c r="K77" s="26"/>
      <c r="L77" s="27"/>
      <c r="M77" s="26"/>
      <c r="N77" s="27"/>
      <c r="O77" s="26"/>
      <c r="P77" s="27"/>
      <c r="Q77" s="24"/>
      <c r="R77" s="25"/>
      <c r="S77" s="24"/>
      <c r="T77" s="25"/>
      <c r="U77" s="17"/>
      <c r="V77" s="28"/>
      <c r="W77" s="29"/>
      <c r="X77" s="25"/>
      <c r="Y77" s="17"/>
      <c r="Z77" s="28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24"/>
      <c r="J78" s="25"/>
      <c r="K78" s="26"/>
      <c r="L78" s="27"/>
      <c r="M78" s="26"/>
      <c r="N78" s="27"/>
      <c r="O78" s="26"/>
      <c r="P78" s="27"/>
      <c r="Q78" s="24"/>
      <c r="R78" s="25"/>
      <c r="S78" s="24"/>
      <c r="T78" s="25"/>
      <c r="U78" s="17"/>
      <c r="V78" s="28"/>
      <c r="W78" s="29"/>
      <c r="X78" s="25"/>
      <c r="Y78" s="17"/>
      <c r="Z78" s="28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24"/>
      <c r="J79" s="25"/>
      <c r="K79" s="26"/>
      <c r="L79" s="27"/>
      <c r="M79" s="26"/>
      <c r="N79" s="27"/>
      <c r="O79" s="26"/>
      <c r="P79" s="27"/>
      <c r="Q79" s="24"/>
      <c r="R79" s="25"/>
      <c r="S79" s="24"/>
      <c r="T79" s="25"/>
      <c r="U79" s="17"/>
      <c r="V79" s="28"/>
      <c r="W79" s="29"/>
      <c r="X79" s="25"/>
      <c r="Y79" s="17"/>
      <c r="Z79" s="28"/>
      <c r="AA79" s="17"/>
      <c r="AB79" s="17"/>
      <c r="AC79" s="17"/>
      <c r="AD79" s="17"/>
      <c r="AE79" s="17"/>
      <c r="AF79" s="17"/>
      <c r="AG79" s="17"/>
      <c r="AH79" s="17"/>
    </row>
    <row r="80" spans="1:34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24"/>
      <c r="J80" s="25"/>
      <c r="K80" s="26"/>
      <c r="L80" s="27"/>
      <c r="M80" s="26"/>
      <c r="N80" s="27"/>
      <c r="O80" s="26"/>
      <c r="P80" s="27"/>
      <c r="Q80" s="24"/>
      <c r="R80" s="25"/>
      <c r="S80" s="24"/>
      <c r="T80" s="25"/>
      <c r="U80" s="17"/>
      <c r="V80" s="28"/>
      <c r="W80" s="29"/>
      <c r="X80" s="25"/>
      <c r="Y80" s="17"/>
      <c r="Z80" s="28"/>
      <c r="AA80" s="17"/>
      <c r="AB80" s="17"/>
      <c r="AC80" s="17"/>
      <c r="AD80" s="17"/>
      <c r="AE80" s="17"/>
      <c r="AF80" s="17"/>
      <c r="AG80" s="17"/>
      <c r="AH80" s="17"/>
    </row>
    <row r="81" spans="1:34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24"/>
      <c r="J81" s="25"/>
      <c r="K81" s="26"/>
      <c r="L81" s="27"/>
      <c r="M81" s="26"/>
      <c r="N81" s="27"/>
      <c r="O81" s="26"/>
      <c r="P81" s="27"/>
      <c r="Q81" s="24"/>
      <c r="R81" s="25"/>
      <c r="S81" s="24"/>
      <c r="T81" s="25"/>
      <c r="U81" s="17"/>
      <c r="V81" s="28"/>
      <c r="W81" s="29"/>
      <c r="X81" s="25"/>
      <c r="Y81" s="17"/>
      <c r="Z81" s="28"/>
      <c r="AA81" s="17"/>
      <c r="AB81" s="17"/>
      <c r="AC81" s="17"/>
      <c r="AD81" s="17"/>
      <c r="AE81" s="17"/>
      <c r="AF81" s="17"/>
      <c r="AG81" s="17"/>
      <c r="AH81" s="17"/>
    </row>
    <row r="82" spans="1:34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24"/>
      <c r="J82" s="25"/>
      <c r="K82" s="26"/>
      <c r="L82" s="27"/>
      <c r="M82" s="26"/>
      <c r="N82" s="27"/>
      <c r="O82" s="26"/>
      <c r="P82" s="27"/>
      <c r="Q82" s="24"/>
      <c r="R82" s="25"/>
      <c r="S82" s="24"/>
      <c r="T82" s="25"/>
      <c r="U82" s="17"/>
      <c r="V82" s="28"/>
      <c r="W82" s="29"/>
      <c r="X82" s="25"/>
      <c r="Y82" s="17"/>
      <c r="Z82" s="28"/>
      <c r="AA82" s="17"/>
      <c r="AB82" s="17"/>
      <c r="AC82" s="17"/>
      <c r="AD82" s="17"/>
      <c r="AE82" s="17"/>
      <c r="AF82" s="17"/>
      <c r="AG82" s="17"/>
      <c r="AH82" s="17"/>
    </row>
    <row r="83" spans="1:34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24"/>
      <c r="J83" s="25"/>
      <c r="K83" s="26"/>
      <c r="L83" s="27"/>
      <c r="M83" s="26"/>
      <c r="N83" s="27"/>
      <c r="O83" s="26"/>
      <c r="P83" s="27"/>
      <c r="Q83" s="24"/>
      <c r="R83" s="25"/>
      <c r="S83" s="24"/>
      <c r="T83" s="25"/>
      <c r="U83" s="17"/>
      <c r="V83" s="28"/>
      <c r="W83" s="29"/>
      <c r="X83" s="25"/>
      <c r="Y83" s="17"/>
      <c r="Z83" s="28"/>
      <c r="AA83" s="17"/>
      <c r="AB83" s="17"/>
      <c r="AC83" s="17"/>
      <c r="AD83" s="17"/>
      <c r="AE83" s="17"/>
      <c r="AF83" s="17"/>
      <c r="AG83" s="17"/>
      <c r="AH83" s="17"/>
    </row>
    <row r="84" spans="1:34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24"/>
      <c r="J84" s="25"/>
      <c r="K84" s="26"/>
      <c r="L84" s="27"/>
      <c r="M84" s="26"/>
      <c r="N84" s="27"/>
      <c r="O84" s="26"/>
      <c r="P84" s="27"/>
      <c r="Q84" s="24"/>
      <c r="R84" s="25"/>
      <c r="S84" s="24"/>
      <c r="T84" s="25"/>
      <c r="U84" s="17"/>
      <c r="V84" s="28"/>
      <c r="W84" s="29"/>
      <c r="X84" s="25"/>
      <c r="Y84" s="17"/>
      <c r="Z84" s="28"/>
      <c r="AA84" s="17"/>
      <c r="AB84" s="17"/>
      <c r="AC84" s="17"/>
      <c r="AD84" s="17"/>
      <c r="AE84" s="17"/>
      <c r="AF84" s="17"/>
      <c r="AG84" s="17"/>
      <c r="AH84" s="17"/>
    </row>
    <row r="85" spans="1:34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24"/>
      <c r="J85" s="25"/>
      <c r="K85" s="26"/>
      <c r="L85" s="27"/>
      <c r="M85" s="26"/>
      <c r="N85" s="27"/>
      <c r="O85" s="26"/>
      <c r="P85" s="27"/>
      <c r="Q85" s="24"/>
      <c r="R85" s="25"/>
      <c r="S85" s="24"/>
      <c r="T85" s="25"/>
      <c r="U85" s="17"/>
      <c r="V85" s="28"/>
      <c r="W85" s="29"/>
      <c r="X85" s="25"/>
      <c r="Y85" s="17"/>
      <c r="Z85" s="28"/>
      <c r="AA85" s="17"/>
      <c r="AB85" s="17"/>
      <c r="AC85" s="17"/>
      <c r="AD85" s="17"/>
      <c r="AE85" s="17"/>
      <c r="AF85" s="17"/>
      <c r="AG85" s="17"/>
      <c r="AH85" s="17"/>
    </row>
    <row r="86" spans="1:34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24"/>
      <c r="J86" s="25"/>
      <c r="K86" s="26"/>
      <c r="L86" s="27"/>
      <c r="M86" s="26"/>
      <c r="N86" s="27"/>
      <c r="O86" s="26"/>
      <c r="P86" s="27"/>
      <c r="Q86" s="24"/>
      <c r="R86" s="25"/>
      <c r="S86" s="24"/>
      <c r="T86" s="25"/>
      <c r="U86" s="17"/>
      <c r="V86" s="28"/>
      <c r="W86" s="29"/>
      <c r="X86" s="25"/>
      <c r="Y86" s="17"/>
      <c r="Z86" s="28"/>
      <c r="AA86" s="17"/>
      <c r="AB86" s="17"/>
      <c r="AC86" s="17"/>
      <c r="AD86" s="17"/>
      <c r="AE86" s="17"/>
      <c r="AF86" s="17"/>
      <c r="AG86" s="17"/>
      <c r="AH86" s="17"/>
    </row>
    <row r="87" spans="1:34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24"/>
      <c r="J87" s="25"/>
      <c r="K87" s="26"/>
      <c r="L87" s="27"/>
      <c r="M87" s="26"/>
      <c r="N87" s="27"/>
      <c r="O87" s="26"/>
      <c r="P87" s="27"/>
      <c r="Q87" s="24"/>
      <c r="R87" s="25"/>
      <c r="S87" s="24"/>
      <c r="T87" s="25"/>
      <c r="U87" s="17"/>
      <c r="V87" s="28"/>
      <c r="W87" s="29"/>
      <c r="X87" s="25"/>
      <c r="Y87" s="17"/>
      <c r="Z87" s="28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24"/>
      <c r="J88" s="25"/>
      <c r="K88" s="26"/>
      <c r="L88" s="27"/>
      <c r="M88" s="26"/>
      <c r="N88" s="27"/>
      <c r="O88" s="26"/>
      <c r="P88" s="27"/>
      <c r="Q88" s="24"/>
      <c r="R88" s="25"/>
      <c r="S88" s="24"/>
      <c r="T88" s="25"/>
      <c r="U88" s="17"/>
      <c r="V88" s="28"/>
      <c r="W88" s="29"/>
      <c r="X88" s="25"/>
      <c r="Y88" s="17"/>
      <c r="Z88" s="28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24"/>
      <c r="J89" s="25"/>
      <c r="K89" s="26"/>
      <c r="L89" s="27"/>
      <c r="M89" s="26"/>
      <c r="N89" s="27"/>
      <c r="O89" s="26"/>
      <c r="P89" s="27"/>
      <c r="Q89" s="24"/>
      <c r="R89" s="25"/>
      <c r="S89" s="24"/>
      <c r="T89" s="25"/>
      <c r="U89" s="17"/>
      <c r="V89" s="28"/>
      <c r="W89" s="29"/>
      <c r="X89" s="25"/>
      <c r="Y89" s="17"/>
      <c r="Z89" s="28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24"/>
      <c r="J90" s="25"/>
      <c r="K90" s="26"/>
      <c r="L90" s="27"/>
      <c r="M90" s="26"/>
      <c r="N90" s="27"/>
      <c r="O90" s="26"/>
      <c r="P90" s="27"/>
      <c r="Q90" s="24"/>
      <c r="R90" s="25"/>
      <c r="S90" s="24"/>
      <c r="T90" s="25"/>
      <c r="U90" s="17"/>
      <c r="V90" s="28"/>
      <c r="W90" s="29"/>
      <c r="X90" s="25"/>
      <c r="Y90" s="17"/>
      <c r="Z90" s="28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24"/>
      <c r="J91" s="25"/>
      <c r="K91" s="26"/>
      <c r="L91" s="27"/>
      <c r="M91" s="26"/>
      <c r="N91" s="27"/>
      <c r="O91" s="26"/>
      <c r="P91" s="27"/>
      <c r="Q91" s="24"/>
      <c r="R91" s="25"/>
      <c r="S91" s="24"/>
      <c r="T91" s="25"/>
      <c r="U91" s="17"/>
      <c r="V91" s="28"/>
      <c r="W91" s="29"/>
      <c r="X91" s="25"/>
      <c r="Y91" s="17"/>
      <c r="Z91" s="28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24"/>
      <c r="J92" s="25"/>
      <c r="K92" s="26"/>
      <c r="L92" s="27"/>
      <c r="M92" s="26"/>
      <c r="N92" s="27"/>
      <c r="O92" s="26"/>
      <c r="P92" s="27"/>
      <c r="Q92" s="24"/>
      <c r="R92" s="25"/>
      <c r="S92" s="24"/>
      <c r="T92" s="25"/>
      <c r="U92" s="17"/>
      <c r="V92" s="28"/>
      <c r="W92" s="29"/>
      <c r="X92" s="25"/>
      <c r="Y92" s="17"/>
      <c r="Z92" s="28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24"/>
      <c r="J93" s="25"/>
      <c r="K93" s="26"/>
      <c r="L93" s="27"/>
      <c r="M93" s="26"/>
      <c r="N93" s="27"/>
      <c r="O93" s="26"/>
      <c r="P93" s="27"/>
      <c r="Q93" s="24"/>
      <c r="R93" s="25"/>
      <c r="S93" s="24"/>
      <c r="T93" s="25"/>
      <c r="U93" s="17"/>
      <c r="V93" s="28"/>
      <c r="W93" s="29"/>
      <c r="X93" s="25"/>
      <c r="Y93" s="17"/>
      <c r="Z93" s="28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24"/>
      <c r="J94" s="25"/>
      <c r="K94" s="26"/>
      <c r="L94" s="27"/>
      <c r="M94" s="26"/>
      <c r="N94" s="27"/>
      <c r="O94" s="26"/>
      <c r="P94" s="27"/>
      <c r="Q94" s="24"/>
      <c r="R94" s="25"/>
      <c r="S94" s="24"/>
      <c r="T94" s="25"/>
      <c r="U94" s="17"/>
      <c r="V94" s="28"/>
      <c r="W94" s="29"/>
      <c r="X94" s="25"/>
      <c r="Y94" s="17"/>
      <c r="Z94" s="28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24"/>
      <c r="J95" s="25"/>
      <c r="K95" s="26"/>
      <c r="L95" s="27"/>
      <c r="M95" s="26"/>
      <c r="N95" s="27"/>
      <c r="O95" s="26"/>
      <c r="P95" s="27"/>
      <c r="Q95" s="24"/>
      <c r="R95" s="25"/>
      <c r="S95" s="24"/>
      <c r="T95" s="25"/>
      <c r="U95" s="17"/>
      <c r="V95" s="28"/>
      <c r="W95" s="29"/>
      <c r="X95" s="25"/>
      <c r="Y95" s="17"/>
      <c r="Z95" s="28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24"/>
      <c r="J96" s="25"/>
      <c r="K96" s="26"/>
      <c r="L96" s="27"/>
      <c r="M96" s="26"/>
      <c r="N96" s="27"/>
      <c r="O96" s="26"/>
      <c r="P96" s="27"/>
      <c r="Q96" s="24"/>
      <c r="R96" s="25"/>
      <c r="S96" s="24"/>
      <c r="T96" s="25"/>
      <c r="U96" s="17"/>
      <c r="V96" s="28"/>
      <c r="W96" s="29"/>
      <c r="X96" s="25"/>
      <c r="Y96" s="17"/>
      <c r="Z96" s="28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24"/>
      <c r="J97" s="25"/>
      <c r="K97" s="26"/>
      <c r="L97" s="27"/>
      <c r="M97" s="26"/>
      <c r="N97" s="27"/>
      <c r="O97" s="26"/>
      <c r="P97" s="27"/>
      <c r="Q97" s="24"/>
      <c r="R97" s="25"/>
      <c r="S97" s="24"/>
      <c r="T97" s="25"/>
      <c r="U97" s="17"/>
      <c r="V97" s="28"/>
      <c r="W97" s="29"/>
      <c r="X97" s="25"/>
      <c r="Y97" s="17"/>
      <c r="Z97" s="28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24"/>
      <c r="J98" s="25"/>
      <c r="K98" s="26"/>
      <c r="L98" s="27"/>
      <c r="M98" s="26"/>
      <c r="N98" s="27"/>
      <c r="O98" s="26"/>
      <c r="P98" s="27"/>
      <c r="Q98" s="24"/>
      <c r="R98" s="25"/>
      <c r="S98" s="24"/>
      <c r="T98" s="25"/>
      <c r="U98" s="17"/>
      <c r="V98" s="28"/>
      <c r="W98" s="29"/>
      <c r="X98" s="25"/>
      <c r="Y98" s="17"/>
      <c r="Z98" s="28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24"/>
      <c r="J99" s="25"/>
      <c r="K99" s="26"/>
      <c r="L99" s="27"/>
      <c r="M99" s="26"/>
      <c r="N99" s="27"/>
      <c r="O99" s="26"/>
      <c r="P99" s="27"/>
      <c r="Q99" s="24"/>
      <c r="R99" s="25"/>
      <c r="S99" s="24"/>
      <c r="T99" s="25"/>
      <c r="U99" s="17"/>
      <c r="V99" s="28"/>
      <c r="W99" s="29"/>
      <c r="X99" s="25"/>
      <c r="Y99" s="17"/>
      <c r="Z99" s="28"/>
      <c r="AA99" s="17"/>
      <c r="AB99" s="17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24"/>
      <c r="J100" s="25"/>
      <c r="K100" s="26"/>
      <c r="L100" s="27"/>
      <c r="M100" s="26"/>
      <c r="N100" s="27"/>
      <c r="O100" s="26"/>
      <c r="P100" s="27"/>
      <c r="Q100" s="24"/>
      <c r="R100" s="25"/>
      <c r="S100" s="24"/>
      <c r="T100" s="25"/>
      <c r="U100" s="17"/>
      <c r="V100" s="28"/>
      <c r="W100" s="29"/>
      <c r="X100" s="25"/>
      <c r="Y100" s="17"/>
      <c r="Z100" s="28"/>
      <c r="AA100" s="17"/>
      <c r="AB100" s="17"/>
      <c r="AC100" s="17"/>
      <c r="AD100" s="17"/>
      <c r="AE100" s="17"/>
      <c r="AF100" s="17"/>
      <c r="AG100" s="17"/>
      <c r="AH100" s="17"/>
    </row>
    <row r="101" spans="1:34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24"/>
      <c r="J101" s="25"/>
      <c r="K101" s="26"/>
      <c r="L101" s="27"/>
      <c r="M101" s="26"/>
      <c r="N101" s="27"/>
      <c r="O101" s="26"/>
      <c r="P101" s="27"/>
      <c r="Q101" s="24"/>
      <c r="R101" s="25"/>
      <c r="S101" s="24"/>
      <c r="T101" s="25"/>
      <c r="U101" s="17"/>
      <c r="V101" s="28"/>
      <c r="W101" s="29"/>
      <c r="X101" s="25"/>
      <c r="Y101" s="17"/>
      <c r="Z101" s="28"/>
      <c r="AA101" s="17"/>
      <c r="AB101" s="17"/>
      <c r="AC101" s="17"/>
      <c r="AD101" s="17"/>
      <c r="AE101" s="17"/>
      <c r="AF101" s="17"/>
      <c r="AG101" s="17"/>
      <c r="AH101" s="17"/>
    </row>
    <row r="102" spans="1:34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24"/>
      <c r="J102" s="25"/>
      <c r="K102" s="26"/>
      <c r="L102" s="27"/>
      <c r="M102" s="26"/>
      <c r="N102" s="27"/>
      <c r="O102" s="26"/>
      <c r="P102" s="27"/>
      <c r="Q102" s="24"/>
      <c r="R102" s="25"/>
      <c r="S102" s="24"/>
      <c r="T102" s="25"/>
      <c r="U102" s="17"/>
      <c r="V102" s="28"/>
      <c r="W102" s="29"/>
      <c r="X102" s="25"/>
      <c r="Y102" s="17"/>
      <c r="Z102" s="28"/>
      <c r="AA102" s="17"/>
      <c r="AB102" s="17"/>
      <c r="AC102" s="17"/>
      <c r="AD102" s="17"/>
      <c r="AE102" s="17"/>
      <c r="AF102" s="17"/>
      <c r="AG102" s="17"/>
      <c r="AH102" s="17"/>
    </row>
    <row r="103" spans="1:34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24"/>
      <c r="J103" s="25"/>
      <c r="K103" s="26"/>
      <c r="L103" s="27"/>
      <c r="M103" s="26"/>
      <c r="N103" s="27"/>
      <c r="O103" s="26"/>
      <c r="P103" s="27"/>
      <c r="Q103" s="24"/>
      <c r="R103" s="25"/>
      <c r="S103" s="24"/>
      <c r="T103" s="25"/>
      <c r="U103" s="17"/>
      <c r="V103" s="28"/>
      <c r="W103" s="29"/>
      <c r="X103" s="25"/>
      <c r="Y103" s="17"/>
      <c r="Z103" s="28"/>
      <c r="AA103" s="17"/>
      <c r="AB103" s="17"/>
      <c r="AC103" s="17"/>
      <c r="AD103" s="17"/>
      <c r="AE103" s="17"/>
      <c r="AF103" s="17"/>
      <c r="AG103" s="17"/>
      <c r="AH103" s="17"/>
    </row>
    <row r="104" spans="1:34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24"/>
      <c r="J104" s="25"/>
      <c r="K104" s="26"/>
      <c r="L104" s="27"/>
      <c r="M104" s="26"/>
      <c r="N104" s="27"/>
      <c r="O104" s="26"/>
      <c r="P104" s="27"/>
      <c r="Q104" s="24"/>
      <c r="R104" s="25"/>
      <c r="S104" s="24"/>
      <c r="T104" s="25"/>
      <c r="U104" s="17"/>
      <c r="V104" s="28"/>
      <c r="W104" s="29"/>
      <c r="X104" s="25"/>
      <c r="Y104" s="17"/>
      <c r="Z104" s="28"/>
      <c r="AA104" s="17"/>
      <c r="AB104" s="17"/>
      <c r="AC104" s="17"/>
      <c r="AD104" s="17"/>
      <c r="AE104" s="17"/>
      <c r="AF104" s="17"/>
      <c r="AG104" s="17"/>
      <c r="AH104" s="17"/>
    </row>
    <row r="105" spans="1:34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24"/>
      <c r="J105" s="25"/>
      <c r="K105" s="26"/>
      <c r="L105" s="27"/>
      <c r="M105" s="26"/>
      <c r="N105" s="27"/>
      <c r="O105" s="26"/>
      <c r="P105" s="27"/>
      <c r="Q105" s="24"/>
      <c r="R105" s="25"/>
      <c r="S105" s="24"/>
      <c r="T105" s="25"/>
      <c r="U105" s="17"/>
      <c r="V105" s="28"/>
      <c r="W105" s="29"/>
      <c r="X105" s="25"/>
      <c r="Y105" s="17"/>
      <c r="Z105" s="28"/>
      <c r="AA105" s="17"/>
      <c r="AB105" s="17"/>
      <c r="AC105" s="17"/>
      <c r="AD105" s="17"/>
      <c r="AE105" s="17"/>
      <c r="AF105" s="17"/>
      <c r="AG105" s="17"/>
      <c r="AH105" s="17"/>
    </row>
    <row r="106" spans="1:34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24"/>
      <c r="J106" s="25"/>
      <c r="K106" s="26"/>
      <c r="L106" s="27"/>
      <c r="M106" s="26"/>
      <c r="N106" s="27"/>
      <c r="O106" s="26"/>
      <c r="P106" s="27"/>
      <c r="Q106" s="24"/>
      <c r="R106" s="25"/>
      <c r="S106" s="24"/>
      <c r="T106" s="25"/>
      <c r="U106" s="17"/>
      <c r="V106" s="28"/>
      <c r="W106" s="29"/>
      <c r="X106" s="25"/>
      <c r="Y106" s="17"/>
      <c r="Z106" s="28"/>
      <c r="AA106" s="17"/>
      <c r="AB106" s="17"/>
      <c r="AC106" s="17"/>
      <c r="AD106" s="17"/>
      <c r="AE106" s="17"/>
      <c r="AF106" s="17"/>
      <c r="AG106" s="17"/>
      <c r="AH106" s="17"/>
    </row>
    <row r="107" spans="1:34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24"/>
      <c r="J107" s="25"/>
      <c r="K107" s="26"/>
      <c r="L107" s="27"/>
      <c r="M107" s="26"/>
      <c r="N107" s="27"/>
      <c r="O107" s="26"/>
      <c r="P107" s="27"/>
      <c r="Q107" s="24"/>
      <c r="R107" s="25"/>
      <c r="S107" s="24"/>
      <c r="T107" s="25"/>
      <c r="U107" s="17"/>
      <c r="V107" s="28"/>
      <c r="W107" s="29"/>
      <c r="X107" s="25"/>
      <c r="Y107" s="17"/>
      <c r="Z107" s="28"/>
      <c r="AA107" s="17"/>
      <c r="AB107" s="17"/>
      <c r="AC107" s="17"/>
      <c r="AD107" s="17"/>
      <c r="AE107" s="17"/>
      <c r="AF107" s="17"/>
      <c r="AG107" s="17"/>
      <c r="AH107" s="17"/>
    </row>
    <row r="108" spans="1:34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24"/>
      <c r="J108" s="25"/>
      <c r="K108" s="26"/>
      <c r="L108" s="27"/>
      <c r="M108" s="26"/>
      <c r="N108" s="27"/>
      <c r="O108" s="26"/>
      <c r="P108" s="27"/>
      <c r="Q108" s="24"/>
      <c r="R108" s="25"/>
      <c r="S108" s="24"/>
      <c r="T108" s="25"/>
      <c r="U108" s="17"/>
      <c r="V108" s="28"/>
      <c r="W108" s="29"/>
      <c r="X108" s="25"/>
      <c r="Y108" s="17"/>
      <c r="Z108" s="28"/>
      <c r="AA108" s="17"/>
      <c r="AB108" s="17"/>
      <c r="AC108" s="17"/>
      <c r="AD108" s="17"/>
      <c r="AE108" s="17"/>
      <c r="AF108" s="17"/>
      <c r="AG108" s="17"/>
      <c r="AH108" s="17"/>
    </row>
    <row r="109" spans="1:34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24"/>
      <c r="J109" s="25"/>
      <c r="K109" s="26"/>
      <c r="L109" s="27"/>
      <c r="M109" s="26"/>
      <c r="N109" s="27"/>
      <c r="O109" s="26"/>
      <c r="P109" s="27"/>
      <c r="Q109" s="24"/>
      <c r="R109" s="25"/>
      <c r="S109" s="24"/>
      <c r="T109" s="25"/>
      <c r="U109" s="17"/>
      <c r="V109" s="28"/>
      <c r="W109" s="29"/>
      <c r="X109" s="25"/>
      <c r="Y109" s="17"/>
      <c r="Z109" s="28"/>
      <c r="AA109" s="17"/>
      <c r="AB109" s="17"/>
      <c r="AC109" s="17"/>
      <c r="AD109" s="17"/>
      <c r="AE109" s="17"/>
      <c r="AF109" s="17"/>
      <c r="AG109" s="17"/>
      <c r="AH109" s="17"/>
    </row>
    <row r="110" spans="1:34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24"/>
      <c r="J110" s="25"/>
      <c r="K110" s="26"/>
      <c r="L110" s="27"/>
      <c r="M110" s="26"/>
      <c r="N110" s="27"/>
      <c r="O110" s="26"/>
      <c r="P110" s="27"/>
      <c r="Q110" s="24"/>
      <c r="R110" s="25"/>
      <c r="S110" s="24"/>
      <c r="T110" s="25"/>
      <c r="U110" s="17"/>
      <c r="V110" s="28"/>
      <c r="W110" s="29"/>
      <c r="X110" s="25"/>
      <c r="Y110" s="17"/>
      <c r="Z110" s="28"/>
      <c r="AA110" s="17"/>
      <c r="AB110" s="17"/>
      <c r="AC110" s="17"/>
      <c r="AD110" s="17"/>
      <c r="AE110" s="17"/>
      <c r="AF110" s="17"/>
      <c r="AG110" s="17"/>
      <c r="AH110" s="17"/>
    </row>
    <row r="111" spans="1:34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24"/>
      <c r="J111" s="25"/>
      <c r="K111" s="26"/>
      <c r="L111" s="27"/>
      <c r="M111" s="26"/>
      <c r="N111" s="27"/>
      <c r="O111" s="26"/>
      <c r="P111" s="27"/>
      <c r="Q111" s="24"/>
      <c r="R111" s="25"/>
      <c r="S111" s="24"/>
      <c r="T111" s="25"/>
      <c r="U111" s="17"/>
      <c r="V111" s="28"/>
      <c r="W111" s="29"/>
      <c r="X111" s="25"/>
      <c r="Y111" s="17"/>
      <c r="Z111" s="28"/>
      <c r="AA111" s="17"/>
      <c r="AB111" s="17"/>
      <c r="AC111" s="17"/>
      <c r="AD111" s="17"/>
      <c r="AE111" s="17"/>
      <c r="AF111" s="17"/>
      <c r="AG111" s="17"/>
      <c r="AH111" s="17"/>
    </row>
    <row r="112" spans="1:34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24"/>
      <c r="J112" s="25"/>
      <c r="K112" s="26"/>
      <c r="L112" s="27"/>
      <c r="M112" s="26"/>
      <c r="N112" s="27"/>
      <c r="O112" s="26"/>
      <c r="P112" s="27"/>
      <c r="Q112" s="24"/>
      <c r="R112" s="25"/>
      <c r="S112" s="24"/>
      <c r="T112" s="25"/>
      <c r="U112" s="17"/>
      <c r="V112" s="28"/>
      <c r="W112" s="29"/>
      <c r="X112" s="25"/>
      <c r="Y112" s="17"/>
      <c r="Z112" s="28"/>
      <c r="AA112" s="17"/>
      <c r="AB112" s="17"/>
      <c r="AC112" s="17"/>
      <c r="AD112" s="17"/>
      <c r="AE112" s="17"/>
      <c r="AF112" s="17"/>
      <c r="AG112" s="17"/>
      <c r="AH112" s="17"/>
    </row>
    <row r="113" spans="1:34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24"/>
      <c r="J113" s="25"/>
      <c r="K113" s="26"/>
      <c r="L113" s="27"/>
      <c r="M113" s="26"/>
      <c r="N113" s="27"/>
      <c r="O113" s="26"/>
      <c r="P113" s="27"/>
      <c r="Q113" s="24"/>
      <c r="R113" s="25"/>
      <c r="S113" s="24"/>
      <c r="T113" s="25"/>
      <c r="U113" s="17"/>
      <c r="V113" s="28"/>
      <c r="W113" s="29"/>
      <c r="X113" s="25"/>
      <c r="Y113" s="17"/>
      <c r="Z113" s="28"/>
      <c r="AA113" s="17"/>
      <c r="AB113" s="17"/>
      <c r="AC113" s="17"/>
      <c r="AD113" s="17"/>
      <c r="AE113" s="17"/>
      <c r="AF113" s="17"/>
      <c r="AG113" s="17"/>
      <c r="AH113" s="17"/>
    </row>
    <row r="114" spans="1:34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24"/>
      <c r="J114" s="25"/>
      <c r="K114" s="26"/>
      <c r="L114" s="27"/>
      <c r="M114" s="26"/>
      <c r="N114" s="27"/>
      <c r="O114" s="26"/>
      <c r="P114" s="27"/>
      <c r="Q114" s="24"/>
      <c r="R114" s="25"/>
      <c r="S114" s="24"/>
      <c r="T114" s="25"/>
      <c r="U114" s="17"/>
      <c r="V114" s="28"/>
      <c r="W114" s="29"/>
      <c r="X114" s="25"/>
      <c r="Y114" s="17"/>
      <c r="Z114" s="28"/>
      <c r="AA114" s="17"/>
      <c r="AB114" s="17"/>
      <c r="AC114" s="17"/>
      <c r="AD114" s="17"/>
      <c r="AE114" s="17"/>
      <c r="AF114" s="17"/>
      <c r="AG114" s="17"/>
      <c r="AH114" s="17"/>
    </row>
    <row r="115" spans="1:34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24"/>
      <c r="J115" s="25"/>
      <c r="K115" s="26"/>
      <c r="L115" s="27"/>
      <c r="M115" s="26"/>
      <c r="N115" s="27"/>
      <c r="O115" s="26"/>
      <c r="P115" s="27"/>
      <c r="Q115" s="24"/>
      <c r="R115" s="25"/>
      <c r="S115" s="24"/>
      <c r="T115" s="25"/>
      <c r="U115" s="17"/>
      <c r="V115" s="28"/>
      <c r="W115" s="29"/>
      <c r="X115" s="25"/>
      <c r="Y115" s="17"/>
      <c r="Z115" s="28"/>
      <c r="AA115" s="17"/>
      <c r="AB115" s="17"/>
      <c r="AC115" s="17"/>
      <c r="AD115" s="17"/>
      <c r="AE115" s="17"/>
      <c r="AF115" s="17"/>
      <c r="AG115" s="17"/>
      <c r="AH115" s="17"/>
    </row>
    <row r="116" spans="1:34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24"/>
      <c r="J116" s="25"/>
      <c r="K116" s="26"/>
      <c r="L116" s="27"/>
      <c r="M116" s="26"/>
      <c r="N116" s="27"/>
      <c r="O116" s="26"/>
      <c r="P116" s="27"/>
      <c r="Q116" s="24"/>
      <c r="R116" s="25"/>
      <c r="S116" s="24"/>
      <c r="T116" s="25"/>
      <c r="U116" s="17"/>
      <c r="V116" s="28"/>
      <c r="W116" s="29"/>
      <c r="X116" s="25"/>
      <c r="Y116" s="17"/>
      <c r="Z116" s="28"/>
      <c r="AA116" s="17"/>
      <c r="AB116" s="17"/>
      <c r="AC116" s="17"/>
      <c r="AD116" s="17"/>
      <c r="AE116" s="17"/>
      <c r="AF116" s="17"/>
      <c r="AG116" s="17"/>
      <c r="AH116" s="17"/>
    </row>
    <row r="117" spans="1:34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24"/>
      <c r="J117" s="25"/>
      <c r="K117" s="26"/>
      <c r="L117" s="27"/>
      <c r="M117" s="26"/>
      <c r="N117" s="27"/>
      <c r="O117" s="26"/>
      <c r="P117" s="27"/>
      <c r="Q117" s="24"/>
      <c r="R117" s="25"/>
      <c r="S117" s="24"/>
      <c r="T117" s="25"/>
      <c r="U117" s="17"/>
      <c r="V117" s="28"/>
      <c r="W117" s="29"/>
      <c r="X117" s="25"/>
      <c r="Y117" s="17"/>
      <c r="Z117" s="28"/>
      <c r="AA117" s="17"/>
      <c r="AB117" s="17"/>
      <c r="AC117" s="17"/>
      <c r="AD117" s="17"/>
      <c r="AE117" s="17"/>
      <c r="AF117" s="17"/>
      <c r="AG117" s="17"/>
      <c r="AH117" s="17"/>
    </row>
    <row r="118" spans="1:34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24"/>
      <c r="J118" s="25"/>
      <c r="K118" s="26"/>
      <c r="L118" s="27"/>
      <c r="M118" s="26"/>
      <c r="N118" s="27"/>
      <c r="O118" s="26"/>
      <c r="P118" s="27"/>
      <c r="Q118" s="24"/>
      <c r="R118" s="25"/>
      <c r="S118" s="24"/>
      <c r="T118" s="25"/>
      <c r="U118" s="17"/>
      <c r="V118" s="28"/>
      <c r="W118" s="29"/>
      <c r="X118" s="25"/>
      <c r="Y118" s="17"/>
      <c r="Z118" s="28"/>
      <c r="AA118" s="17"/>
      <c r="AB118" s="17"/>
      <c r="AC118" s="17"/>
      <c r="AD118" s="17"/>
      <c r="AE118" s="17"/>
      <c r="AF118" s="17"/>
      <c r="AG118" s="17"/>
      <c r="AH118" s="17"/>
    </row>
    <row r="119" spans="1:34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24"/>
      <c r="J119" s="25"/>
      <c r="K119" s="26"/>
      <c r="L119" s="27"/>
      <c r="M119" s="26"/>
      <c r="N119" s="27"/>
      <c r="O119" s="26"/>
      <c r="P119" s="27"/>
      <c r="Q119" s="24"/>
      <c r="R119" s="25"/>
      <c r="S119" s="24"/>
      <c r="T119" s="25"/>
      <c r="U119" s="17"/>
      <c r="V119" s="28"/>
      <c r="W119" s="29"/>
      <c r="X119" s="25"/>
      <c r="Y119" s="17"/>
      <c r="Z119" s="28"/>
      <c r="AA119" s="17"/>
      <c r="AB119" s="17"/>
      <c r="AC119" s="17"/>
      <c r="AD119" s="17"/>
      <c r="AE119" s="17"/>
      <c r="AF119" s="17"/>
      <c r="AG119" s="17"/>
      <c r="AH119" s="17"/>
    </row>
    <row r="120" spans="1:34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24"/>
      <c r="J120" s="25"/>
      <c r="K120" s="26"/>
      <c r="L120" s="27"/>
      <c r="M120" s="26"/>
      <c r="N120" s="27"/>
      <c r="O120" s="26"/>
      <c r="P120" s="27"/>
      <c r="Q120" s="24"/>
      <c r="R120" s="25"/>
      <c r="S120" s="24"/>
      <c r="T120" s="25"/>
      <c r="U120" s="17"/>
      <c r="V120" s="28"/>
      <c r="W120" s="29"/>
      <c r="X120" s="25"/>
      <c r="Y120" s="17"/>
      <c r="Z120" s="28"/>
      <c r="AA120" s="17"/>
      <c r="AB120" s="17"/>
      <c r="AC120" s="17"/>
      <c r="AD120" s="17"/>
      <c r="AE120" s="17"/>
      <c r="AF120" s="17"/>
      <c r="AG120" s="17"/>
      <c r="AH120" s="17"/>
    </row>
    <row r="121" spans="1:34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24"/>
      <c r="J121" s="25"/>
      <c r="K121" s="26"/>
      <c r="L121" s="27"/>
      <c r="M121" s="26"/>
      <c r="N121" s="27"/>
      <c r="O121" s="26"/>
      <c r="P121" s="27"/>
      <c r="Q121" s="24"/>
      <c r="R121" s="25"/>
      <c r="S121" s="24"/>
      <c r="T121" s="25"/>
      <c r="U121" s="17"/>
      <c r="V121" s="28"/>
      <c r="W121" s="29"/>
      <c r="X121" s="25"/>
      <c r="Y121" s="17"/>
      <c r="Z121" s="28"/>
      <c r="AA121" s="17"/>
      <c r="AB121" s="17"/>
      <c r="AC121" s="17"/>
      <c r="AD121" s="17"/>
      <c r="AE121" s="17"/>
      <c r="AF121" s="17"/>
      <c r="AG121" s="17"/>
      <c r="AH121" s="17"/>
    </row>
    <row r="122" spans="1:34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24"/>
      <c r="J122" s="25"/>
      <c r="K122" s="26"/>
      <c r="L122" s="27"/>
      <c r="M122" s="26"/>
      <c r="N122" s="27"/>
      <c r="O122" s="26"/>
      <c r="P122" s="27"/>
      <c r="Q122" s="24"/>
      <c r="R122" s="25"/>
      <c r="S122" s="24"/>
      <c r="T122" s="25"/>
      <c r="U122" s="17"/>
      <c r="V122" s="28"/>
      <c r="W122" s="29"/>
      <c r="X122" s="25"/>
      <c r="Y122" s="17"/>
      <c r="Z122" s="28"/>
      <c r="AA122" s="17"/>
      <c r="AB122" s="17"/>
      <c r="AC122" s="17"/>
      <c r="AD122" s="17"/>
      <c r="AE122" s="17"/>
      <c r="AF122" s="17"/>
      <c r="AG122" s="17"/>
      <c r="AH122" s="17"/>
    </row>
    <row r="123" spans="1:34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24"/>
      <c r="J123" s="25"/>
      <c r="K123" s="26"/>
      <c r="L123" s="27"/>
      <c r="M123" s="26"/>
      <c r="N123" s="27"/>
      <c r="O123" s="26"/>
      <c r="P123" s="27"/>
      <c r="Q123" s="24"/>
      <c r="R123" s="25"/>
      <c r="S123" s="24"/>
      <c r="T123" s="25"/>
      <c r="U123" s="17"/>
      <c r="V123" s="28"/>
      <c r="W123" s="29"/>
      <c r="X123" s="25"/>
      <c r="Y123" s="17"/>
      <c r="Z123" s="28"/>
      <c r="AA123" s="17"/>
      <c r="AB123" s="17"/>
      <c r="AC123" s="17"/>
      <c r="AD123" s="17"/>
      <c r="AE123" s="17"/>
      <c r="AF123" s="17"/>
      <c r="AG123" s="17"/>
      <c r="AH123" s="17"/>
    </row>
    <row r="124" spans="1:34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24"/>
      <c r="J124" s="25"/>
      <c r="K124" s="26"/>
      <c r="L124" s="27"/>
      <c r="M124" s="26"/>
      <c r="N124" s="27"/>
      <c r="O124" s="26"/>
      <c r="P124" s="27"/>
      <c r="Q124" s="24"/>
      <c r="R124" s="25"/>
      <c r="S124" s="24"/>
      <c r="T124" s="25"/>
      <c r="U124" s="17"/>
      <c r="V124" s="28"/>
      <c r="W124" s="29"/>
      <c r="X124" s="25"/>
      <c r="Y124" s="17"/>
      <c r="Z124" s="28"/>
      <c r="AA124" s="17"/>
      <c r="AB124" s="17"/>
      <c r="AC124" s="17"/>
      <c r="AD124" s="17"/>
      <c r="AE124" s="17"/>
      <c r="AF124" s="17"/>
      <c r="AG124" s="17"/>
      <c r="AH124" s="17"/>
    </row>
    <row r="125" spans="1:34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24"/>
      <c r="J125" s="25"/>
      <c r="K125" s="26"/>
      <c r="L125" s="27"/>
      <c r="M125" s="26"/>
      <c r="N125" s="27"/>
      <c r="O125" s="26"/>
      <c r="P125" s="27"/>
      <c r="Q125" s="24"/>
      <c r="R125" s="25"/>
      <c r="S125" s="24"/>
      <c r="T125" s="25"/>
      <c r="U125" s="17"/>
      <c r="V125" s="28"/>
      <c r="W125" s="29"/>
      <c r="X125" s="25"/>
      <c r="Y125" s="17"/>
      <c r="Z125" s="28"/>
      <c r="AA125" s="17"/>
      <c r="AB125" s="17"/>
      <c r="AC125" s="17"/>
      <c r="AD125" s="17"/>
      <c r="AE125" s="17"/>
      <c r="AF125" s="17"/>
      <c r="AG125" s="17"/>
      <c r="AH125" s="17"/>
    </row>
    <row r="126" spans="1:34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24"/>
      <c r="J126" s="25"/>
      <c r="K126" s="26"/>
      <c r="L126" s="27"/>
      <c r="M126" s="26"/>
      <c r="N126" s="27"/>
      <c r="O126" s="26"/>
      <c r="P126" s="27"/>
      <c r="Q126" s="24"/>
      <c r="R126" s="25"/>
      <c r="S126" s="24"/>
      <c r="T126" s="25"/>
      <c r="U126" s="17"/>
      <c r="V126" s="28"/>
      <c r="W126" s="29"/>
      <c r="X126" s="25"/>
      <c r="Y126" s="17"/>
      <c r="Z126" s="28"/>
      <c r="AA126" s="17"/>
      <c r="AB126" s="17"/>
      <c r="AC126" s="17"/>
      <c r="AD126" s="17"/>
      <c r="AE126" s="17"/>
      <c r="AF126" s="17"/>
      <c r="AG126" s="17"/>
      <c r="AH126" s="17"/>
    </row>
    <row r="127" spans="1:34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24"/>
      <c r="J127" s="25"/>
      <c r="K127" s="26"/>
      <c r="L127" s="27"/>
      <c r="M127" s="26"/>
      <c r="N127" s="27"/>
      <c r="O127" s="26"/>
      <c r="P127" s="27"/>
      <c r="Q127" s="24"/>
      <c r="R127" s="25"/>
      <c r="S127" s="24"/>
      <c r="T127" s="25"/>
      <c r="U127" s="17"/>
      <c r="V127" s="28"/>
      <c r="W127" s="29"/>
      <c r="X127" s="25"/>
      <c r="Y127" s="17"/>
      <c r="Z127" s="28"/>
      <c r="AA127" s="17"/>
      <c r="AB127" s="17"/>
      <c r="AC127" s="17"/>
      <c r="AD127" s="17"/>
      <c r="AE127" s="17"/>
      <c r="AF127" s="17"/>
      <c r="AG127" s="17"/>
      <c r="AH127" s="17"/>
    </row>
    <row r="128" spans="1:34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24"/>
      <c r="J128" s="25"/>
      <c r="K128" s="26"/>
      <c r="L128" s="27"/>
      <c r="M128" s="26"/>
      <c r="N128" s="27"/>
      <c r="O128" s="26"/>
      <c r="P128" s="27"/>
      <c r="Q128" s="24"/>
      <c r="R128" s="25"/>
      <c r="S128" s="24"/>
      <c r="T128" s="25"/>
      <c r="U128" s="17"/>
      <c r="V128" s="28"/>
      <c r="W128" s="29"/>
      <c r="X128" s="25"/>
      <c r="Y128" s="17"/>
      <c r="Z128" s="28"/>
      <c r="AA128" s="17"/>
      <c r="AB128" s="17"/>
      <c r="AC128" s="17"/>
      <c r="AD128" s="17"/>
      <c r="AE128" s="17"/>
      <c r="AF128" s="17"/>
      <c r="AG128" s="17"/>
      <c r="AH128" s="17"/>
    </row>
    <row r="129" spans="1:34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24"/>
      <c r="J129" s="25"/>
      <c r="K129" s="26"/>
      <c r="L129" s="27"/>
      <c r="M129" s="26"/>
      <c r="N129" s="27"/>
      <c r="O129" s="26"/>
      <c r="P129" s="27"/>
      <c r="Q129" s="24"/>
      <c r="R129" s="25"/>
      <c r="S129" s="24"/>
      <c r="T129" s="25"/>
      <c r="U129" s="17"/>
      <c r="V129" s="28"/>
      <c r="W129" s="29"/>
      <c r="X129" s="25"/>
      <c r="Y129" s="17"/>
      <c r="Z129" s="28"/>
      <c r="AA129" s="17"/>
      <c r="AB129" s="17"/>
      <c r="AC129" s="17"/>
      <c r="AD129" s="17"/>
      <c r="AE129" s="17"/>
      <c r="AF129" s="17"/>
      <c r="AG129" s="17"/>
      <c r="AH129" s="17"/>
    </row>
    <row r="130" spans="1:34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24"/>
      <c r="J130" s="25"/>
      <c r="K130" s="26"/>
      <c r="L130" s="27"/>
      <c r="M130" s="26"/>
      <c r="N130" s="27"/>
      <c r="O130" s="26"/>
      <c r="P130" s="27"/>
      <c r="Q130" s="24"/>
      <c r="R130" s="25"/>
      <c r="S130" s="24"/>
      <c r="T130" s="25"/>
      <c r="U130" s="17"/>
      <c r="V130" s="28"/>
      <c r="W130" s="29"/>
      <c r="X130" s="25"/>
      <c r="Y130" s="17"/>
      <c r="Z130" s="28"/>
      <c r="AA130" s="17"/>
      <c r="AB130" s="17"/>
      <c r="AC130" s="17"/>
      <c r="AD130" s="17"/>
      <c r="AE130" s="17"/>
      <c r="AF130" s="17"/>
      <c r="AG130" s="17"/>
      <c r="AH130" s="17"/>
    </row>
    <row r="131" spans="1:34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24"/>
      <c r="J131" s="25"/>
      <c r="K131" s="26"/>
      <c r="L131" s="27"/>
      <c r="M131" s="26"/>
      <c r="N131" s="27"/>
      <c r="O131" s="26"/>
      <c r="P131" s="27"/>
      <c r="Q131" s="24"/>
      <c r="R131" s="25"/>
      <c r="S131" s="24"/>
      <c r="T131" s="25"/>
      <c r="U131" s="17"/>
      <c r="V131" s="28"/>
      <c r="W131" s="29"/>
      <c r="X131" s="25"/>
      <c r="Y131" s="17"/>
      <c r="Z131" s="28"/>
      <c r="AA131" s="17"/>
      <c r="AB131" s="17"/>
      <c r="AC131" s="17"/>
      <c r="AD131" s="17"/>
      <c r="AE131" s="17"/>
      <c r="AF131" s="17"/>
      <c r="AG131" s="17"/>
      <c r="AH131" s="17"/>
    </row>
    <row r="132" spans="1:34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24"/>
      <c r="J132" s="25"/>
      <c r="K132" s="26"/>
      <c r="L132" s="27"/>
      <c r="M132" s="26"/>
      <c r="N132" s="27"/>
      <c r="O132" s="26"/>
      <c r="P132" s="27"/>
      <c r="Q132" s="24"/>
      <c r="R132" s="25"/>
      <c r="S132" s="24"/>
      <c r="T132" s="25"/>
      <c r="U132" s="17"/>
      <c r="V132" s="28"/>
      <c r="W132" s="29"/>
      <c r="X132" s="25"/>
      <c r="Y132" s="17"/>
      <c r="Z132" s="28"/>
      <c r="AA132" s="17"/>
      <c r="AB132" s="17"/>
      <c r="AC132" s="17"/>
      <c r="AD132" s="17"/>
      <c r="AE132" s="17"/>
      <c r="AF132" s="17"/>
      <c r="AG132" s="17"/>
      <c r="AH132" s="17"/>
    </row>
    <row r="133" spans="1:34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24"/>
      <c r="J133" s="25"/>
      <c r="K133" s="26"/>
      <c r="L133" s="27"/>
      <c r="M133" s="26"/>
      <c r="N133" s="27"/>
      <c r="O133" s="26"/>
      <c r="P133" s="27"/>
      <c r="Q133" s="24"/>
      <c r="R133" s="25"/>
      <c r="S133" s="24"/>
      <c r="T133" s="25"/>
      <c r="U133" s="17"/>
      <c r="V133" s="28"/>
      <c r="W133" s="29"/>
      <c r="X133" s="25"/>
      <c r="Y133" s="17"/>
      <c r="Z133" s="28"/>
      <c r="AA133" s="17"/>
      <c r="AB133" s="17"/>
      <c r="AC133" s="17"/>
      <c r="AD133" s="17"/>
      <c r="AE133" s="17"/>
      <c r="AF133" s="17"/>
      <c r="AG133" s="17"/>
      <c r="AH133" s="17"/>
    </row>
    <row r="134" spans="1:34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24"/>
      <c r="J134" s="25"/>
      <c r="K134" s="26"/>
      <c r="L134" s="27"/>
      <c r="M134" s="26"/>
      <c r="N134" s="27"/>
      <c r="O134" s="26"/>
      <c r="P134" s="27"/>
      <c r="Q134" s="24"/>
      <c r="R134" s="25"/>
      <c r="S134" s="24"/>
      <c r="T134" s="25"/>
      <c r="U134" s="17"/>
      <c r="V134" s="28"/>
      <c r="W134" s="29"/>
      <c r="X134" s="25"/>
      <c r="Y134" s="17"/>
      <c r="Z134" s="28"/>
      <c r="AA134" s="17"/>
      <c r="AB134" s="17"/>
      <c r="AC134" s="17"/>
      <c r="AD134" s="17"/>
      <c r="AE134" s="17"/>
      <c r="AF134" s="17"/>
      <c r="AG134" s="17"/>
      <c r="AH134" s="17"/>
    </row>
    <row r="135" spans="1:34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24"/>
      <c r="J135" s="25"/>
      <c r="K135" s="26"/>
      <c r="L135" s="27"/>
      <c r="M135" s="26"/>
      <c r="N135" s="27"/>
      <c r="O135" s="26"/>
      <c r="P135" s="27"/>
      <c r="Q135" s="24"/>
      <c r="R135" s="25"/>
      <c r="S135" s="24"/>
      <c r="T135" s="25"/>
      <c r="U135" s="17"/>
      <c r="V135" s="28"/>
      <c r="W135" s="29"/>
      <c r="X135" s="25"/>
      <c r="Y135" s="17"/>
      <c r="Z135" s="28"/>
      <c r="AA135" s="17"/>
      <c r="AB135" s="17"/>
      <c r="AC135" s="17"/>
      <c r="AD135" s="17"/>
      <c r="AE135" s="17"/>
      <c r="AF135" s="17"/>
      <c r="AG135" s="17"/>
      <c r="AH135" s="17"/>
    </row>
    <row r="136" spans="1:34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24"/>
      <c r="J136" s="25"/>
      <c r="K136" s="26"/>
      <c r="L136" s="27"/>
      <c r="M136" s="26"/>
      <c r="N136" s="27"/>
      <c r="O136" s="26"/>
      <c r="P136" s="27"/>
      <c r="Q136" s="24"/>
      <c r="R136" s="25"/>
      <c r="S136" s="24"/>
      <c r="T136" s="25"/>
      <c r="U136" s="17"/>
      <c r="V136" s="28"/>
      <c r="W136" s="29"/>
      <c r="X136" s="25"/>
      <c r="Y136" s="17"/>
      <c r="Z136" s="28"/>
      <c r="AA136" s="17"/>
      <c r="AB136" s="17"/>
      <c r="AC136" s="17"/>
      <c r="AD136" s="17"/>
      <c r="AE136" s="17"/>
      <c r="AF136" s="17"/>
      <c r="AG136" s="17"/>
      <c r="AH136" s="17"/>
    </row>
    <row r="137" spans="1:34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24"/>
      <c r="J137" s="25"/>
      <c r="K137" s="26"/>
      <c r="L137" s="27"/>
      <c r="M137" s="26"/>
      <c r="N137" s="27"/>
      <c r="O137" s="26"/>
      <c r="P137" s="27"/>
      <c r="Q137" s="24"/>
      <c r="R137" s="25"/>
      <c r="S137" s="24"/>
      <c r="T137" s="25"/>
      <c r="U137" s="17"/>
      <c r="V137" s="28"/>
      <c r="W137" s="29"/>
      <c r="X137" s="25"/>
      <c r="Y137" s="17"/>
      <c r="Z137" s="28"/>
      <c r="AA137" s="17"/>
      <c r="AB137" s="17"/>
      <c r="AC137" s="17"/>
      <c r="AD137" s="17"/>
      <c r="AE137" s="17"/>
      <c r="AF137" s="17"/>
      <c r="AG137" s="17"/>
      <c r="AH137" s="17"/>
    </row>
    <row r="138" spans="1:34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24"/>
      <c r="J138" s="25"/>
      <c r="K138" s="26"/>
      <c r="L138" s="27"/>
      <c r="M138" s="26"/>
      <c r="N138" s="27"/>
      <c r="O138" s="26"/>
      <c r="P138" s="27"/>
      <c r="Q138" s="24"/>
      <c r="R138" s="25"/>
      <c r="S138" s="24"/>
      <c r="T138" s="25"/>
      <c r="U138" s="17"/>
      <c r="V138" s="28"/>
      <c r="W138" s="29"/>
      <c r="X138" s="25"/>
      <c r="Y138" s="17"/>
      <c r="Z138" s="28"/>
      <c r="AA138" s="17"/>
      <c r="AB138" s="17"/>
      <c r="AC138" s="17"/>
      <c r="AD138" s="17"/>
      <c r="AE138" s="17"/>
      <c r="AF138" s="17"/>
      <c r="AG138" s="17"/>
      <c r="AH138" s="17"/>
    </row>
    <row r="139" spans="1:34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24"/>
      <c r="J139" s="25"/>
      <c r="K139" s="26"/>
      <c r="L139" s="27"/>
      <c r="M139" s="26"/>
      <c r="N139" s="27"/>
      <c r="O139" s="26"/>
      <c r="P139" s="27"/>
      <c r="Q139" s="24"/>
      <c r="R139" s="25"/>
      <c r="S139" s="24"/>
      <c r="T139" s="25"/>
      <c r="U139" s="17"/>
      <c r="V139" s="28"/>
      <c r="W139" s="29"/>
      <c r="X139" s="25"/>
      <c r="Y139" s="17"/>
      <c r="Z139" s="28"/>
      <c r="AA139" s="17"/>
      <c r="AB139" s="17"/>
      <c r="AC139" s="17"/>
      <c r="AD139" s="17"/>
      <c r="AE139" s="17"/>
      <c r="AF139" s="17"/>
      <c r="AG139" s="17"/>
      <c r="AH139" s="17"/>
    </row>
    <row r="140" spans="1:34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24"/>
      <c r="J140" s="25"/>
      <c r="K140" s="26"/>
      <c r="L140" s="27"/>
      <c r="M140" s="26"/>
      <c r="N140" s="27"/>
      <c r="O140" s="26"/>
      <c r="P140" s="27"/>
      <c r="Q140" s="24"/>
      <c r="R140" s="25"/>
      <c r="S140" s="24"/>
      <c r="T140" s="25"/>
      <c r="U140" s="17"/>
      <c r="V140" s="28"/>
      <c r="W140" s="29"/>
      <c r="X140" s="25"/>
      <c r="Y140" s="17"/>
      <c r="Z140" s="28"/>
      <c r="AA140" s="17"/>
      <c r="AB140" s="17"/>
      <c r="AC140" s="17"/>
      <c r="AD140" s="17"/>
      <c r="AE140" s="17"/>
      <c r="AF140" s="17"/>
      <c r="AG140" s="17"/>
      <c r="AH140" s="17"/>
    </row>
    <row r="141" spans="1:34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24"/>
      <c r="J141" s="25"/>
      <c r="K141" s="26"/>
      <c r="L141" s="27"/>
      <c r="M141" s="26"/>
      <c r="N141" s="27"/>
      <c r="O141" s="26"/>
      <c r="P141" s="27"/>
      <c r="Q141" s="24"/>
      <c r="R141" s="25"/>
      <c r="S141" s="24"/>
      <c r="T141" s="25"/>
      <c r="U141" s="17"/>
      <c r="V141" s="28"/>
      <c r="W141" s="29"/>
      <c r="X141" s="25"/>
      <c r="Y141" s="17"/>
      <c r="Z141" s="28"/>
      <c r="AA141" s="17"/>
      <c r="AB141" s="17"/>
      <c r="AC141" s="17"/>
      <c r="AD141" s="17"/>
      <c r="AE141" s="17"/>
      <c r="AF141" s="17"/>
      <c r="AG141" s="17"/>
      <c r="AH141" s="17"/>
    </row>
    <row r="142" spans="1:34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24"/>
      <c r="J142" s="25"/>
      <c r="K142" s="26"/>
      <c r="L142" s="27"/>
      <c r="M142" s="26"/>
      <c r="N142" s="27"/>
      <c r="O142" s="26"/>
      <c r="P142" s="27"/>
      <c r="Q142" s="24"/>
      <c r="R142" s="25"/>
      <c r="S142" s="24"/>
      <c r="T142" s="25"/>
      <c r="U142" s="17"/>
      <c r="V142" s="28"/>
      <c r="W142" s="29"/>
      <c r="X142" s="25"/>
      <c r="Y142" s="17"/>
      <c r="Z142" s="28"/>
      <c r="AA142" s="17"/>
      <c r="AB142" s="17"/>
      <c r="AC142" s="17"/>
      <c r="AD142" s="17"/>
      <c r="AE142" s="17"/>
      <c r="AF142" s="17"/>
      <c r="AG142" s="17"/>
      <c r="AH142" s="17"/>
    </row>
    <row r="143" spans="1:34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24"/>
      <c r="J143" s="25"/>
      <c r="K143" s="26"/>
      <c r="L143" s="27"/>
      <c r="M143" s="26"/>
      <c r="N143" s="27"/>
      <c r="O143" s="26"/>
      <c r="P143" s="27"/>
      <c r="Q143" s="24"/>
      <c r="R143" s="25"/>
      <c r="S143" s="24"/>
      <c r="T143" s="25"/>
      <c r="U143" s="17"/>
      <c r="V143" s="28"/>
      <c r="W143" s="29"/>
      <c r="X143" s="25"/>
      <c r="Y143" s="17"/>
      <c r="Z143" s="28"/>
      <c r="AA143" s="17"/>
      <c r="AB143" s="17"/>
      <c r="AC143" s="17"/>
      <c r="AD143" s="17"/>
      <c r="AE143" s="17"/>
      <c r="AF143" s="17"/>
      <c r="AG143" s="17"/>
      <c r="AH143" s="17"/>
    </row>
    <row r="144" spans="1:34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24"/>
      <c r="J144" s="25"/>
      <c r="K144" s="26"/>
      <c r="L144" s="27"/>
      <c r="M144" s="26"/>
      <c r="N144" s="27"/>
      <c r="O144" s="26"/>
      <c r="P144" s="27"/>
      <c r="Q144" s="24"/>
      <c r="R144" s="25"/>
      <c r="S144" s="24"/>
      <c r="T144" s="25"/>
      <c r="U144" s="17"/>
      <c r="V144" s="28"/>
      <c r="W144" s="29"/>
      <c r="X144" s="25"/>
      <c r="Y144" s="17"/>
      <c r="Z144" s="28"/>
      <c r="AA144" s="17"/>
      <c r="AB144" s="17"/>
      <c r="AC144" s="17"/>
      <c r="AD144" s="17"/>
      <c r="AE144" s="17"/>
      <c r="AF144" s="17"/>
      <c r="AG144" s="17"/>
      <c r="AH144" s="17"/>
    </row>
    <row r="145" spans="1:34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24"/>
      <c r="J145" s="25"/>
      <c r="K145" s="26"/>
      <c r="L145" s="27"/>
      <c r="M145" s="26"/>
      <c r="N145" s="27"/>
      <c r="O145" s="26"/>
      <c r="P145" s="27"/>
      <c r="Q145" s="24"/>
      <c r="R145" s="25"/>
      <c r="S145" s="24"/>
      <c r="T145" s="25"/>
      <c r="U145" s="17"/>
      <c r="V145" s="28"/>
      <c r="W145" s="29"/>
      <c r="X145" s="25"/>
      <c r="Y145" s="17"/>
      <c r="Z145" s="28"/>
      <c r="AA145" s="17"/>
      <c r="AB145" s="17"/>
      <c r="AC145" s="17"/>
      <c r="AD145" s="17"/>
      <c r="AE145" s="17"/>
      <c r="AF145" s="17"/>
      <c r="AG145" s="17"/>
      <c r="AH145" s="17"/>
    </row>
    <row r="146" spans="1:34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24"/>
      <c r="J146" s="25"/>
      <c r="K146" s="26"/>
      <c r="L146" s="27"/>
      <c r="M146" s="26"/>
      <c r="N146" s="27"/>
      <c r="O146" s="26"/>
      <c r="P146" s="27"/>
      <c r="Q146" s="24"/>
      <c r="R146" s="25"/>
      <c r="S146" s="24"/>
      <c r="T146" s="25"/>
      <c r="U146" s="17"/>
      <c r="V146" s="28"/>
      <c r="W146" s="29"/>
      <c r="X146" s="25"/>
      <c r="Y146" s="17"/>
      <c r="Z146" s="28"/>
      <c r="AA146" s="17"/>
      <c r="AB146" s="17"/>
      <c r="AC146" s="17"/>
      <c r="AD146" s="17"/>
      <c r="AE146" s="17"/>
      <c r="AF146" s="17"/>
      <c r="AG146" s="17"/>
      <c r="AH146" s="17"/>
    </row>
    <row r="147" spans="1:34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24"/>
      <c r="J147" s="25"/>
      <c r="K147" s="26"/>
      <c r="L147" s="27"/>
      <c r="M147" s="26"/>
      <c r="N147" s="27"/>
      <c r="O147" s="26"/>
      <c r="P147" s="27"/>
      <c r="Q147" s="24"/>
      <c r="R147" s="25"/>
      <c r="S147" s="24"/>
      <c r="T147" s="25"/>
      <c r="U147" s="17"/>
      <c r="V147" s="28"/>
      <c r="W147" s="29"/>
      <c r="X147" s="25"/>
      <c r="Y147" s="17"/>
      <c r="Z147" s="28"/>
      <c r="AA147" s="17"/>
      <c r="AB147" s="17"/>
      <c r="AC147" s="17"/>
      <c r="AD147" s="17"/>
      <c r="AE147" s="17"/>
      <c r="AF147" s="17"/>
      <c r="AG147" s="17"/>
      <c r="AH147" s="17"/>
    </row>
    <row r="148" spans="1:34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24"/>
      <c r="J148" s="25"/>
      <c r="K148" s="26"/>
      <c r="L148" s="27"/>
      <c r="M148" s="26"/>
      <c r="N148" s="27"/>
      <c r="O148" s="26"/>
      <c r="P148" s="27"/>
      <c r="Q148" s="24"/>
      <c r="R148" s="25"/>
      <c r="S148" s="24"/>
      <c r="T148" s="25"/>
      <c r="U148" s="17"/>
      <c r="V148" s="28"/>
      <c r="W148" s="29"/>
      <c r="X148" s="25"/>
      <c r="Y148" s="17"/>
      <c r="Z148" s="28"/>
      <c r="AA148" s="17"/>
      <c r="AB148" s="17"/>
      <c r="AC148" s="17"/>
      <c r="AD148" s="17"/>
      <c r="AE148" s="17"/>
      <c r="AF148" s="17"/>
      <c r="AG148" s="17"/>
      <c r="AH148" s="17"/>
    </row>
    <row r="149" spans="1:34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24"/>
      <c r="J149" s="25"/>
      <c r="K149" s="26"/>
      <c r="L149" s="27"/>
      <c r="M149" s="26"/>
      <c r="N149" s="27"/>
      <c r="O149" s="26"/>
      <c r="P149" s="27"/>
      <c r="Q149" s="24"/>
      <c r="R149" s="25"/>
      <c r="S149" s="24"/>
      <c r="T149" s="25"/>
      <c r="U149" s="17"/>
      <c r="V149" s="28"/>
      <c r="W149" s="29"/>
      <c r="X149" s="25"/>
      <c r="Y149" s="17"/>
      <c r="Z149" s="28"/>
      <c r="AA149" s="17"/>
      <c r="AB149" s="17"/>
      <c r="AC149" s="17"/>
      <c r="AD149" s="17"/>
      <c r="AE149" s="17"/>
      <c r="AF149" s="17"/>
      <c r="AG149" s="17"/>
      <c r="AH149" s="17"/>
    </row>
    <row r="150" spans="1:34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24"/>
      <c r="J150" s="25"/>
      <c r="K150" s="26"/>
      <c r="L150" s="27"/>
      <c r="M150" s="26"/>
      <c r="N150" s="27"/>
      <c r="O150" s="26"/>
      <c r="P150" s="27"/>
      <c r="Q150" s="24"/>
      <c r="R150" s="25"/>
      <c r="S150" s="24"/>
      <c r="T150" s="25"/>
      <c r="U150" s="17"/>
      <c r="V150" s="28"/>
      <c r="W150" s="29"/>
      <c r="X150" s="25"/>
      <c r="Y150" s="17"/>
      <c r="Z150" s="28"/>
      <c r="AA150" s="17"/>
      <c r="AB150" s="17"/>
      <c r="AC150" s="17"/>
      <c r="AD150" s="17"/>
      <c r="AE150" s="17"/>
      <c r="AF150" s="17"/>
      <c r="AG150" s="17"/>
      <c r="AH150" s="17"/>
    </row>
    <row r="151" spans="1:34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24"/>
      <c r="J151" s="25"/>
      <c r="K151" s="26"/>
      <c r="L151" s="27"/>
      <c r="M151" s="26"/>
      <c r="N151" s="27"/>
      <c r="O151" s="26"/>
      <c r="P151" s="27"/>
      <c r="Q151" s="24"/>
      <c r="R151" s="25"/>
      <c r="S151" s="24"/>
      <c r="T151" s="25"/>
      <c r="U151" s="17"/>
      <c r="V151" s="28"/>
      <c r="W151" s="29"/>
      <c r="X151" s="25"/>
      <c r="Y151" s="17"/>
      <c r="Z151" s="28"/>
      <c r="AA151" s="17"/>
      <c r="AB151" s="17"/>
      <c r="AC151" s="17"/>
      <c r="AD151" s="17"/>
      <c r="AE151" s="17"/>
      <c r="AF151" s="17"/>
      <c r="AG151" s="17"/>
      <c r="AH151" s="17"/>
    </row>
    <row r="152" spans="1:34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24"/>
      <c r="J152" s="25"/>
      <c r="K152" s="26"/>
      <c r="L152" s="27"/>
      <c r="M152" s="26"/>
      <c r="N152" s="27"/>
      <c r="O152" s="26"/>
      <c r="P152" s="27"/>
      <c r="Q152" s="24"/>
      <c r="R152" s="25"/>
      <c r="S152" s="24"/>
      <c r="T152" s="25"/>
      <c r="U152" s="17"/>
      <c r="V152" s="28"/>
      <c r="W152" s="29"/>
      <c r="X152" s="25"/>
      <c r="Y152" s="17"/>
      <c r="Z152" s="28"/>
      <c r="AA152" s="17"/>
      <c r="AB152" s="17"/>
      <c r="AC152" s="17"/>
      <c r="AD152" s="17"/>
      <c r="AE152" s="17"/>
      <c r="AF152" s="17"/>
      <c r="AG152" s="17"/>
      <c r="AH152" s="17"/>
    </row>
    <row r="153" spans="1:34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24"/>
      <c r="J153" s="25"/>
      <c r="K153" s="26"/>
      <c r="L153" s="27"/>
      <c r="M153" s="26"/>
      <c r="N153" s="27"/>
      <c r="O153" s="26"/>
      <c r="P153" s="27"/>
      <c r="Q153" s="24"/>
      <c r="R153" s="25"/>
      <c r="S153" s="24"/>
      <c r="T153" s="25"/>
      <c r="U153" s="17"/>
      <c r="V153" s="28"/>
      <c r="W153" s="29"/>
      <c r="X153" s="25"/>
      <c r="Y153" s="17"/>
      <c r="Z153" s="28"/>
      <c r="AA153" s="17"/>
      <c r="AB153" s="17"/>
      <c r="AC153" s="17"/>
      <c r="AD153" s="17"/>
      <c r="AE153" s="17"/>
      <c r="AF153" s="17"/>
      <c r="AG153" s="17"/>
      <c r="AH153" s="17"/>
    </row>
    <row r="154" spans="1:34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24"/>
      <c r="J154" s="25"/>
      <c r="K154" s="26"/>
      <c r="L154" s="27"/>
      <c r="M154" s="26"/>
      <c r="N154" s="27"/>
      <c r="O154" s="26"/>
      <c r="P154" s="27"/>
      <c r="Q154" s="24"/>
      <c r="R154" s="25"/>
      <c r="S154" s="24"/>
      <c r="T154" s="25"/>
      <c r="U154" s="17"/>
      <c r="V154" s="28"/>
      <c r="W154" s="29"/>
      <c r="X154" s="25"/>
      <c r="Y154" s="17"/>
      <c r="Z154" s="28"/>
      <c r="AA154" s="17"/>
      <c r="AB154" s="17"/>
      <c r="AC154" s="17"/>
      <c r="AD154" s="17"/>
      <c r="AE154" s="17"/>
      <c r="AF154" s="17"/>
      <c r="AG154" s="17"/>
      <c r="AH154" s="17"/>
    </row>
    <row r="155" spans="1:34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24"/>
      <c r="J155" s="25"/>
      <c r="K155" s="26"/>
      <c r="L155" s="27"/>
      <c r="M155" s="26"/>
      <c r="N155" s="27"/>
      <c r="O155" s="26"/>
      <c r="P155" s="27"/>
      <c r="Q155" s="24"/>
      <c r="R155" s="25"/>
      <c r="S155" s="24"/>
      <c r="T155" s="25"/>
      <c r="U155" s="17"/>
      <c r="V155" s="28"/>
      <c r="W155" s="29"/>
      <c r="X155" s="25"/>
      <c r="Y155" s="17"/>
      <c r="Z155" s="28"/>
      <c r="AA155" s="17"/>
      <c r="AB155" s="17"/>
      <c r="AC155" s="17"/>
      <c r="AD155" s="17"/>
      <c r="AE155" s="17"/>
      <c r="AF155" s="17"/>
      <c r="AG155" s="17"/>
      <c r="AH155" s="17"/>
    </row>
    <row r="156" spans="1:34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24"/>
      <c r="J156" s="25"/>
      <c r="K156" s="26"/>
      <c r="L156" s="27"/>
      <c r="M156" s="26"/>
      <c r="N156" s="27"/>
      <c r="O156" s="26"/>
      <c r="P156" s="27"/>
      <c r="Q156" s="24"/>
      <c r="R156" s="25"/>
      <c r="S156" s="24"/>
      <c r="T156" s="25"/>
      <c r="U156" s="17"/>
      <c r="V156" s="28"/>
      <c r="W156" s="29"/>
      <c r="X156" s="25"/>
      <c r="Y156" s="17"/>
      <c r="Z156" s="28"/>
      <c r="AA156" s="17"/>
      <c r="AB156" s="17"/>
      <c r="AC156" s="17"/>
      <c r="AD156" s="17"/>
      <c r="AE156" s="17"/>
      <c r="AF156" s="17"/>
      <c r="AG156" s="17"/>
      <c r="AH156" s="17"/>
    </row>
    <row r="157" spans="1:34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24"/>
      <c r="J157" s="25"/>
      <c r="K157" s="26"/>
      <c r="L157" s="27"/>
      <c r="M157" s="26"/>
      <c r="N157" s="27"/>
      <c r="O157" s="26"/>
      <c r="P157" s="27"/>
      <c r="Q157" s="24"/>
      <c r="R157" s="25"/>
      <c r="S157" s="24"/>
      <c r="T157" s="25"/>
      <c r="U157" s="17"/>
      <c r="V157" s="28"/>
      <c r="W157" s="29"/>
      <c r="X157" s="25"/>
      <c r="Y157" s="17"/>
      <c r="Z157" s="28"/>
      <c r="AA157" s="17"/>
      <c r="AB157" s="17"/>
      <c r="AC157" s="17"/>
      <c r="AD157" s="17"/>
      <c r="AE157" s="17"/>
      <c r="AF157" s="17"/>
      <c r="AG157" s="17"/>
      <c r="AH157" s="17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24"/>
      <c r="J158" s="25"/>
      <c r="K158" s="26"/>
      <c r="L158" s="27"/>
      <c r="M158" s="26"/>
      <c r="N158" s="27"/>
      <c r="O158" s="26"/>
      <c r="P158" s="27"/>
      <c r="Q158" s="24"/>
      <c r="R158" s="25"/>
      <c r="S158" s="24"/>
      <c r="T158" s="25"/>
      <c r="U158" s="17"/>
      <c r="V158" s="28"/>
      <c r="W158" s="29"/>
      <c r="X158" s="25"/>
      <c r="Y158" s="17"/>
      <c r="Z158" s="28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24"/>
      <c r="J159" s="25"/>
      <c r="K159" s="26"/>
      <c r="L159" s="27"/>
      <c r="M159" s="26"/>
      <c r="N159" s="27"/>
      <c r="O159" s="26"/>
      <c r="P159" s="27"/>
      <c r="Q159" s="24"/>
      <c r="R159" s="25"/>
      <c r="S159" s="24"/>
      <c r="T159" s="25"/>
      <c r="U159" s="17"/>
      <c r="V159" s="28"/>
      <c r="W159" s="29"/>
      <c r="X159" s="25"/>
      <c r="Y159" s="17"/>
      <c r="Z159" s="28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24"/>
      <c r="J160" s="25"/>
      <c r="K160" s="26"/>
      <c r="L160" s="27"/>
      <c r="M160" s="26"/>
      <c r="N160" s="27"/>
      <c r="O160" s="26"/>
      <c r="P160" s="27"/>
      <c r="Q160" s="24"/>
      <c r="R160" s="25"/>
      <c r="S160" s="24"/>
      <c r="T160" s="25"/>
      <c r="U160" s="17"/>
      <c r="V160" s="28"/>
      <c r="W160" s="29"/>
      <c r="X160" s="25"/>
      <c r="Y160" s="17"/>
      <c r="Z160" s="28"/>
      <c r="AA160" s="17"/>
      <c r="AB160" s="17"/>
      <c r="AC160" s="17"/>
      <c r="AD160" s="17"/>
      <c r="AE160" s="17"/>
      <c r="AF160" s="17"/>
      <c r="AG160" s="17"/>
      <c r="AH160" s="17"/>
    </row>
    <row r="161" spans="1:34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24"/>
      <c r="J161" s="25"/>
      <c r="K161" s="26"/>
      <c r="L161" s="27"/>
      <c r="M161" s="26"/>
      <c r="N161" s="27"/>
      <c r="O161" s="26"/>
      <c r="P161" s="27"/>
      <c r="Q161" s="24"/>
      <c r="R161" s="25"/>
      <c r="S161" s="24"/>
      <c r="T161" s="25"/>
      <c r="U161" s="17"/>
      <c r="V161" s="28"/>
      <c r="W161" s="29"/>
      <c r="X161" s="25"/>
      <c r="Y161" s="17"/>
      <c r="Z161" s="28"/>
      <c r="AA161" s="17"/>
      <c r="AB161" s="17"/>
      <c r="AC161" s="17"/>
      <c r="AD161" s="17"/>
      <c r="AE161" s="17"/>
      <c r="AF161" s="17"/>
      <c r="AG161" s="17"/>
      <c r="AH161" s="17"/>
    </row>
    <row r="162" spans="1:34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24"/>
      <c r="J162" s="25"/>
      <c r="K162" s="26"/>
      <c r="L162" s="27"/>
      <c r="M162" s="26"/>
      <c r="N162" s="27"/>
      <c r="O162" s="26"/>
      <c r="P162" s="27"/>
      <c r="Q162" s="24"/>
      <c r="R162" s="25"/>
      <c r="S162" s="24"/>
      <c r="T162" s="25"/>
      <c r="U162" s="17"/>
      <c r="V162" s="28"/>
      <c r="W162" s="29"/>
      <c r="X162" s="25"/>
      <c r="Y162" s="17"/>
      <c r="Z162" s="28"/>
      <c r="AA162" s="17"/>
      <c r="AB162" s="17"/>
      <c r="AC162" s="17"/>
      <c r="AD162" s="17"/>
      <c r="AE162" s="17"/>
      <c r="AF162" s="17"/>
      <c r="AG162" s="17"/>
      <c r="AH162" s="17"/>
    </row>
    <row r="163" spans="1:34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24"/>
      <c r="J163" s="25"/>
      <c r="K163" s="26"/>
      <c r="L163" s="27"/>
      <c r="M163" s="26"/>
      <c r="N163" s="27"/>
      <c r="O163" s="26"/>
      <c r="P163" s="27"/>
      <c r="Q163" s="24"/>
      <c r="R163" s="25"/>
      <c r="S163" s="24"/>
      <c r="T163" s="25"/>
      <c r="U163" s="17"/>
      <c r="V163" s="28"/>
      <c r="W163" s="29"/>
      <c r="X163" s="25"/>
      <c r="Y163" s="17"/>
      <c r="Z163" s="28"/>
      <c r="AA163" s="17"/>
      <c r="AB163" s="17"/>
      <c r="AC163" s="17"/>
      <c r="AD163" s="17"/>
      <c r="AE163" s="17"/>
      <c r="AF163" s="17"/>
      <c r="AG163" s="17"/>
      <c r="AH163" s="17"/>
    </row>
    <row r="164" spans="1:34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24"/>
      <c r="J164" s="25"/>
      <c r="K164" s="26"/>
      <c r="L164" s="27"/>
      <c r="M164" s="26"/>
      <c r="N164" s="27"/>
      <c r="O164" s="26"/>
      <c r="P164" s="27"/>
      <c r="Q164" s="24"/>
      <c r="R164" s="25"/>
      <c r="S164" s="24"/>
      <c r="T164" s="25"/>
      <c r="U164" s="17"/>
      <c r="V164" s="28"/>
      <c r="W164" s="29"/>
      <c r="X164" s="25"/>
      <c r="Y164" s="17"/>
      <c r="Z164" s="28"/>
      <c r="AA164" s="17"/>
      <c r="AB164" s="17"/>
      <c r="AC164" s="17"/>
      <c r="AD164" s="17"/>
      <c r="AE164" s="17"/>
      <c r="AF164" s="17"/>
      <c r="AG164" s="17"/>
      <c r="AH164" s="17"/>
    </row>
    <row r="165" spans="1:34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24"/>
      <c r="J165" s="25"/>
      <c r="K165" s="26"/>
      <c r="L165" s="27"/>
      <c r="M165" s="26"/>
      <c r="N165" s="27"/>
      <c r="O165" s="26"/>
      <c r="P165" s="27"/>
      <c r="Q165" s="24"/>
      <c r="R165" s="25"/>
      <c r="S165" s="24"/>
      <c r="T165" s="25"/>
      <c r="U165" s="17"/>
      <c r="V165" s="28"/>
      <c r="W165" s="29"/>
      <c r="X165" s="25"/>
      <c r="Y165" s="17"/>
      <c r="Z165" s="28"/>
      <c r="AA165" s="17"/>
      <c r="AB165" s="17"/>
      <c r="AC165" s="17"/>
      <c r="AD165" s="17"/>
      <c r="AE165" s="17"/>
      <c r="AF165" s="17"/>
      <c r="AG165" s="17"/>
      <c r="AH165" s="17"/>
    </row>
    <row r="166" spans="1:34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24"/>
      <c r="J166" s="25"/>
      <c r="K166" s="26"/>
      <c r="L166" s="27"/>
      <c r="M166" s="26"/>
      <c r="N166" s="27"/>
      <c r="O166" s="26"/>
      <c r="P166" s="27"/>
      <c r="Q166" s="24"/>
      <c r="R166" s="25"/>
      <c r="S166" s="24"/>
      <c r="T166" s="25"/>
      <c r="U166" s="17"/>
      <c r="V166" s="28"/>
      <c r="W166" s="29"/>
      <c r="X166" s="25"/>
      <c r="Y166" s="17"/>
      <c r="Z166" s="28"/>
      <c r="AA166" s="17"/>
      <c r="AB166" s="17"/>
      <c r="AC166" s="17"/>
      <c r="AD166" s="17"/>
      <c r="AE166" s="17"/>
      <c r="AF166" s="17"/>
      <c r="AG166" s="17"/>
      <c r="AH166" s="17"/>
    </row>
    <row r="167" spans="1:34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24"/>
      <c r="J167" s="25"/>
      <c r="K167" s="26"/>
      <c r="L167" s="27"/>
      <c r="M167" s="26"/>
      <c r="N167" s="27"/>
      <c r="O167" s="26"/>
      <c r="P167" s="27"/>
      <c r="Q167" s="24"/>
      <c r="R167" s="25"/>
      <c r="S167" s="24"/>
      <c r="T167" s="25"/>
      <c r="U167" s="17"/>
      <c r="V167" s="28"/>
      <c r="W167" s="29"/>
      <c r="X167" s="25"/>
      <c r="Y167" s="17"/>
      <c r="Z167" s="28"/>
      <c r="AA167" s="17"/>
      <c r="AB167" s="17"/>
      <c r="AC167" s="17"/>
      <c r="AD167" s="17"/>
      <c r="AE167" s="17"/>
      <c r="AF167" s="17"/>
      <c r="AG167" s="17"/>
      <c r="AH167" s="17"/>
    </row>
    <row r="168" spans="1:34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24"/>
      <c r="J168" s="25"/>
      <c r="K168" s="26"/>
      <c r="L168" s="27"/>
      <c r="M168" s="26"/>
      <c r="N168" s="27"/>
      <c r="O168" s="26"/>
      <c r="P168" s="27"/>
      <c r="Q168" s="24"/>
      <c r="R168" s="25"/>
      <c r="S168" s="24"/>
      <c r="T168" s="25"/>
      <c r="U168" s="17"/>
      <c r="V168" s="28"/>
      <c r="W168" s="29"/>
      <c r="X168" s="25"/>
      <c r="Y168" s="17"/>
      <c r="Z168" s="28"/>
      <c r="AA168" s="17"/>
      <c r="AB168" s="17"/>
      <c r="AC168" s="17"/>
      <c r="AD168" s="17"/>
      <c r="AE168" s="17"/>
      <c r="AF168" s="17"/>
      <c r="AG168" s="17"/>
      <c r="AH168" s="17"/>
    </row>
    <row r="169" spans="1:34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24"/>
      <c r="J169" s="25"/>
      <c r="K169" s="26"/>
      <c r="L169" s="27"/>
      <c r="M169" s="26"/>
      <c r="N169" s="27"/>
      <c r="O169" s="26"/>
      <c r="P169" s="27"/>
      <c r="Q169" s="24"/>
      <c r="R169" s="25"/>
      <c r="S169" s="24"/>
      <c r="T169" s="25"/>
      <c r="U169" s="17"/>
      <c r="V169" s="28"/>
      <c r="W169" s="29"/>
      <c r="X169" s="25"/>
      <c r="Y169" s="17"/>
      <c r="Z169" s="28"/>
      <c r="AA169" s="17"/>
      <c r="AB169" s="17"/>
      <c r="AC169" s="17"/>
      <c r="AD169" s="17"/>
      <c r="AE169" s="17"/>
      <c r="AF169" s="17"/>
      <c r="AG169" s="17"/>
      <c r="AH169" s="17"/>
    </row>
    <row r="170" spans="1:34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24"/>
      <c r="J170" s="25"/>
      <c r="K170" s="26"/>
      <c r="L170" s="27"/>
      <c r="M170" s="26"/>
      <c r="N170" s="27"/>
      <c r="O170" s="26"/>
      <c r="P170" s="27"/>
      <c r="Q170" s="24"/>
      <c r="R170" s="25"/>
      <c r="S170" s="24"/>
      <c r="T170" s="25"/>
      <c r="U170" s="17"/>
      <c r="V170" s="28"/>
      <c r="W170" s="29"/>
      <c r="X170" s="25"/>
      <c r="Y170" s="17"/>
      <c r="Z170" s="28"/>
      <c r="AA170" s="17"/>
      <c r="AB170" s="17"/>
      <c r="AC170" s="17"/>
      <c r="AD170" s="17"/>
      <c r="AE170" s="17"/>
      <c r="AF170" s="17"/>
      <c r="AG170" s="17"/>
      <c r="AH170" s="17"/>
    </row>
    <row r="171" spans="1:34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24"/>
      <c r="J171" s="25"/>
      <c r="K171" s="26"/>
      <c r="L171" s="27"/>
      <c r="M171" s="26"/>
      <c r="N171" s="27"/>
      <c r="O171" s="26"/>
      <c r="P171" s="27"/>
      <c r="Q171" s="24"/>
      <c r="R171" s="25"/>
      <c r="S171" s="24"/>
      <c r="T171" s="25"/>
      <c r="U171" s="17"/>
      <c r="V171" s="28"/>
      <c r="W171" s="29"/>
      <c r="X171" s="25"/>
      <c r="Y171" s="17"/>
      <c r="Z171" s="28"/>
      <c r="AA171" s="17"/>
      <c r="AB171" s="17"/>
      <c r="AC171" s="17"/>
      <c r="AD171" s="17"/>
      <c r="AE171" s="17"/>
      <c r="AF171" s="17"/>
      <c r="AG171" s="17"/>
      <c r="AH171" s="17"/>
    </row>
    <row r="172" spans="1:34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24"/>
      <c r="J172" s="25"/>
      <c r="K172" s="26"/>
      <c r="L172" s="27"/>
      <c r="M172" s="26"/>
      <c r="N172" s="27"/>
      <c r="O172" s="26"/>
      <c r="P172" s="27"/>
      <c r="Q172" s="24"/>
      <c r="R172" s="25"/>
      <c r="S172" s="24"/>
      <c r="T172" s="25"/>
      <c r="U172" s="17"/>
      <c r="V172" s="28"/>
      <c r="W172" s="29"/>
      <c r="X172" s="25"/>
      <c r="Y172" s="17"/>
      <c r="Z172" s="28"/>
      <c r="AA172" s="17"/>
      <c r="AB172" s="17"/>
      <c r="AC172" s="17"/>
      <c r="AD172" s="17"/>
      <c r="AE172" s="17"/>
      <c r="AF172" s="17"/>
      <c r="AG172" s="17"/>
      <c r="AH172" s="17"/>
    </row>
    <row r="173" spans="1:34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24"/>
      <c r="J173" s="25"/>
      <c r="K173" s="26"/>
      <c r="L173" s="27"/>
      <c r="M173" s="26"/>
      <c r="N173" s="27"/>
      <c r="O173" s="26"/>
      <c r="P173" s="27"/>
      <c r="Q173" s="24"/>
      <c r="R173" s="25"/>
      <c r="S173" s="24"/>
      <c r="T173" s="25"/>
      <c r="U173" s="17"/>
      <c r="V173" s="28"/>
      <c r="W173" s="29"/>
      <c r="X173" s="25"/>
      <c r="Y173" s="17"/>
      <c r="Z173" s="28"/>
      <c r="AA173" s="17"/>
      <c r="AB173" s="17"/>
      <c r="AC173" s="17"/>
      <c r="AD173" s="17"/>
      <c r="AE173" s="17"/>
      <c r="AF173" s="17"/>
      <c r="AG173" s="17"/>
      <c r="AH173" s="17"/>
    </row>
    <row r="174" spans="1:34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24"/>
      <c r="J174" s="25"/>
      <c r="K174" s="26"/>
      <c r="L174" s="27"/>
      <c r="M174" s="26"/>
      <c r="N174" s="27"/>
      <c r="O174" s="26"/>
      <c r="P174" s="27"/>
      <c r="Q174" s="24"/>
      <c r="R174" s="25"/>
      <c r="S174" s="24"/>
      <c r="T174" s="25"/>
      <c r="U174" s="17"/>
      <c r="V174" s="28"/>
      <c r="W174" s="29"/>
      <c r="X174" s="25"/>
      <c r="Y174" s="17"/>
      <c r="Z174" s="28"/>
      <c r="AA174" s="17"/>
      <c r="AB174" s="17"/>
      <c r="AC174" s="17"/>
      <c r="AD174" s="17"/>
      <c r="AE174" s="17"/>
      <c r="AF174" s="17"/>
      <c r="AG174" s="17"/>
      <c r="AH174" s="17"/>
    </row>
    <row r="175" spans="1:34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24"/>
      <c r="J175" s="25"/>
      <c r="K175" s="26"/>
      <c r="L175" s="27"/>
      <c r="M175" s="26"/>
      <c r="N175" s="27"/>
      <c r="O175" s="26"/>
      <c r="P175" s="27"/>
      <c r="Q175" s="24"/>
      <c r="R175" s="25"/>
      <c r="S175" s="24"/>
      <c r="T175" s="25"/>
      <c r="U175" s="17"/>
      <c r="V175" s="28"/>
      <c r="W175" s="29"/>
      <c r="X175" s="25"/>
      <c r="Y175" s="17"/>
      <c r="Z175" s="28"/>
      <c r="AA175" s="17"/>
      <c r="AB175" s="17"/>
      <c r="AC175" s="17"/>
      <c r="AD175" s="17"/>
      <c r="AE175" s="17"/>
      <c r="AF175" s="17"/>
      <c r="AG175" s="17"/>
      <c r="AH175" s="17"/>
    </row>
    <row r="176" spans="1:34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24"/>
      <c r="J176" s="25"/>
      <c r="K176" s="26"/>
      <c r="L176" s="27"/>
      <c r="M176" s="26"/>
      <c r="N176" s="27"/>
      <c r="O176" s="26"/>
      <c r="P176" s="27"/>
      <c r="Q176" s="24"/>
      <c r="R176" s="25"/>
      <c r="S176" s="24"/>
      <c r="T176" s="25"/>
      <c r="U176" s="17"/>
      <c r="V176" s="28"/>
      <c r="W176" s="29"/>
      <c r="X176" s="25"/>
      <c r="Y176" s="17"/>
      <c r="Z176" s="28"/>
      <c r="AA176" s="17"/>
      <c r="AB176" s="17"/>
      <c r="AC176" s="17"/>
      <c r="AD176" s="17"/>
      <c r="AE176" s="17"/>
      <c r="AF176" s="17"/>
      <c r="AG176" s="17"/>
      <c r="AH176" s="17"/>
    </row>
    <row r="177" spans="1:34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24"/>
      <c r="J177" s="25"/>
      <c r="K177" s="26"/>
      <c r="L177" s="27"/>
      <c r="M177" s="26"/>
      <c r="N177" s="27"/>
      <c r="O177" s="26"/>
      <c r="P177" s="27"/>
      <c r="Q177" s="24"/>
      <c r="R177" s="25"/>
      <c r="S177" s="24"/>
      <c r="T177" s="25"/>
      <c r="U177" s="17"/>
      <c r="V177" s="28"/>
      <c r="W177" s="29"/>
      <c r="X177" s="25"/>
      <c r="Y177" s="17"/>
      <c r="Z177" s="28"/>
      <c r="AA177" s="17"/>
      <c r="AB177" s="17"/>
      <c r="AC177" s="17"/>
      <c r="AD177" s="17"/>
      <c r="AE177" s="17"/>
      <c r="AF177" s="17"/>
      <c r="AG177" s="17"/>
      <c r="AH177" s="17"/>
    </row>
    <row r="178" spans="1:34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24"/>
      <c r="J178" s="25"/>
      <c r="K178" s="26"/>
      <c r="L178" s="27"/>
      <c r="M178" s="26"/>
      <c r="N178" s="27"/>
      <c r="O178" s="26"/>
      <c r="P178" s="27"/>
      <c r="Q178" s="24"/>
      <c r="R178" s="25"/>
      <c r="S178" s="24"/>
      <c r="T178" s="25"/>
      <c r="U178" s="17"/>
      <c r="V178" s="28"/>
      <c r="W178" s="29"/>
      <c r="X178" s="25"/>
      <c r="Y178" s="17"/>
      <c r="Z178" s="28"/>
      <c r="AA178" s="17"/>
      <c r="AB178" s="17"/>
      <c r="AC178" s="17"/>
      <c r="AD178" s="17"/>
      <c r="AE178" s="17"/>
      <c r="AF178" s="17"/>
      <c r="AG178" s="17"/>
      <c r="AH178" s="17"/>
    </row>
    <row r="179" spans="1:34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24"/>
      <c r="J179" s="25"/>
      <c r="K179" s="26"/>
      <c r="L179" s="27"/>
      <c r="M179" s="26"/>
      <c r="N179" s="27"/>
      <c r="O179" s="26"/>
      <c r="P179" s="27"/>
      <c r="Q179" s="24"/>
      <c r="R179" s="25"/>
      <c r="S179" s="24"/>
      <c r="T179" s="25"/>
      <c r="U179" s="17"/>
      <c r="V179" s="28"/>
      <c r="W179" s="29"/>
      <c r="X179" s="25"/>
      <c r="Y179" s="17"/>
      <c r="Z179" s="28"/>
      <c r="AA179" s="17"/>
      <c r="AB179" s="17"/>
      <c r="AC179" s="17"/>
      <c r="AD179" s="17"/>
      <c r="AE179" s="17"/>
      <c r="AF179" s="17"/>
      <c r="AG179" s="17"/>
      <c r="AH179" s="17"/>
    </row>
    <row r="180" spans="1:34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24"/>
      <c r="J180" s="25"/>
      <c r="K180" s="26"/>
      <c r="L180" s="27"/>
      <c r="M180" s="26"/>
      <c r="N180" s="27"/>
      <c r="O180" s="26"/>
      <c r="P180" s="27"/>
      <c r="Q180" s="24"/>
      <c r="R180" s="25"/>
      <c r="S180" s="24"/>
      <c r="T180" s="25"/>
      <c r="U180" s="17"/>
      <c r="V180" s="28"/>
      <c r="W180" s="29"/>
      <c r="X180" s="25"/>
      <c r="Y180" s="17"/>
      <c r="Z180" s="28"/>
      <c r="AA180" s="17"/>
      <c r="AB180" s="17"/>
      <c r="AC180" s="17"/>
      <c r="AD180" s="17"/>
      <c r="AE180" s="17"/>
      <c r="AF180" s="17"/>
      <c r="AG180" s="17"/>
      <c r="AH180" s="17"/>
    </row>
    <row r="181" spans="1:34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24"/>
      <c r="J181" s="25"/>
      <c r="K181" s="26"/>
      <c r="L181" s="27"/>
      <c r="M181" s="26"/>
      <c r="N181" s="27"/>
      <c r="O181" s="26"/>
      <c r="P181" s="27"/>
      <c r="Q181" s="24"/>
      <c r="R181" s="25"/>
      <c r="S181" s="24"/>
      <c r="T181" s="25"/>
      <c r="U181" s="17"/>
      <c r="V181" s="28"/>
      <c r="W181" s="29"/>
      <c r="X181" s="25"/>
      <c r="Y181" s="17"/>
      <c r="Z181" s="28"/>
      <c r="AA181" s="17"/>
      <c r="AB181" s="17"/>
      <c r="AC181" s="17"/>
      <c r="AD181" s="17"/>
      <c r="AE181" s="17"/>
      <c r="AF181" s="17"/>
      <c r="AG181" s="17"/>
      <c r="AH181" s="17"/>
    </row>
    <row r="182" spans="1:34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24"/>
      <c r="J182" s="25"/>
      <c r="K182" s="26"/>
      <c r="L182" s="27"/>
      <c r="M182" s="26"/>
      <c r="N182" s="27"/>
      <c r="O182" s="26"/>
      <c r="P182" s="27"/>
      <c r="Q182" s="24"/>
      <c r="R182" s="25"/>
      <c r="S182" s="24"/>
      <c r="T182" s="25"/>
      <c r="U182" s="17"/>
      <c r="V182" s="28"/>
      <c r="W182" s="29"/>
      <c r="X182" s="25"/>
      <c r="Y182" s="17"/>
      <c r="Z182" s="28"/>
      <c r="AA182" s="17"/>
      <c r="AB182" s="17"/>
      <c r="AC182" s="17"/>
      <c r="AD182" s="17"/>
      <c r="AE182" s="17"/>
      <c r="AF182" s="17"/>
      <c r="AG182" s="17"/>
      <c r="AH182" s="17"/>
    </row>
    <row r="183" spans="1:34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24"/>
      <c r="J183" s="25"/>
      <c r="K183" s="26"/>
      <c r="L183" s="27"/>
      <c r="M183" s="26"/>
      <c r="N183" s="27"/>
      <c r="O183" s="26"/>
      <c r="P183" s="27"/>
      <c r="Q183" s="24"/>
      <c r="R183" s="25"/>
      <c r="S183" s="24"/>
      <c r="T183" s="25"/>
      <c r="U183" s="17"/>
      <c r="V183" s="28"/>
      <c r="W183" s="29"/>
      <c r="X183" s="25"/>
      <c r="Y183" s="17"/>
      <c r="Z183" s="28"/>
      <c r="AA183" s="17"/>
      <c r="AB183" s="17"/>
      <c r="AC183" s="17"/>
      <c r="AD183" s="17"/>
      <c r="AE183" s="17"/>
      <c r="AF183" s="17"/>
      <c r="AG183" s="17"/>
      <c r="AH183" s="17"/>
    </row>
    <row r="184" spans="1:34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24"/>
      <c r="J184" s="25"/>
      <c r="K184" s="26"/>
      <c r="L184" s="27"/>
      <c r="M184" s="26"/>
      <c r="N184" s="27"/>
      <c r="O184" s="26"/>
      <c r="P184" s="27"/>
      <c r="Q184" s="24"/>
      <c r="R184" s="25"/>
      <c r="S184" s="24"/>
      <c r="T184" s="25"/>
      <c r="U184" s="17"/>
      <c r="V184" s="28"/>
      <c r="W184" s="29"/>
      <c r="X184" s="25"/>
      <c r="Y184" s="17"/>
      <c r="Z184" s="28"/>
      <c r="AA184" s="17"/>
      <c r="AB184" s="17"/>
      <c r="AC184" s="17"/>
      <c r="AD184" s="17"/>
      <c r="AE184" s="17"/>
      <c r="AF184" s="17"/>
      <c r="AG184" s="17"/>
      <c r="AH184" s="17"/>
    </row>
    <row r="185" spans="1:34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24"/>
      <c r="J185" s="25"/>
      <c r="K185" s="26"/>
      <c r="L185" s="27"/>
      <c r="M185" s="26"/>
      <c r="N185" s="27"/>
      <c r="O185" s="26"/>
      <c r="P185" s="27"/>
      <c r="Q185" s="24"/>
      <c r="R185" s="25"/>
      <c r="S185" s="24"/>
      <c r="T185" s="25"/>
      <c r="U185" s="17"/>
      <c r="V185" s="28"/>
      <c r="W185" s="29"/>
      <c r="X185" s="25"/>
      <c r="Y185" s="17"/>
      <c r="Z185" s="28"/>
      <c r="AA185" s="17"/>
      <c r="AB185" s="17"/>
      <c r="AC185" s="17"/>
      <c r="AD185" s="17"/>
      <c r="AE185" s="17"/>
      <c r="AF185" s="17"/>
      <c r="AG185" s="17"/>
      <c r="AH185" s="17"/>
    </row>
    <row r="186" spans="1:34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24"/>
      <c r="J186" s="25"/>
      <c r="K186" s="26"/>
      <c r="L186" s="27"/>
      <c r="M186" s="26"/>
      <c r="N186" s="27"/>
      <c r="O186" s="26"/>
      <c r="P186" s="27"/>
      <c r="Q186" s="24"/>
      <c r="R186" s="25"/>
      <c r="S186" s="24"/>
      <c r="T186" s="25"/>
      <c r="U186" s="17"/>
      <c r="V186" s="28"/>
      <c r="W186" s="29"/>
      <c r="X186" s="25"/>
      <c r="Y186" s="17"/>
      <c r="Z186" s="28"/>
      <c r="AA186" s="17"/>
      <c r="AB186" s="17"/>
      <c r="AC186" s="17"/>
      <c r="AD186" s="17"/>
      <c r="AE186" s="17"/>
      <c r="AF186" s="17"/>
      <c r="AG186" s="17"/>
      <c r="AH186" s="17"/>
    </row>
    <row r="187" spans="1:34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24"/>
      <c r="J187" s="25"/>
      <c r="K187" s="26"/>
      <c r="L187" s="27"/>
      <c r="M187" s="26"/>
      <c r="N187" s="27"/>
      <c r="O187" s="26"/>
      <c r="P187" s="27"/>
      <c r="Q187" s="24"/>
      <c r="R187" s="25"/>
      <c r="S187" s="24"/>
      <c r="T187" s="25"/>
      <c r="U187" s="17"/>
      <c r="V187" s="28"/>
      <c r="W187" s="29"/>
      <c r="X187" s="25"/>
      <c r="Y187" s="17"/>
      <c r="Z187" s="28"/>
      <c r="AA187" s="17"/>
      <c r="AB187" s="17"/>
      <c r="AC187" s="17"/>
      <c r="AD187" s="17"/>
      <c r="AE187" s="17"/>
      <c r="AF187" s="17"/>
      <c r="AG187" s="17"/>
      <c r="AH187" s="17"/>
    </row>
    <row r="188" spans="1:34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24"/>
      <c r="J188" s="25"/>
      <c r="K188" s="26"/>
      <c r="L188" s="27"/>
      <c r="M188" s="26"/>
      <c r="N188" s="27"/>
      <c r="O188" s="26"/>
      <c r="P188" s="27"/>
      <c r="Q188" s="24"/>
      <c r="R188" s="25"/>
      <c r="S188" s="24"/>
      <c r="T188" s="25"/>
      <c r="U188" s="17"/>
      <c r="V188" s="28"/>
      <c r="W188" s="29"/>
      <c r="X188" s="25"/>
      <c r="Y188" s="17"/>
      <c r="Z188" s="28"/>
      <c r="AA188" s="17"/>
      <c r="AB188" s="17"/>
      <c r="AC188" s="17"/>
      <c r="AD188" s="17"/>
      <c r="AE188" s="17"/>
      <c r="AF188" s="17"/>
      <c r="AG188" s="17"/>
      <c r="AH188" s="17"/>
    </row>
    <row r="189" spans="1:34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24"/>
      <c r="J189" s="25"/>
      <c r="K189" s="26"/>
      <c r="L189" s="27"/>
      <c r="M189" s="26"/>
      <c r="N189" s="27"/>
      <c r="O189" s="26"/>
      <c r="P189" s="27"/>
      <c r="Q189" s="24"/>
      <c r="R189" s="25"/>
      <c r="S189" s="24"/>
      <c r="T189" s="25"/>
      <c r="U189" s="17"/>
      <c r="V189" s="28"/>
      <c r="W189" s="29"/>
      <c r="X189" s="25"/>
      <c r="Y189" s="17"/>
      <c r="Z189" s="28"/>
      <c r="AA189" s="17"/>
      <c r="AB189" s="17"/>
      <c r="AC189" s="17"/>
      <c r="AD189" s="17"/>
      <c r="AE189" s="17"/>
      <c r="AF189" s="17"/>
      <c r="AG189" s="17"/>
      <c r="AH189" s="17"/>
    </row>
    <row r="190" spans="1:34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24"/>
      <c r="J190" s="25"/>
      <c r="K190" s="26"/>
      <c r="L190" s="27"/>
      <c r="M190" s="26"/>
      <c r="N190" s="27"/>
      <c r="O190" s="26"/>
      <c r="P190" s="27"/>
      <c r="Q190" s="24"/>
      <c r="R190" s="25"/>
      <c r="S190" s="24"/>
      <c r="T190" s="25"/>
      <c r="U190" s="17"/>
      <c r="V190" s="28"/>
      <c r="W190" s="29"/>
      <c r="X190" s="25"/>
      <c r="Y190" s="17"/>
      <c r="Z190" s="28"/>
      <c r="AA190" s="17"/>
      <c r="AB190" s="17"/>
      <c r="AC190" s="17"/>
      <c r="AD190" s="17"/>
      <c r="AE190" s="17"/>
      <c r="AF190" s="17"/>
      <c r="AG190" s="17"/>
      <c r="AH190" s="17"/>
    </row>
    <row r="191" spans="1:34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24"/>
      <c r="J191" s="25"/>
      <c r="K191" s="26"/>
      <c r="L191" s="27"/>
      <c r="M191" s="26"/>
      <c r="N191" s="27"/>
      <c r="O191" s="26"/>
      <c r="P191" s="27"/>
      <c r="Q191" s="24"/>
      <c r="R191" s="25"/>
      <c r="S191" s="24"/>
      <c r="T191" s="25"/>
      <c r="U191" s="17"/>
      <c r="V191" s="28"/>
      <c r="W191" s="29"/>
      <c r="X191" s="25"/>
      <c r="Y191" s="17"/>
      <c r="Z191" s="28"/>
      <c r="AA191" s="17"/>
      <c r="AB191" s="17"/>
      <c r="AC191" s="17"/>
      <c r="AD191" s="17"/>
      <c r="AE191" s="17"/>
      <c r="AF191" s="17"/>
      <c r="AG191" s="17"/>
      <c r="AH191" s="17"/>
    </row>
    <row r="192" spans="1:34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24"/>
      <c r="J192" s="25"/>
      <c r="K192" s="26"/>
      <c r="L192" s="27"/>
      <c r="M192" s="26"/>
      <c r="N192" s="27"/>
      <c r="O192" s="26"/>
      <c r="P192" s="27"/>
      <c r="Q192" s="24"/>
      <c r="R192" s="25"/>
      <c r="S192" s="24"/>
      <c r="T192" s="25"/>
      <c r="U192" s="17"/>
      <c r="V192" s="28"/>
      <c r="W192" s="29"/>
      <c r="X192" s="25"/>
      <c r="Y192" s="17"/>
      <c r="Z192" s="28"/>
      <c r="AA192" s="17"/>
      <c r="AB192" s="17"/>
      <c r="AC192" s="17"/>
      <c r="AD192" s="17"/>
      <c r="AE192" s="17"/>
      <c r="AF192" s="17"/>
      <c r="AG192" s="17"/>
      <c r="AH192" s="17"/>
    </row>
    <row r="193" spans="1:34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24"/>
      <c r="J193" s="25"/>
      <c r="K193" s="26"/>
      <c r="L193" s="27"/>
      <c r="M193" s="26"/>
      <c r="N193" s="27"/>
      <c r="O193" s="26"/>
      <c r="P193" s="27"/>
      <c r="Q193" s="24"/>
      <c r="R193" s="25"/>
      <c r="S193" s="24"/>
      <c r="T193" s="25"/>
      <c r="U193" s="17"/>
      <c r="V193" s="28"/>
      <c r="W193" s="29"/>
      <c r="X193" s="25"/>
      <c r="Y193" s="17"/>
      <c r="Z193" s="28"/>
      <c r="AA193" s="17"/>
      <c r="AB193" s="17"/>
      <c r="AC193" s="17"/>
      <c r="AD193" s="17"/>
      <c r="AE193" s="17"/>
      <c r="AF193" s="17"/>
      <c r="AG193" s="17"/>
      <c r="AH193" s="17"/>
    </row>
    <row r="194" spans="1:34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24"/>
      <c r="J194" s="25"/>
      <c r="K194" s="26"/>
      <c r="L194" s="27"/>
      <c r="M194" s="26"/>
      <c r="N194" s="27"/>
      <c r="O194" s="26"/>
      <c r="P194" s="27"/>
      <c r="Q194" s="24"/>
      <c r="R194" s="25"/>
      <c r="S194" s="24"/>
      <c r="T194" s="25"/>
      <c r="U194" s="17"/>
      <c r="V194" s="28"/>
      <c r="W194" s="29"/>
      <c r="X194" s="25"/>
      <c r="Y194" s="17"/>
      <c r="Z194" s="28"/>
      <c r="AA194" s="17"/>
      <c r="AB194" s="17"/>
      <c r="AC194" s="17"/>
      <c r="AD194" s="17"/>
      <c r="AE194" s="17"/>
      <c r="AF194" s="17"/>
      <c r="AG194" s="17"/>
      <c r="AH194" s="17"/>
    </row>
    <row r="195" spans="1:34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24"/>
      <c r="J195" s="25"/>
      <c r="K195" s="26"/>
      <c r="L195" s="27"/>
      <c r="M195" s="26"/>
      <c r="N195" s="27"/>
      <c r="O195" s="26"/>
      <c r="P195" s="27"/>
      <c r="Q195" s="24"/>
      <c r="R195" s="25"/>
      <c r="S195" s="24"/>
      <c r="T195" s="25"/>
      <c r="U195" s="17"/>
      <c r="V195" s="28"/>
      <c r="W195" s="29"/>
      <c r="X195" s="25"/>
      <c r="Y195" s="17"/>
      <c r="Z195" s="28"/>
      <c r="AA195" s="17"/>
      <c r="AB195" s="17"/>
      <c r="AC195" s="17"/>
      <c r="AD195" s="17"/>
      <c r="AE195" s="17"/>
      <c r="AF195" s="17"/>
      <c r="AG195" s="17"/>
      <c r="AH195" s="17"/>
    </row>
    <row r="196" spans="1:34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24"/>
      <c r="J196" s="25"/>
      <c r="K196" s="26"/>
      <c r="L196" s="27"/>
      <c r="M196" s="26"/>
      <c r="N196" s="27"/>
      <c r="O196" s="26"/>
      <c r="P196" s="27"/>
      <c r="Q196" s="24"/>
      <c r="R196" s="25"/>
      <c r="S196" s="24"/>
      <c r="T196" s="25"/>
      <c r="U196" s="17"/>
      <c r="V196" s="28"/>
      <c r="W196" s="29"/>
      <c r="X196" s="25"/>
      <c r="Y196" s="17"/>
      <c r="Z196" s="28"/>
      <c r="AA196" s="17"/>
      <c r="AB196" s="17"/>
      <c r="AC196" s="17"/>
      <c r="AD196" s="17"/>
      <c r="AE196" s="17"/>
      <c r="AF196" s="17"/>
      <c r="AG196" s="17"/>
      <c r="AH196" s="17"/>
    </row>
    <row r="197" spans="1:34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24"/>
      <c r="J197" s="25"/>
      <c r="K197" s="26"/>
      <c r="L197" s="27"/>
      <c r="M197" s="26"/>
      <c r="N197" s="27"/>
      <c r="O197" s="26"/>
      <c r="P197" s="27"/>
      <c r="Q197" s="24"/>
      <c r="R197" s="25"/>
      <c r="S197" s="24"/>
      <c r="T197" s="25"/>
      <c r="U197" s="17"/>
      <c r="V197" s="28"/>
      <c r="W197" s="29"/>
      <c r="X197" s="25"/>
      <c r="Y197" s="17"/>
      <c r="Z197" s="28"/>
      <c r="AA197" s="17"/>
      <c r="AB197" s="17"/>
      <c r="AC197" s="17"/>
      <c r="AD197" s="17"/>
      <c r="AE197" s="17"/>
      <c r="AF197" s="17"/>
      <c r="AG197" s="17"/>
      <c r="AH197" s="17"/>
    </row>
    <row r="198" spans="1:34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24"/>
      <c r="J198" s="25"/>
      <c r="K198" s="26"/>
      <c r="L198" s="27"/>
      <c r="M198" s="26"/>
      <c r="N198" s="27"/>
      <c r="O198" s="26"/>
      <c r="P198" s="27"/>
      <c r="Q198" s="24"/>
      <c r="R198" s="25"/>
      <c r="S198" s="24"/>
      <c r="T198" s="25"/>
      <c r="U198" s="17"/>
      <c r="V198" s="28"/>
      <c r="W198" s="29"/>
      <c r="X198" s="25"/>
      <c r="Y198" s="17"/>
      <c r="Z198" s="28"/>
      <c r="AA198" s="17"/>
      <c r="AB198" s="17"/>
      <c r="AC198" s="17"/>
      <c r="AD198" s="17"/>
      <c r="AE198" s="17"/>
      <c r="AF198" s="17"/>
      <c r="AG198" s="17"/>
      <c r="AH198" s="17"/>
    </row>
    <row r="199" spans="1:34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24"/>
      <c r="J199" s="25"/>
      <c r="K199" s="26"/>
      <c r="L199" s="27"/>
      <c r="M199" s="26"/>
      <c r="N199" s="27"/>
      <c r="O199" s="26"/>
      <c r="P199" s="27"/>
      <c r="Q199" s="24"/>
      <c r="R199" s="25"/>
      <c r="S199" s="24"/>
      <c r="T199" s="25"/>
      <c r="U199" s="17"/>
      <c r="V199" s="28"/>
      <c r="W199" s="29"/>
      <c r="X199" s="25"/>
      <c r="Y199" s="17"/>
      <c r="Z199" s="28"/>
      <c r="AA199" s="17"/>
      <c r="AB199" s="17"/>
      <c r="AC199" s="17"/>
      <c r="AD199" s="17"/>
      <c r="AE199" s="17"/>
      <c r="AF199" s="17"/>
      <c r="AG199" s="17"/>
      <c r="AH199" s="17"/>
    </row>
    <row r="200" spans="1:34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24"/>
      <c r="J200" s="25"/>
      <c r="K200" s="26"/>
      <c r="L200" s="27"/>
      <c r="M200" s="26"/>
      <c r="N200" s="27"/>
      <c r="O200" s="26"/>
      <c r="P200" s="27"/>
      <c r="Q200" s="24"/>
      <c r="R200" s="25"/>
      <c r="S200" s="24"/>
      <c r="T200" s="25"/>
      <c r="U200" s="17"/>
      <c r="V200" s="28"/>
      <c r="W200" s="29"/>
      <c r="X200" s="25"/>
      <c r="Y200" s="17"/>
      <c r="Z200" s="28"/>
      <c r="AA200" s="17"/>
      <c r="AB200" s="17"/>
      <c r="AC200" s="17"/>
      <c r="AD200" s="17"/>
      <c r="AE200" s="17"/>
      <c r="AF200" s="17"/>
      <c r="AG200" s="17"/>
      <c r="AH200" s="17"/>
    </row>
    <row r="201" spans="1:34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24"/>
      <c r="J201" s="25"/>
      <c r="K201" s="26"/>
      <c r="L201" s="27"/>
      <c r="M201" s="26"/>
      <c r="N201" s="27"/>
      <c r="O201" s="26"/>
      <c r="P201" s="27"/>
      <c r="Q201" s="24"/>
      <c r="R201" s="25"/>
      <c r="S201" s="24"/>
      <c r="T201" s="25"/>
      <c r="U201" s="17"/>
      <c r="V201" s="28"/>
      <c r="W201" s="29"/>
      <c r="X201" s="25"/>
      <c r="Y201" s="17"/>
      <c r="Z201" s="28"/>
      <c r="AA201" s="17"/>
      <c r="AB201" s="17"/>
      <c r="AC201" s="17"/>
      <c r="AD201" s="17"/>
      <c r="AE201" s="17"/>
      <c r="AF201" s="17"/>
      <c r="AG201" s="17"/>
      <c r="AH201" s="17"/>
    </row>
    <row r="202" spans="1:34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24"/>
      <c r="J202" s="25"/>
      <c r="K202" s="26"/>
      <c r="L202" s="27"/>
      <c r="M202" s="26"/>
      <c r="N202" s="27"/>
      <c r="O202" s="26"/>
      <c r="P202" s="27"/>
      <c r="Q202" s="24"/>
      <c r="R202" s="25"/>
      <c r="S202" s="24"/>
      <c r="T202" s="25"/>
      <c r="U202" s="17"/>
      <c r="V202" s="28"/>
      <c r="W202" s="29"/>
      <c r="X202" s="25"/>
      <c r="Y202" s="17"/>
      <c r="Z202" s="28"/>
      <c r="AA202" s="17"/>
      <c r="AB202" s="17"/>
      <c r="AC202" s="17"/>
      <c r="AD202" s="17"/>
      <c r="AE202" s="17"/>
      <c r="AF202" s="17"/>
      <c r="AG202" s="17"/>
      <c r="AH202" s="17"/>
    </row>
    <row r="203" spans="1:34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24"/>
      <c r="J203" s="25"/>
      <c r="K203" s="26"/>
      <c r="L203" s="27"/>
      <c r="M203" s="26"/>
      <c r="N203" s="27"/>
      <c r="O203" s="26"/>
      <c r="P203" s="27"/>
      <c r="Q203" s="24"/>
      <c r="R203" s="25"/>
      <c r="S203" s="24"/>
      <c r="T203" s="25"/>
      <c r="U203" s="17"/>
      <c r="V203" s="28"/>
      <c r="W203" s="29"/>
      <c r="X203" s="25"/>
      <c r="Y203" s="17"/>
      <c r="Z203" s="28"/>
      <c r="AA203" s="17"/>
      <c r="AB203" s="17"/>
      <c r="AC203" s="17"/>
      <c r="AD203" s="17"/>
      <c r="AE203" s="17"/>
      <c r="AF203" s="17"/>
      <c r="AG203" s="17"/>
      <c r="AH203" s="17"/>
    </row>
    <row r="204" spans="1:34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24"/>
      <c r="J204" s="25"/>
      <c r="K204" s="26"/>
      <c r="L204" s="27"/>
      <c r="M204" s="26"/>
      <c r="N204" s="27"/>
      <c r="O204" s="26"/>
      <c r="P204" s="27"/>
      <c r="Q204" s="24"/>
      <c r="R204" s="25"/>
      <c r="S204" s="24"/>
      <c r="T204" s="25"/>
      <c r="U204" s="17"/>
      <c r="V204" s="28"/>
      <c r="W204" s="29"/>
      <c r="X204" s="25"/>
      <c r="Y204" s="17"/>
      <c r="Z204" s="28"/>
      <c r="AA204" s="17"/>
      <c r="AB204" s="17"/>
      <c r="AC204" s="17"/>
      <c r="AD204" s="17"/>
      <c r="AE204" s="17"/>
      <c r="AF204" s="17"/>
      <c r="AG204" s="17"/>
      <c r="AH204" s="17"/>
    </row>
    <row r="205" spans="1:34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24"/>
      <c r="J205" s="25"/>
      <c r="K205" s="26"/>
      <c r="L205" s="27"/>
      <c r="M205" s="26"/>
      <c r="N205" s="27"/>
      <c r="O205" s="26"/>
      <c r="P205" s="27"/>
      <c r="Q205" s="24"/>
      <c r="R205" s="25"/>
      <c r="S205" s="24"/>
      <c r="T205" s="25"/>
      <c r="U205" s="17"/>
      <c r="V205" s="28"/>
      <c r="W205" s="29"/>
      <c r="X205" s="25"/>
      <c r="Y205" s="17"/>
      <c r="Z205" s="28"/>
      <c r="AA205" s="17"/>
      <c r="AB205" s="17"/>
      <c r="AC205" s="17"/>
      <c r="AD205" s="17"/>
      <c r="AE205" s="17"/>
      <c r="AF205" s="17"/>
      <c r="AG205" s="17"/>
      <c r="AH205" s="17"/>
    </row>
    <row r="206" spans="1:34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24"/>
      <c r="J206" s="25"/>
      <c r="K206" s="26"/>
      <c r="L206" s="27"/>
      <c r="M206" s="26"/>
      <c r="N206" s="27"/>
      <c r="O206" s="26"/>
      <c r="P206" s="27"/>
      <c r="Q206" s="24"/>
      <c r="R206" s="25"/>
      <c r="S206" s="24"/>
      <c r="T206" s="25"/>
      <c r="U206" s="17"/>
      <c r="V206" s="28"/>
      <c r="W206" s="29"/>
      <c r="X206" s="25"/>
      <c r="Y206" s="17"/>
      <c r="Z206" s="28"/>
      <c r="AA206" s="17"/>
      <c r="AB206" s="17"/>
      <c r="AC206" s="17"/>
      <c r="AD206" s="17"/>
      <c r="AE206" s="17"/>
      <c r="AF206" s="17"/>
      <c r="AG206" s="17"/>
      <c r="AH206" s="17"/>
    </row>
    <row r="207" spans="1:34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24"/>
      <c r="J207" s="25"/>
      <c r="K207" s="26"/>
      <c r="L207" s="27"/>
      <c r="M207" s="26"/>
      <c r="N207" s="27"/>
      <c r="O207" s="26"/>
      <c r="P207" s="27"/>
      <c r="Q207" s="24"/>
      <c r="R207" s="25"/>
      <c r="S207" s="24"/>
      <c r="T207" s="25"/>
      <c r="U207" s="17"/>
      <c r="V207" s="28"/>
      <c r="W207" s="29"/>
      <c r="X207" s="25"/>
      <c r="Y207" s="17"/>
      <c r="Z207" s="28"/>
      <c r="AA207" s="17"/>
      <c r="AB207" s="17"/>
      <c r="AC207" s="17"/>
      <c r="AD207" s="17"/>
      <c r="AE207" s="17"/>
      <c r="AF207" s="17"/>
      <c r="AG207" s="17"/>
      <c r="AH207" s="17"/>
    </row>
    <row r="208" spans="1:34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24"/>
      <c r="J208" s="25"/>
      <c r="K208" s="26"/>
      <c r="L208" s="27"/>
      <c r="M208" s="26"/>
      <c r="N208" s="27"/>
      <c r="O208" s="26"/>
      <c r="P208" s="27"/>
      <c r="Q208" s="24"/>
      <c r="R208" s="25"/>
      <c r="S208" s="24"/>
      <c r="T208" s="25"/>
      <c r="U208" s="17"/>
      <c r="V208" s="28"/>
      <c r="W208" s="29"/>
      <c r="X208" s="25"/>
      <c r="Y208" s="17"/>
      <c r="Z208" s="28"/>
      <c r="AA208" s="17"/>
      <c r="AB208" s="17"/>
      <c r="AC208" s="17"/>
      <c r="AD208" s="17"/>
      <c r="AE208" s="17"/>
      <c r="AF208" s="17"/>
      <c r="AG208" s="17"/>
      <c r="AH208" s="17"/>
    </row>
    <row r="209" spans="1:34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24"/>
      <c r="J209" s="25"/>
      <c r="K209" s="26"/>
      <c r="L209" s="27"/>
      <c r="M209" s="26"/>
      <c r="N209" s="27"/>
      <c r="O209" s="26"/>
      <c r="P209" s="27"/>
      <c r="Q209" s="24"/>
      <c r="R209" s="25"/>
      <c r="S209" s="24"/>
      <c r="T209" s="25"/>
      <c r="U209" s="17"/>
      <c r="V209" s="28"/>
      <c r="W209" s="29"/>
      <c r="X209" s="25"/>
      <c r="Y209" s="17"/>
      <c r="Z209" s="28"/>
      <c r="AA209" s="17"/>
      <c r="AB209" s="17"/>
      <c r="AC209" s="17"/>
      <c r="AD209" s="17"/>
      <c r="AE209" s="17"/>
      <c r="AF209" s="17"/>
      <c r="AG209" s="17"/>
      <c r="AH209" s="17"/>
    </row>
    <row r="210" spans="1:34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24"/>
      <c r="J210" s="25"/>
      <c r="K210" s="26"/>
      <c r="L210" s="27"/>
      <c r="M210" s="26"/>
      <c r="N210" s="27"/>
      <c r="O210" s="26"/>
      <c r="P210" s="27"/>
      <c r="Q210" s="24"/>
      <c r="R210" s="25"/>
      <c r="S210" s="24"/>
      <c r="T210" s="25"/>
      <c r="U210" s="17"/>
      <c r="V210" s="28"/>
      <c r="W210" s="29"/>
      <c r="X210" s="25"/>
      <c r="Y210" s="17"/>
      <c r="Z210" s="28"/>
      <c r="AA210" s="17"/>
      <c r="AB210" s="17"/>
      <c r="AC210" s="17"/>
      <c r="AD210" s="17"/>
      <c r="AE210" s="17"/>
      <c r="AF210" s="17"/>
      <c r="AG210" s="17"/>
      <c r="AH210" s="17"/>
    </row>
    <row r="211" spans="1:34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24"/>
      <c r="J211" s="25"/>
      <c r="K211" s="26"/>
      <c r="L211" s="27"/>
      <c r="M211" s="26"/>
      <c r="N211" s="27"/>
      <c r="O211" s="26"/>
      <c r="P211" s="27"/>
      <c r="Q211" s="24"/>
      <c r="R211" s="25"/>
      <c r="S211" s="24"/>
      <c r="T211" s="25"/>
      <c r="U211" s="17"/>
      <c r="V211" s="28"/>
      <c r="W211" s="29"/>
      <c r="X211" s="25"/>
      <c r="Y211" s="17"/>
      <c r="Z211" s="28"/>
      <c r="AA211" s="17"/>
      <c r="AB211" s="17"/>
      <c r="AC211" s="17"/>
      <c r="AD211" s="17"/>
      <c r="AE211" s="17"/>
      <c r="AF211" s="17"/>
      <c r="AG211" s="17"/>
      <c r="AH211" s="17"/>
    </row>
    <row r="212" spans="1:34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24"/>
      <c r="J212" s="25"/>
      <c r="K212" s="26"/>
      <c r="L212" s="27"/>
      <c r="M212" s="26"/>
      <c r="N212" s="27"/>
      <c r="O212" s="26"/>
      <c r="P212" s="27"/>
      <c r="Q212" s="24"/>
      <c r="R212" s="25"/>
      <c r="S212" s="24"/>
      <c r="T212" s="25"/>
      <c r="U212" s="17"/>
      <c r="V212" s="28"/>
      <c r="W212" s="29"/>
      <c r="X212" s="25"/>
      <c r="Y212" s="17"/>
      <c r="Z212" s="28"/>
      <c r="AA212" s="17"/>
      <c r="AB212" s="17"/>
      <c r="AC212" s="17"/>
      <c r="AD212" s="17"/>
      <c r="AE212" s="17"/>
      <c r="AF212" s="17"/>
      <c r="AG212" s="17"/>
      <c r="AH212" s="17"/>
    </row>
    <row r="213" spans="1:34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24"/>
      <c r="J213" s="25"/>
      <c r="K213" s="26"/>
      <c r="L213" s="27"/>
      <c r="M213" s="26"/>
      <c r="N213" s="27"/>
      <c r="O213" s="26"/>
      <c r="P213" s="27"/>
      <c r="Q213" s="24"/>
      <c r="R213" s="25"/>
      <c r="S213" s="24"/>
      <c r="T213" s="25"/>
      <c r="U213" s="17"/>
      <c r="V213" s="28"/>
      <c r="W213" s="29"/>
      <c r="X213" s="25"/>
      <c r="Y213" s="17"/>
      <c r="Z213" s="28"/>
      <c r="AA213" s="17"/>
      <c r="AB213" s="17"/>
      <c r="AC213" s="17"/>
      <c r="AD213" s="17"/>
      <c r="AE213" s="17"/>
      <c r="AF213" s="17"/>
      <c r="AG213" s="17"/>
      <c r="AH213" s="17"/>
    </row>
    <row r="214" spans="1:34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24"/>
      <c r="J214" s="25"/>
      <c r="K214" s="26"/>
      <c r="L214" s="27"/>
      <c r="M214" s="26"/>
      <c r="N214" s="27"/>
      <c r="O214" s="26"/>
      <c r="P214" s="27"/>
      <c r="Q214" s="24"/>
      <c r="R214" s="25"/>
      <c r="S214" s="24"/>
      <c r="T214" s="25"/>
      <c r="U214" s="17"/>
      <c r="V214" s="28"/>
      <c r="W214" s="29"/>
      <c r="X214" s="25"/>
      <c r="Y214" s="17"/>
      <c r="Z214" s="28"/>
      <c r="AA214" s="17"/>
      <c r="AB214" s="17"/>
      <c r="AC214" s="17"/>
      <c r="AD214" s="17"/>
      <c r="AE214" s="17"/>
      <c r="AF214" s="17"/>
      <c r="AG214" s="17"/>
      <c r="AH214" s="17"/>
    </row>
    <row r="215" spans="1:34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24"/>
      <c r="J215" s="25"/>
      <c r="K215" s="26"/>
      <c r="L215" s="27"/>
      <c r="M215" s="26"/>
      <c r="N215" s="27"/>
      <c r="O215" s="26"/>
      <c r="P215" s="27"/>
      <c r="Q215" s="24"/>
      <c r="R215" s="25"/>
      <c r="S215" s="24"/>
      <c r="T215" s="25"/>
      <c r="U215" s="17"/>
      <c r="V215" s="28"/>
      <c r="W215" s="29"/>
      <c r="X215" s="25"/>
      <c r="Y215" s="17"/>
      <c r="Z215" s="28"/>
      <c r="AA215" s="17"/>
      <c r="AB215" s="17"/>
      <c r="AC215" s="17"/>
      <c r="AD215" s="17"/>
      <c r="AE215" s="17"/>
      <c r="AF215" s="17"/>
      <c r="AG215" s="17"/>
      <c r="AH215" s="17"/>
    </row>
    <row r="216" spans="1:34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24"/>
      <c r="J216" s="25"/>
      <c r="K216" s="26"/>
      <c r="L216" s="27"/>
      <c r="M216" s="26"/>
      <c r="N216" s="27"/>
      <c r="O216" s="26"/>
      <c r="P216" s="27"/>
      <c r="Q216" s="24"/>
      <c r="R216" s="25"/>
      <c r="S216" s="24"/>
      <c r="T216" s="25"/>
      <c r="U216" s="17"/>
      <c r="V216" s="28"/>
      <c r="W216" s="29"/>
      <c r="X216" s="25"/>
      <c r="Y216" s="17"/>
      <c r="Z216" s="28"/>
      <c r="AA216" s="17"/>
      <c r="AB216" s="17"/>
      <c r="AC216" s="17"/>
      <c r="AD216" s="17"/>
      <c r="AE216" s="17"/>
      <c r="AF216" s="17"/>
      <c r="AG216" s="17"/>
      <c r="AH216" s="17"/>
    </row>
    <row r="217" spans="1:34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24"/>
      <c r="J217" s="25"/>
      <c r="K217" s="26"/>
      <c r="L217" s="27"/>
      <c r="M217" s="26"/>
      <c r="N217" s="27"/>
      <c r="O217" s="26"/>
      <c r="P217" s="27"/>
      <c r="Q217" s="24"/>
      <c r="R217" s="25"/>
      <c r="S217" s="24"/>
      <c r="T217" s="25"/>
      <c r="U217" s="17"/>
      <c r="V217" s="28"/>
      <c r="W217" s="29"/>
      <c r="X217" s="25"/>
      <c r="Y217" s="17"/>
      <c r="Z217" s="28"/>
      <c r="AA217" s="17"/>
      <c r="AB217" s="17"/>
      <c r="AC217" s="17"/>
      <c r="AD217" s="17"/>
      <c r="AE217" s="17"/>
      <c r="AF217" s="17"/>
      <c r="AG217" s="17"/>
      <c r="AH217" s="17"/>
    </row>
    <row r="218" spans="1:34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24"/>
      <c r="J218" s="25"/>
      <c r="K218" s="26"/>
      <c r="L218" s="27"/>
      <c r="M218" s="26"/>
      <c r="N218" s="27"/>
      <c r="O218" s="26"/>
      <c r="P218" s="27"/>
      <c r="Q218" s="24"/>
      <c r="R218" s="25"/>
      <c r="S218" s="24"/>
      <c r="T218" s="25"/>
      <c r="U218" s="17"/>
      <c r="V218" s="28"/>
      <c r="W218" s="29"/>
      <c r="X218" s="25"/>
      <c r="Y218" s="17"/>
      <c r="Z218" s="28"/>
      <c r="AA218" s="17"/>
      <c r="AB218" s="17"/>
      <c r="AC218" s="17"/>
      <c r="AD218" s="17"/>
      <c r="AE218" s="17"/>
      <c r="AF218" s="17"/>
      <c r="AG218" s="17"/>
      <c r="AH218" s="17"/>
    </row>
    <row r="219" spans="1:34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24"/>
      <c r="J219" s="25"/>
      <c r="K219" s="26"/>
      <c r="L219" s="27"/>
      <c r="M219" s="26"/>
      <c r="N219" s="27"/>
      <c r="O219" s="26"/>
      <c r="P219" s="27"/>
      <c r="Q219" s="24"/>
      <c r="R219" s="25"/>
      <c r="S219" s="24"/>
      <c r="T219" s="25"/>
      <c r="U219" s="17"/>
      <c r="V219" s="28"/>
      <c r="W219" s="29"/>
      <c r="X219" s="25"/>
      <c r="Y219" s="17"/>
      <c r="Z219" s="28"/>
      <c r="AA219" s="17"/>
      <c r="AB219" s="17"/>
      <c r="AC219" s="17"/>
      <c r="AD219" s="17"/>
      <c r="AE219" s="17"/>
      <c r="AF219" s="17"/>
      <c r="AG219" s="17"/>
      <c r="AH219" s="17"/>
    </row>
    <row r="220" spans="1:34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24"/>
      <c r="J220" s="25"/>
      <c r="K220" s="26"/>
      <c r="L220" s="27"/>
      <c r="M220" s="26"/>
      <c r="N220" s="27"/>
      <c r="O220" s="26"/>
      <c r="P220" s="27"/>
      <c r="Q220" s="24"/>
      <c r="R220" s="25"/>
      <c r="S220" s="24"/>
      <c r="T220" s="25"/>
      <c r="U220" s="17"/>
      <c r="V220" s="28"/>
      <c r="W220" s="29"/>
      <c r="X220" s="25"/>
      <c r="Y220" s="17"/>
      <c r="Z220" s="28"/>
      <c r="AA220" s="17"/>
      <c r="AB220" s="17"/>
      <c r="AC220" s="17"/>
      <c r="AD220" s="17"/>
      <c r="AE220" s="17"/>
      <c r="AF220" s="17"/>
      <c r="AG220" s="17"/>
      <c r="AH220" s="17"/>
    </row>
    <row r="221" spans="1:34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24"/>
      <c r="J221" s="25"/>
      <c r="K221" s="26"/>
      <c r="L221" s="27"/>
      <c r="M221" s="26"/>
      <c r="N221" s="27"/>
      <c r="O221" s="26"/>
      <c r="P221" s="27"/>
      <c r="Q221" s="24"/>
      <c r="R221" s="25"/>
      <c r="S221" s="24"/>
      <c r="T221" s="25"/>
      <c r="U221" s="17"/>
      <c r="V221" s="28"/>
      <c r="W221" s="29"/>
      <c r="X221" s="25"/>
      <c r="Y221" s="17"/>
      <c r="Z221" s="28"/>
      <c r="AA221" s="17"/>
      <c r="AB221" s="17"/>
      <c r="AC221" s="17"/>
      <c r="AD221" s="17"/>
      <c r="AE221" s="17"/>
      <c r="AF221" s="17"/>
      <c r="AG221" s="17"/>
      <c r="AH221" s="17"/>
    </row>
    <row r="222" spans="1:34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24"/>
      <c r="J222" s="25"/>
      <c r="K222" s="26"/>
      <c r="L222" s="27"/>
      <c r="M222" s="26"/>
      <c r="N222" s="27"/>
      <c r="O222" s="26"/>
      <c r="P222" s="27"/>
      <c r="Q222" s="24"/>
      <c r="R222" s="25"/>
      <c r="S222" s="24"/>
      <c r="T222" s="25"/>
      <c r="U222" s="17"/>
      <c r="V222" s="28"/>
      <c r="W222" s="29"/>
      <c r="X222" s="25"/>
      <c r="Y222" s="17"/>
      <c r="Z222" s="28"/>
      <c r="AA222" s="17"/>
      <c r="AB222" s="17"/>
      <c r="AC222" s="17"/>
      <c r="AD222" s="17"/>
      <c r="AE222" s="17"/>
      <c r="AF222" s="17"/>
      <c r="AG222" s="17"/>
      <c r="AH222" s="17"/>
    </row>
    <row r="223" spans="1:34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24"/>
      <c r="J223" s="25"/>
      <c r="K223" s="26"/>
      <c r="L223" s="27"/>
      <c r="M223" s="26"/>
      <c r="N223" s="27"/>
      <c r="O223" s="26"/>
      <c r="P223" s="27"/>
      <c r="Q223" s="24"/>
      <c r="R223" s="25"/>
      <c r="S223" s="24"/>
      <c r="T223" s="25"/>
      <c r="U223" s="17"/>
      <c r="V223" s="28"/>
      <c r="W223" s="29"/>
      <c r="X223" s="25"/>
      <c r="Y223" s="17"/>
      <c r="Z223" s="28"/>
      <c r="AA223" s="17"/>
      <c r="AB223" s="17"/>
      <c r="AC223" s="17"/>
      <c r="AD223" s="17"/>
      <c r="AE223" s="17"/>
      <c r="AF223" s="17"/>
      <c r="AG223" s="17"/>
      <c r="AH223" s="17"/>
    </row>
    <row r="224" spans="1:34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24"/>
      <c r="J224" s="25"/>
      <c r="K224" s="26"/>
      <c r="L224" s="27"/>
      <c r="M224" s="26"/>
      <c r="N224" s="27"/>
      <c r="O224" s="26"/>
      <c r="P224" s="27"/>
      <c r="Q224" s="24"/>
      <c r="R224" s="25"/>
      <c r="S224" s="24"/>
      <c r="T224" s="25"/>
      <c r="U224" s="17"/>
      <c r="V224" s="28"/>
      <c r="W224" s="29"/>
      <c r="X224" s="25"/>
      <c r="Y224" s="17"/>
      <c r="Z224" s="28"/>
      <c r="AA224" s="17"/>
      <c r="AB224" s="17"/>
      <c r="AC224" s="17"/>
      <c r="AD224" s="17"/>
      <c r="AE224" s="17"/>
      <c r="AF224" s="17"/>
      <c r="AG224" s="17"/>
      <c r="AH224" s="17"/>
    </row>
    <row r="225" spans="1:34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24"/>
      <c r="J225" s="25"/>
      <c r="K225" s="26"/>
      <c r="L225" s="27"/>
      <c r="M225" s="26"/>
      <c r="N225" s="27"/>
      <c r="O225" s="26"/>
      <c r="P225" s="27"/>
      <c r="Q225" s="24"/>
      <c r="R225" s="25"/>
      <c r="S225" s="24"/>
      <c r="T225" s="25"/>
      <c r="U225" s="17"/>
      <c r="V225" s="28"/>
      <c r="W225" s="29"/>
      <c r="X225" s="25"/>
      <c r="Y225" s="17"/>
      <c r="Z225" s="28"/>
      <c r="AA225" s="17"/>
      <c r="AB225" s="17"/>
      <c r="AC225" s="17"/>
      <c r="AD225" s="17"/>
      <c r="AE225" s="17"/>
      <c r="AF225" s="17"/>
      <c r="AG225" s="17"/>
      <c r="AH225" s="17"/>
    </row>
    <row r="226" spans="1:34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24"/>
      <c r="J226" s="25"/>
      <c r="K226" s="26"/>
      <c r="L226" s="27"/>
      <c r="M226" s="26"/>
      <c r="N226" s="27"/>
      <c r="O226" s="26"/>
      <c r="P226" s="27"/>
      <c r="Q226" s="24"/>
      <c r="R226" s="25"/>
      <c r="S226" s="24"/>
      <c r="T226" s="25"/>
      <c r="U226" s="17"/>
      <c r="V226" s="28"/>
      <c r="W226" s="29"/>
      <c r="X226" s="25"/>
      <c r="Y226" s="17"/>
      <c r="Z226" s="28"/>
      <c r="AA226" s="17"/>
      <c r="AB226" s="17"/>
      <c r="AC226" s="17"/>
      <c r="AD226" s="17"/>
      <c r="AE226" s="17"/>
      <c r="AF226" s="17"/>
      <c r="AG226" s="17"/>
      <c r="AH226" s="17"/>
    </row>
    <row r="227" spans="1:34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24"/>
      <c r="J227" s="25"/>
      <c r="K227" s="26"/>
      <c r="L227" s="27"/>
      <c r="M227" s="26"/>
      <c r="N227" s="27"/>
      <c r="O227" s="26"/>
      <c r="P227" s="27"/>
      <c r="Q227" s="24"/>
      <c r="R227" s="25"/>
      <c r="S227" s="24"/>
      <c r="T227" s="25"/>
      <c r="U227" s="17"/>
      <c r="V227" s="28"/>
      <c r="W227" s="29"/>
      <c r="X227" s="25"/>
      <c r="Y227" s="17"/>
      <c r="Z227" s="28"/>
      <c r="AA227" s="17"/>
      <c r="AB227" s="17"/>
      <c r="AC227" s="17"/>
      <c r="AD227" s="17"/>
      <c r="AE227" s="17"/>
      <c r="AF227" s="17"/>
      <c r="AG227" s="17"/>
      <c r="AH227" s="17"/>
    </row>
    <row r="228" spans="1:34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24"/>
      <c r="J228" s="25"/>
      <c r="K228" s="26"/>
      <c r="L228" s="27"/>
      <c r="M228" s="26"/>
      <c r="N228" s="27"/>
      <c r="O228" s="26"/>
      <c r="P228" s="27"/>
      <c r="Q228" s="24"/>
      <c r="R228" s="25"/>
      <c r="S228" s="24"/>
      <c r="T228" s="25"/>
      <c r="U228" s="17"/>
      <c r="V228" s="28"/>
      <c r="W228" s="29"/>
      <c r="X228" s="25"/>
      <c r="Y228" s="17"/>
      <c r="Z228" s="28"/>
      <c r="AA228" s="17"/>
      <c r="AB228" s="17"/>
      <c r="AC228" s="17"/>
      <c r="AD228" s="17"/>
      <c r="AE228" s="17"/>
      <c r="AF228" s="17"/>
      <c r="AG228" s="17"/>
      <c r="AH228" s="17"/>
    </row>
    <row r="229" spans="1:34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24"/>
      <c r="J229" s="25"/>
      <c r="K229" s="26"/>
      <c r="L229" s="27"/>
      <c r="M229" s="26"/>
      <c r="N229" s="27"/>
      <c r="O229" s="26"/>
      <c r="P229" s="27"/>
      <c r="Q229" s="24"/>
      <c r="R229" s="25"/>
      <c r="S229" s="24"/>
      <c r="T229" s="25"/>
      <c r="U229" s="17"/>
      <c r="V229" s="28"/>
      <c r="W229" s="29"/>
      <c r="X229" s="25"/>
      <c r="Y229" s="17"/>
      <c r="Z229" s="28"/>
      <c r="AA229" s="17"/>
      <c r="AB229" s="17"/>
      <c r="AC229" s="17"/>
      <c r="AD229" s="17"/>
      <c r="AE229" s="17"/>
      <c r="AF229" s="17"/>
      <c r="AG229" s="17"/>
      <c r="AH229" s="17"/>
    </row>
    <row r="230" spans="1:34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24"/>
      <c r="J230" s="25"/>
      <c r="K230" s="26"/>
      <c r="L230" s="27"/>
      <c r="M230" s="26"/>
      <c r="N230" s="27"/>
      <c r="O230" s="26"/>
      <c r="P230" s="27"/>
      <c r="Q230" s="24"/>
      <c r="R230" s="25"/>
      <c r="S230" s="24"/>
      <c r="T230" s="25"/>
      <c r="U230" s="17"/>
      <c r="V230" s="28"/>
      <c r="W230" s="29"/>
      <c r="X230" s="25"/>
      <c r="Y230" s="17"/>
      <c r="Z230" s="28"/>
      <c r="AA230" s="17"/>
      <c r="AB230" s="17"/>
      <c r="AC230" s="17"/>
      <c r="AD230" s="17"/>
      <c r="AE230" s="17"/>
      <c r="AF230" s="17"/>
      <c r="AG230" s="17"/>
      <c r="AH230" s="17"/>
    </row>
    <row r="231" spans="1:34" ht="15.75" customHeight="1" x14ac:dyDescent="0.25"/>
    <row r="232" spans="1:34" ht="15.75" customHeight="1" x14ac:dyDescent="0.25"/>
    <row r="233" spans="1:34" ht="15.75" customHeight="1" x14ac:dyDescent="0.25"/>
    <row r="234" spans="1:34" ht="15.75" customHeight="1" x14ac:dyDescent="0.25"/>
    <row r="235" spans="1:34" ht="15.75" customHeight="1" x14ac:dyDescent="0.25"/>
    <row r="236" spans="1:34" ht="15.75" customHeight="1" x14ac:dyDescent="0.25"/>
    <row r="237" spans="1:34" ht="15.75" customHeight="1" x14ac:dyDescent="0.25"/>
    <row r="238" spans="1:34" ht="15.75" customHeight="1" x14ac:dyDescent="0.25"/>
    <row r="239" spans="1:34" ht="15.75" customHeight="1" x14ac:dyDescent="0.25"/>
    <row r="240" spans="1:3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  <outlinePr summaryBelow="0" summaryRight="0"/>
  </sheetPr>
  <dimension ref="A1:AH1000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2" sqref="A2:Z28"/>
    </sheetView>
  </sheetViews>
  <sheetFormatPr defaultColWidth="12.6328125" defaultRowHeight="15" customHeight="1" x14ac:dyDescent="0.25"/>
  <cols>
    <col min="1" max="2" width="12.6328125" customWidth="1"/>
    <col min="3" max="4" width="12.7265625" customWidth="1"/>
    <col min="5" max="5" width="24.6328125" customWidth="1"/>
    <col min="6" max="6" width="12.6328125" customWidth="1"/>
    <col min="9" max="9" width="14.08984375" customWidth="1"/>
    <col min="10" max="10" width="15.7265625" customWidth="1"/>
    <col min="11" max="11" width="11.7265625" customWidth="1"/>
    <col min="12" max="12" width="12.6328125" customWidth="1"/>
    <col min="13" max="13" width="11.7265625" customWidth="1"/>
    <col min="14" max="14" width="12.6328125" customWidth="1"/>
    <col min="15" max="15" width="13" customWidth="1"/>
    <col min="16" max="16" width="13.7265625" customWidth="1"/>
    <col min="17" max="17" width="12" customWidth="1"/>
    <col min="18" max="18" width="12.90625" customWidth="1"/>
    <col min="19" max="19" width="11.90625" customWidth="1"/>
    <col min="20" max="20" width="12.6328125" customWidth="1"/>
    <col min="21" max="21" width="12.36328125" customWidth="1"/>
    <col min="22" max="22" width="13.26953125" customWidth="1"/>
    <col min="23" max="23" width="11.7265625" customWidth="1"/>
    <col min="24" max="24" width="12.6328125" customWidth="1"/>
    <col min="25" max="25" width="11.7265625" customWidth="1"/>
    <col min="26" max="26" width="12.6328125" customWidth="1"/>
  </cols>
  <sheetData>
    <row r="1" spans="1:34" ht="53.25" customHeight="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1" t="s">
        <v>8</v>
      </c>
      <c r="J1" s="61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0" t="s">
        <v>20</v>
      </c>
      <c r="V1" s="60" t="s">
        <v>21</v>
      </c>
      <c r="W1" s="63" t="s">
        <v>22</v>
      </c>
      <c r="X1" s="61" t="s">
        <v>23</v>
      </c>
      <c r="Y1" s="61" t="s">
        <v>24</v>
      </c>
      <c r="Z1" s="61" t="s">
        <v>25</v>
      </c>
      <c r="AA1" s="5"/>
      <c r="AB1" s="5"/>
      <c r="AC1" s="5"/>
      <c r="AD1" s="5"/>
      <c r="AE1" s="5"/>
      <c r="AF1" s="5"/>
      <c r="AG1" s="5"/>
      <c r="AH1" s="5"/>
    </row>
    <row r="2" spans="1:34" ht="15.75" customHeight="1" x14ac:dyDescent="0.25">
      <c r="A2" s="6">
        <f>Summary!A2</f>
        <v>45789</v>
      </c>
      <c r="B2" s="6">
        <f>Summary!B2</f>
        <v>45849</v>
      </c>
      <c r="C2" s="7">
        <v>45802</v>
      </c>
      <c r="D2" s="7">
        <v>45808</v>
      </c>
      <c r="E2" s="8" t="s">
        <v>26</v>
      </c>
      <c r="F2" s="8" t="s">
        <v>27</v>
      </c>
      <c r="G2" s="8" t="s">
        <v>28</v>
      </c>
      <c r="H2" s="8" t="s">
        <v>29</v>
      </c>
      <c r="I2" s="9">
        <v>5000</v>
      </c>
      <c r="J2" s="10">
        <v>575.69000000000005</v>
      </c>
      <c r="K2" s="11">
        <v>625000</v>
      </c>
      <c r="L2" s="12">
        <v>28643</v>
      </c>
      <c r="M2" s="11">
        <v>1250000</v>
      </c>
      <c r="N2" s="12">
        <v>177904</v>
      </c>
      <c r="O2" s="11"/>
      <c r="P2" s="12">
        <v>805</v>
      </c>
      <c r="Q2" s="9">
        <f t="shared" ref="Q2:R2" si="0">(I2/M2)*1000</f>
        <v>4</v>
      </c>
      <c r="R2" s="10">
        <f t="shared" si="0"/>
        <v>3.2359587193092905</v>
      </c>
      <c r="S2" s="9"/>
      <c r="T2" s="10">
        <f t="shared" ref="T2:T23" si="1">(J2/P2)</f>
        <v>0.71514285714285719</v>
      </c>
      <c r="U2" s="13"/>
      <c r="V2" s="71"/>
      <c r="W2" s="14"/>
      <c r="X2" s="10" t="e">
        <f t="shared" ref="X2:X5" si="2">J2/V2</f>
        <v>#DIV/0!</v>
      </c>
      <c r="Y2" s="15">
        <f t="shared" ref="Y2:Z2" si="3">O2/M2</f>
        <v>0</v>
      </c>
      <c r="Z2" s="16">
        <f t="shared" si="3"/>
        <v>4.5249123122582963E-3</v>
      </c>
      <c r="AA2" s="17"/>
      <c r="AB2" s="17"/>
      <c r="AC2" s="17"/>
      <c r="AD2" s="17"/>
      <c r="AE2" s="17"/>
      <c r="AF2" s="17"/>
      <c r="AG2" s="17"/>
      <c r="AH2" s="17"/>
    </row>
    <row r="3" spans="1:34" ht="15.75" customHeight="1" x14ac:dyDescent="0.25">
      <c r="A3" s="6">
        <f>Summary!A3</f>
        <v>45789</v>
      </c>
      <c r="B3" s="6">
        <f>Summary!B3</f>
        <v>45849</v>
      </c>
      <c r="C3" s="7">
        <v>45802</v>
      </c>
      <c r="D3" s="7">
        <v>45808</v>
      </c>
      <c r="E3" s="8" t="s">
        <v>26</v>
      </c>
      <c r="F3" s="8" t="s">
        <v>27</v>
      </c>
      <c r="G3" s="8" t="s">
        <v>28</v>
      </c>
      <c r="H3" s="8" t="s">
        <v>30</v>
      </c>
      <c r="I3" s="9">
        <v>4000</v>
      </c>
      <c r="J3" s="10">
        <v>466.62</v>
      </c>
      <c r="K3" s="11">
        <v>266667</v>
      </c>
      <c r="L3" s="12">
        <v>10325</v>
      </c>
      <c r="M3" s="11">
        <v>800000</v>
      </c>
      <c r="N3" s="12">
        <v>61238</v>
      </c>
      <c r="O3" s="11"/>
      <c r="P3" s="12">
        <v>261</v>
      </c>
      <c r="Q3" s="9">
        <f t="shared" ref="Q3:R3" si="4">(I3/M3)*1000</f>
        <v>5</v>
      </c>
      <c r="R3" s="10">
        <f t="shared" si="4"/>
        <v>7.6197785688624711</v>
      </c>
      <c r="S3" s="9"/>
      <c r="T3" s="10">
        <f t="shared" si="1"/>
        <v>1.7878160919540229</v>
      </c>
      <c r="U3" s="13"/>
      <c r="V3" s="71"/>
      <c r="W3" s="14"/>
      <c r="X3" s="10" t="e">
        <f t="shared" si="2"/>
        <v>#DIV/0!</v>
      </c>
      <c r="Y3" s="15">
        <f t="shared" ref="Y3:Z3" si="5">O3/M3</f>
        <v>0</v>
      </c>
      <c r="Z3" s="16">
        <f t="shared" si="5"/>
        <v>4.2620595055357785E-3</v>
      </c>
      <c r="AA3" s="17"/>
      <c r="AB3" s="17"/>
      <c r="AC3" s="17"/>
      <c r="AD3" s="17"/>
      <c r="AE3" s="17"/>
      <c r="AF3" s="17"/>
      <c r="AG3" s="17"/>
      <c r="AH3" s="17"/>
    </row>
    <row r="4" spans="1:34" ht="15.75" customHeight="1" x14ac:dyDescent="0.25">
      <c r="A4" s="6">
        <f>Summary!A4</f>
        <v>45789</v>
      </c>
      <c r="B4" s="6">
        <f>Summary!B4</f>
        <v>45849</v>
      </c>
      <c r="C4" s="7">
        <v>45802</v>
      </c>
      <c r="D4" s="7">
        <v>45808</v>
      </c>
      <c r="E4" s="8" t="s">
        <v>26</v>
      </c>
      <c r="F4" s="8" t="s">
        <v>27</v>
      </c>
      <c r="G4" s="8" t="s">
        <v>28</v>
      </c>
      <c r="H4" s="8" t="s">
        <v>31</v>
      </c>
      <c r="I4" s="9">
        <v>3000</v>
      </c>
      <c r="J4" s="10">
        <v>348.8</v>
      </c>
      <c r="K4" s="11">
        <v>120000</v>
      </c>
      <c r="L4" s="12">
        <v>8239</v>
      </c>
      <c r="M4" s="11">
        <v>600000</v>
      </c>
      <c r="N4" s="12">
        <v>139702</v>
      </c>
      <c r="O4" s="11"/>
      <c r="P4" s="12">
        <v>597</v>
      </c>
      <c r="Q4" s="9">
        <f t="shared" ref="Q4:R4" si="6">(I4/M4)*1000</f>
        <v>5</v>
      </c>
      <c r="R4" s="10">
        <f t="shared" si="6"/>
        <v>2.4967430673862938</v>
      </c>
      <c r="S4" s="9"/>
      <c r="T4" s="10">
        <f t="shared" si="1"/>
        <v>0.58425460636515913</v>
      </c>
      <c r="U4" s="13"/>
      <c r="V4" s="71"/>
      <c r="W4" s="14"/>
      <c r="X4" s="10" t="e">
        <f t="shared" si="2"/>
        <v>#DIV/0!</v>
      </c>
      <c r="Y4" s="15">
        <f t="shared" ref="Y4:Z4" si="7">O4/M4</f>
        <v>0</v>
      </c>
      <c r="Z4" s="16">
        <f t="shared" si="7"/>
        <v>4.2733819129289492E-3</v>
      </c>
      <c r="AA4" s="17"/>
      <c r="AB4" s="17"/>
      <c r="AC4" s="17"/>
      <c r="AD4" s="17"/>
      <c r="AE4" s="17"/>
      <c r="AF4" s="17"/>
      <c r="AG4" s="17"/>
      <c r="AH4" s="17"/>
    </row>
    <row r="5" spans="1:34" ht="15.75" customHeight="1" x14ac:dyDescent="0.3">
      <c r="A5" s="18" t="s">
        <v>32</v>
      </c>
      <c r="B5" s="18"/>
      <c r="C5" s="18"/>
      <c r="D5" s="18"/>
      <c r="E5" s="18"/>
      <c r="F5" s="18"/>
      <c r="G5" s="18"/>
      <c r="H5" s="18"/>
      <c r="I5" s="19">
        <f t="shared" ref="I5:P5" si="8">SUM(I2:I4)</f>
        <v>12000</v>
      </c>
      <c r="J5" s="19">
        <f t="shared" si="8"/>
        <v>1391.11</v>
      </c>
      <c r="K5" s="20">
        <f t="shared" si="8"/>
        <v>1011667</v>
      </c>
      <c r="L5" s="20">
        <f t="shared" si="8"/>
        <v>47207</v>
      </c>
      <c r="M5" s="20">
        <f t="shared" si="8"/>
        <v>2650000</v>
      </c>
      <c r="N5" s="20">
        <f t="shared" si="8"/>
        <v>378844</v>
      </c>
      <c r="O5" s="20">
        <f t="shared" si="8"/>
        <v>0</v>
      </c>
      <c r="P5" s="20">
        <f t="shared" si="8"/>
        <v>1663</v>
      </c>
      <c r="Q5" s="19"/>
      <c r="R5" s="19">
        <f>(J5/N5)*1000</f>
        <v>3.6719863585011243</v>
      </c>
      <c r="S5" s="19"/>
      <c r="T5" s="19">
        <f t="shared" si="1"/>
        <v>0.83650631389055918</v>
      </c>
      <c r="U5" s="18">
        <f t="shared" ref="U5:V5" si="9">SUM(U2:U4)</f>
        <v>0</v>
      </c>
      <c r="V5" s="18">
        <f t="shared" si="9"/>
        <v>0</v>
      </c>
      <c r="W5" s="21"/>
      <c r="X5" s="19" t="e">
        <f t="shared" si="2"/>
        <v>#DIV/0!</v>
      </c>
      <c r="Y5" s="18"/>
      <c r="Z5" s="18"/>
      <c r="AA5" s="17"/>
      <c r="AB5" s="17"/>
      <c r="AC5" s="17"/>
      <c r="AD5" s="17"/>
      <c r="AE5" s="17"/>
      <c r="AF5" s="17"/>
      <c r="AG5" s="17"/>
      <c r="AH5" s="17"/>
    </row>
    <row r="6" spans="1:34" ht="15.75" customHeight="1" x14ac:dyDescent="0.25">
      <c r="A6" s="6">
        <f>Summary!A6</f>
        <v>45783</v>
      </c>
      <c r="B6" s="6">
        <f>Summary!B6</f>
        <v>45844</v>
      </c>
      <c r="C6" s="7">
        <v>45802</v>
      </c>
      <c r="D6" s="7">
        <v>45808</v>
      </c>
      <c r="E6" s="8" t="s">
        <v>26</v>
      </c>
      <c r="F6" s="8" t="s">
        <v>33</v>
      </c>
      <c r="G6" s="8" t="s">
        <v>34</v>
      </c>
      <c r="H6" s="8" t="s">
        <v>29</v>
      </c>
      <c r="I6" s="9">
        <v>6500</v>
      </c>
      <c r="J6" s="10">
        <v>714.92</v>
      </c>
      <c r="K6" s="11"/>
      <c r="L6" s="12">
        <v>172760</v>
      </c>
      <c r="M6" s="11">
        <v>2600000</v>
      </c>
      <c r="N6" s="12">
        <v>304319</v>
      </c>
      <c r="O6" s="11"/>
      <c r="P6" s="12">
        <v>4624</v>
      </c>
      <c r="Q6" s="9">
        <f t="shared" ref="Q6:R6" si="10">(I6/M6)*1000</f>
        <v>2.5</v>
      </c>
      <c r="R6" s="10">
        <f t="shared" si="10"/>
        <v>2.3492453642394988</v>
      </c>
      <c r="S6" s="9"/>
      <c r="T6" s="10">
        <f t="shared" si="1"/>
        <v>0.15461072664359859</v>
      </c>
      <c r="U6" s="13">
        <v>650</v>
      </c>
      <c r="V6" s="71"/>
      <c r="W6" s="14">
        <f t="shared" ref="W6:X6" si="11">I6/U6</f>
        <v>10</v>
      </c>
      <c r="X6" s="10" t="e">
        <f t="shared" si="11"/>
        <v>#DIV/0!</v>
      </c>
      <c r="Y6" s="15">
        <f t="shared" ref="Y6:Z6" si="12">O6/M6</f>
        <v>0</v>
      </c>
      <c r="Z6" s="16">
        <f t="shared" si="12"/>
        <v>1.5194582001123821E-2</v>
      </c>
      <c r="AA6" s="17"/>
      <c r="AB6" s="17"/>
      <c r="AC6" s="17"/>
      <c r="AD6" s="17"/>
      <c r="AE6" s="17"/>
      <c r="AF6" s="17"/>
      <c r="AG6" s="17"/>
      <c r="AH6" s="17"/>
    </row>
    <row r="7" spans="1:34" ht="15.75" customHeight="1" x14ac:dyDescent="0.25">
      <c r="A7" s="6">
        <f>Summary!A7</f>
        <v>45783</v>
      </c>
      <c r="B7" s="6">
        <f>Summary!B7</f>
        <v>45844</v>
      </c>
      <c r="C7" s="7">
        <v>45802</v>
      </c>
      <c r="D7" s="7">
        <v>45808</v>
      </c>
      <c r="E7" s="8" t="s">
        <v>26</v>
      </c>
      <c r="F7" s="8" t="s">
        <v>33</v>
      </c>
      <c r="G7" s="8" t="s">
        <v>34</v>
      </c>
      <c r="H7" s="8" t="s">
        <v>30</v>
      </c>
      <c r="I7" s="9">
        <v>4500</v>
      </c>
      <c r="J7" s="10">
        <v>504.3</v>
      </c>
      <c r="K7" s="11"/>
      <c r="L7" s="12">
        <v>81705</v>
      </c>
      <c r="M7" s="11">
        <v>1125000</v>
      </c>
      <c r="N7" s="12">
        <v>128293</v>
      </c>
      <c r="O7" s="11"/>
      <c r="P7" s="12">
        <v>3568</v>
      </c>
      <c r="Q7" s="9">
        <f t="shared" ref="Q7:R7" si="13">(I7/M7)*1000</f>
        <v>4</v>
      </c>
      <c r="R7" s="10">
        <f t="shared" si="13"/>
        <v>3.9308457982898521</v>
      </c>
      <c r="S7" s="9"/>
      <c r="T7" s="10">
        <f t="shared" si="1"/>
        <v>0.14133968609865472</v>
      </c>
      <c r="U7" s="13">
        <v>375</v>
      </c>
      <c r="V7" s="71"/>
      <c r="W7" s="14">
        <f t="shared" ref="W7:X7" si="14">I7/U7</f>
        <v>12</v>
      </c>
      <c r="X7" s="10" t="e">
        <f t="shared" si="14"/>
        <v>#DIV/0!</v>
      </c>
      <c r="Y7" s="15">
        <f t="shared" ref="Y7:Z7" si="15">O7/M7</f>
        <v>0</v>
      </c>
      <c r="Z7" s="16">
        <f t="shared" si="15"/>
        <v>2.7811338108860186E-2</v>
      </c>
      <c r="AA7" s="17"/>
      <c r="AB7" s="17"/>
      <c r="AC7" s="17"/>
      <c r="AD7" s="17"/>
      <c r="AE7" s="17"/>
      <c r="AF7" s="17"/>
      <c r="AG7" s="17"/>
      <c r="AH7" s="17"/>
    </row>
    <row r="8" spans="1:34" ht="15.75" customHeight="1" x14ac:dyDescent="0.25">
      <c r="A8" s="6">
        <f>Summary!A8</f>
        <v>45783</v>
      </c>
      <c r="B8" s="6">
        <f>Summary!B8</f>
        <v>45844</v>
      </c>
      <c r="C8" s="7">
        <v>45802</v>
      </c>
      <c r="D8" s="7">
        <v>45808</v>
      </c>
      <c r="E8" s="8" t="s">
        <v>26</v>
      </c>
      <c r="F8" s="8" t="s">
        <v>33</v>
      </c>
      <c r="G8" s="8" t="s">
        <v>34</v>
      </c>
      <c r="H8" s="8" t="s">
        <v>31</v>
      </c>
      <c r="I8" s="9">
        <v>3000</v>
      </c>
      <c r="J8" s="10">
        <v>333.35</v>
      </c>
      <c r="K8" s="11"/>
      <c r="L8" s="12">
        <v>31316</v>
      </c>
      <c r="M8" s="11">
        <v>600000</v>
      </c>
      <c r="N8" s="12">
        <v>53292</v>
      </c>
      <c r="O8" s="11"/>
      <c r="P8" s="12">
        <v>1297</v>
      </c>
      <c r="Q8" s="9">
        <f t="shared" ref="Q8:R8" si="16">(I8/M8)*1000</f>
        <v>5</v>
      </c>
      <c r="R8" s="10">
        <f t="shared" si="16"/>
        <v>6.2551602491931257</v>
      </c>
      <c r="S8" s="9"/>
      <c r="T8" s="10">
        <f t="shared" si="1"/>
        <v>0.25701619121048574</v>
      </c>
      <c r="U8" s="13">
        <v>200</v>
      </c>
      <c r="V8" s="71"/>
      <c r="W8" s="14">
        <f t="shared" ref="W8:X8" si="17">I8/U8</f>
        <v>15</v>
      </c>
      <c r="X8" s="10" t="e">
        <f t="shared" si="17"/>
        <v>#DIV/0!</v>
      </c>
      <c r="Y8" s="15">
        <f t="shared" ref="Y8:Z8" si="18">O8/M8</f>
        <v>0</v>
      </c>
      <c r="Z8" s="16">
        <f t="shared" si="18"/>
        <v>2.4337611649027997E-2</v>
      </c>
      <c r="AA8" s="17"/>
      <c r="AB8" s="17"/>
      <c r="AC8" s="17"/>
      <c r="AD8" s="17"/>
      <c r="AE8" s="17"/>
      <c r="AF8" s="17"/>
      <c r="AG8" s="17"/>
      <c r="AH8" s="17"/>
    </row>
    <row r="9" spans="1:34" ht="15.75" customHeight="1" x14ac:dyDescent="0.25">
      <c r="A9" s="6">
        <f>Summary!A9</f>
        <v>45783</v>
      </c>
      <c r="B9" s="6">
        <f>Summary!B9</f>
        <v>45844</v>
      </c>
      <c r="C9" s="7">
        <v>45802</v>
      </c>
      <c r="D9" s="7">
        <v>45808</v>
      </c>
      <c r="E9" s="8" t="s">
        <v>26</v>
      </c>
      <c r="F9" s="8" t="s">
        <v>33</v>
      </c>
      <c r="G9" s="8" t="s">
        <v>34</v>
      </c>
      <c r="H9" s="8" t="s">
        <v>35</v>
      </c>
      <c r="I9" s="9">
        <v>2000</v>
      </c>
      <c r="J9" s="10">
        <v>223.99</v>
      </c>
      <c r="K9" s="11"/>
      <c r="L9" s="12">
        <v>34222</v>
      </c>
      <c r="M9" s="11">
        <v>571429</v>
      </c>
      <c r="N9" s="12">
        <v>62313</v>
      </c>
      <c r="O9" s="11"/>
      <c r="P9" s="12">
        <v>949</v>
      </c>
      <c r="Q9" s="9">
        <f t="shared" ref="Q9:R9" si="19">(I9/M9)*1000</f>
        <v>3.4999973750019686</v>
      </c>
      <c r="R9" s="10">
        <f t="shared" si="19"/>
        <v>3.5945950283247479</v>
      </c>
      <c r="S9" s="9"/>
      <c r="T9" s="10">
        <f t="shared" si="1"/>
        <v>0.23602739726027397</v>
      </c>
      <c r="U9" s="13">
        <v>133</v>
      </c>
      <c r="V9" s="71"/>
      <c r="W9" s="14">
        <f t="shared" ref="W9:X9" si="20">I9/U9</f>
        <v>15.037593984962406</v>
      </c>
      <c r="X9" s="10" t="e">
        <f t="shared" si="20"/>
        <v>#DIV/0!</v>
      </c>
      <c r="Y9" s="15">
        <f t="shared" ref="Y9:Z9" si="21">O9/M9</f>
        <v>0</v>
      </c>
      <c r="Z9" s="16">
        <f t="shared" si="21"/>
        <v>1.522956686405726E-2</v>
      </c>
      <c r="AA9" s="17"/>
      <c r="AB9" s="17"/>
      <c r="AC9" s="17"/>
      <c r="AD9" s="17"/>
      <c r="AE9" s="17"/>
      <c r="AF9" s="17"/>
      <c r="AG9" s="17"/>
      <c r="AH9" s="17"/>
    </row>
    <row r="10" spans="1:34" ht="15.75" customHeight="1" x14ac:dyDescent="0.25">
      <c r="A10" s="6">
        <f>Summary!A10</f>
        <v>45783</v>
      </c>
      <c r="B10" s="6">
        <f>Summary!B10</f>
        <v>45844</v>
      </c>
      <c r="C10" s="7">
        <v>45802</v>
      </c>
      <c r="D10" s="7">
        <v>45808</v>
      </c>
      <c r="E10" s="8" t="s">
        <v>26</v>
      </c>
      <c r="F10" s="8" t="s">
        <v>33</v>
      </c>
      <c r="G10" s="8" t="s">
        <v>34</v>
      </c>
      <c r="H10" s="8" t="s">
        <v>36</v>
      </c>
      <c r="I10" s="9">
        <v>2000</v>
      </c>
      <c r="J10" s="10">
        <v>224.29</v>
      </c>
      <c r="K10" s="11"/>
      <c r="L10" s="12">
        <v>64658</v>
      </c>
      <c r="M10" s="11">
        <v>571429</v>
      </c>
      <c r="N10" s="12">
        <v>109768</v>
      </c>
      <c r="O10" s="11"/>
      <c r="P10" s="12">
        <v>2399</v>
      </c>
      <c r="Q10" s="9">
        <f t="shared" ref="Q10:R10" si="22">(I10/M10)*1000</f>
        <v>3.4999973750019686</v>
      </c>
      <c r="R10" s="10">
        <f t="shared" si="22"/>
        <v>2.0433095255447853</v>
      </c>
      <c r="S10" s="9"/>
      <c r="T10" s="10">
        <f t="shared" si="1"/>
        <v>9.3493122134222589E-2</v>
      </c>
      <c r="U10" s="13">
        <v>133</v>
      </c>
      <c r="V10" s="71"/>
      <c r="W10" s="14">
        <f t="shared" ref="W10:X10" si="23">I10/U10</f>
        <v>15.037593984962406</v>
      </c>
      <c r="X10" s="10" t="e">
        <f t="shared" si="23"/>
        <v>#DIV/0!</v>
      </c>
      <c r="Y10" s="15">
        <f t="shared" ref="Y10:Z10" si="24">O10/M10</f>
        <v>0</v>
      </c>
      <c r="Z10" s="16">
        <f t="shared" si="24"/>
        <v>2.1855185482107718E-2</v>
      </c>
      <c r="AA10" s="17"/>
      <c r="AB10" s="17"/>
      <c r="AC10" s="17"/>
      <c r="AD10" s="17"/>
      <c r="AE10" s="17"/>
      <c r="AF10" s="17"/>
      <c r="AG10" s="17"/>
      <c r="AH10" s="17"/>
    </row>
    <row r="11" spans="1:34" ht="15.75" customHeight="1" x14ac:dyDescent="0.25">
      <c r="A11" s="6">
        <f>Summary!A11</f>
        <v>45783</v>
      </c>
      <c r="B11" s="6">
        <f>Summary!B11</f>
        <v>45844</v>
      </c>
      <c r="C11" s="7">
        <v>45802</v>
      </c>
      <c r="D11" s="7">
        <v>45808</v>
      </c>
      <c r="E11" s="8" t="s">
        <v>26</v>
      </c>
      <c r="F11" s="8" t="s">
        <v>33</v>
      </c>
      <c r="G11" s="8" t="s">
        <v>34</v>
      </c>
      <c r="H11" s="8" t="s">
        <v>37</v>
      </c>
      <c r="I11" s="9">
        <v>3000</v>
      </c>
      <c r="J11" s="10">
        <v>337.47</v>
      </c>
      <c r="K11" s="11"/>
      <c r="L11" s="12">
        <v>65587</v>
      </c>
      <c r="M11" s="11">
        <v>857143</v>
      </c>
      <c r="N11" s="12">
        <v>104421</v>
      </c>
      <c r="O11" s="11"/>
      <c r="P11" s="12">
        <v>2374</v>
      </c>
      <c r="Q11" s="9">
        <f t="shared" ref="Q11:R11" si="25">(I11/M11)*1000</f>
        <v>3.4999994166667636</v>
      </c>
      <c r="R11" s="10">
        <f t="shared" si="25"/>
        <v>3.2318211853937431</v>
      </c>
      <c r="S11" s="9"/>
      <c r="T11" s="10">
        <f t="shared" si="1"/>
        <v>0.14215248525695032</v>
      </c>
      <c r="U11" s="13">
        <v>200</v>
      </c>
      <c r="V11" s="71"/>
      <c r="W11" s="14">
        <f t="shared" ref="W11:X11" si="26">I11/U11</f>
        <v>15</v>
      </c>
      <c r="X11" s="10" t="e">
        <f t="shared" si="26"/>
        <v>#DIV/0!</v>
      </c>
      <c r="Y11" s="15">
        <f t="shared" ref="Y11:Z11" si="27">O11/M11</f>
        <v>0</v>
      </c>
      <c r="Z11" s="16">
        <f t="shared" si="27"/>
        <v>2.2734890491376256E-2</v>
      </c>
      <c r="AA11" s="17"/>
      <c r="AB11" s="17"/>
      <c r="AC11" s="17"/>
      <c r="AD11" s="17"/>
      <c r="AE11" s="17"/>
      <c r="AF11" s="17"/>
      <c r="AG11" s="17"/>
      <c r="AH11" s="17"/>
    </row>
    <row r="12" spans="1:34" ht="15.75" customHeight="1" x14ac:dyDescent="0.3">
      <c r="A12" s="18" t="s">
        <v>32</v>
      </c>
      <c r="B12" s="18"/>
      <c r="C12" s="18"/>
      <c r="D12" s="18"/>
      <c r="E12" s="18"/>
      <c r="F12" s="18"/>
      <c r="G12" s="18"/>
      <c r="H12" s="18"/>
      <c r="I12" s="19">
        <f t="shared" ref="I12:P12" si="28">SUM(I6:I11)</f>
        <v>21000</v>
      </c>
      <c r="J12" s="19">
        <f t="shared" si="28"/>
        <v>2338.3200000000002</v>
      </c>
      <c r="K12" s="20">
        <f t="shared" si="28"/>
        <v>0</v>
      </c>
      <c r="L12" s="20">
        <f t="shared" si="28"/>
        <v>450248</v>
      </c>
      <c r="M12" s="20">
        <f t="shared" si="28"/>
        <v>6325001</v>
      </c>
      <c r="N12" s="20">
        <f t="shared" si="28"/>
        <v>762406</v>
      </c>
      <c r="O12" s="20">
        <f t="shared" si="28"/>
        <v>0</v>
      </c>
      <c r="P12" s="20">
        <f t="shared" si="28"/>
        <v>15211</v>
      </c>
      <c r="Q12" s="19"/>
      <c r="R12" s="19">
        <f>(J12/N12)*1000</f>
        <v>3.067027279428546</v>
      </c>
      <c r="S12" s="19"/>
      <c r="T12" s="19">
        <f t="shared" si="1"/>
        <v>0.15372559332062324</v>
      </c>
      <c r="U12" s="18">
        <f t="shared" ref="U12:V12" si="29">SUM(U6:U11)</f>
        <v>1691</v>
      </c>
      <c r="V12" s="18">
        <f t="shared" si="29"/>
        <v>0</v>
      </c>
      <c r="W12" s="21"/>
      <c r="X12" s="19" t="e">
        <f t="shared" ref="X12:X16" si="30">J12/V12</f>
        <v>#DIV/0!</v>
      </c>
      <c r="Y12" s="18"/>
      <c r="Z12" s="18"/>
      <c r="AA12" s="17"/>
      <c r="AB12" s="17"/>
      <c r="AC12" s="17"/>
      <c r="AD12" s="17"/>
      <c r="AE12" s="17"/>
      <c r="AF12" s="17"/>
      <c r="AG12" s="17"/>
      <c r="AH12" s="17"/>
    </row>
    <row r="13" spans="1:34" ht="15.75" customHeight="1" x14ac:dyDescent="0.25">
      <c r="A13" s="6">
        <f>Summary!A13</f>
        <v>45785</v>
      </c>
      <c r="B13" s="6">
        <f>Summary!B13</f>
        <v>45844</v>
      </c>
      <c r="C13" s="7">
        <v>45802</v>
      </c>
      <c r="D13" s="7">
        <v>45808</v>
      </c>
      <c r="E13" s="8" t="s">
        <v>26</v>
      </c>
      <c r="F13" s="8" t="s">
        <v>38</v>
      </c>
      <c r="G13" s="8" t="s">
        <v>28</v>
      </c>
      <c r="H13" s="8" t="s">
        <v>29</v>
      </c>
      <c r="I13" s="9">
        <v>5000</v>
      </c>
      <c r="J13" s="10">
        <v>593.80999999999995</v>
      </c>
      <c r="K13" s="11">
        <v>92593</v>
      </c>
      <c r="L13" s="12">
        <v>175312</v>
      </c>
      <c r="M13" s="11">
        <v>277778</v>
      </c>
      <c r="N13" s="12">
        <v>478469</v>
      </c>
      <c r="O13" s="11"/>
      <c r="P13" s="12">
        <v>654</v>
      </c>
      <c r="Q13" s="9">
        <f t="shared" ref="Q13:R13" si="31">(I13/M13)*1000</f>
        <v>17.99998560001152</v>
      </c>
      <c r="R13" s="10">
        <f t="shared" si="31"/>
        <v>1.2410626393768456</v>
      </c>
      <c r="S13" s="9"/>
      <c r="T13" s="10">
        <f t="shared" si="1"/>
        <v>0.90796636085626903</v>
      </c>
      <c r="U13" s="13"/>
      <c r="V13" s="71"/>
      <c r="W13" s="14"/>
      <c r="X13" s="10" t="e">
        <f t="shared" si="30"/>
        <v>#DIV/0!</v>
      </c>
      <c r="Y13" s="15">
        <f t="shared" ref="Y13:Z13" si="32">O13/M13</f>
        <v>0</v>
      </c>
      <c r="Z13" s="16">
        <f t="shared" si="32"/>
        <v>1.3668597129594603E-3</v>
      </c>
      <c r="AA13" s="17"/>
      <c r="AB13" s="17"/>
      <c r="AC13" s="17"/>
      <c r="AD13" s="17"/>
      <c r="AE13" s="17"/>
      <c r="AF13" s="17"/>
      <c r="AG13" s="17"/>
      <c r="AH13" s="17"/>
    </row>
    <row r="14" spans="1:34" ht="15.75" customHeight="1" x14ac:dyDescent="0.25">
      <c r="A14" s="6">
        <f>Summary!A14</f>
        <v>45785</v>
      </c>
      <c r="B14" s="6">
        <f>Summary!B14</f>
        <v>45844</v>
      </c>
      <c r="C14" s="7">
        <v>45802</v>
      </c>
      <c r="D14" s="7">
        <v>45808</v>
      </c>
      <c r="E14" s="8" t="s">
        <v>26</v>
      </c>
      <c r="F14" s="8" t="s">
        <v>38</v>
      </c>
      <c r="G14" s="8" t="s">
        <v>28</v>
      </c>
      <c r="H14" s="8" t="s">
        <v>30</v>
      </c>
      <c r="I14" s="9">
        <v>4000</v>
      </c>
      <c r="J14" s="10">
        <v>470.6</v>
      </c>
      <c r="K14" s="11">
        <v>53333</v>
      </c>
      <c r="L14" s="12">
        <v>187800</v>
      </c>
      <c r="M14" s="11">
        <v>160000</v>
      </c>
      <c r="N14" s="12">
        <v>436206</v>
      </c>
      <c r="O14" s="11"/>
      <c r="P14" s="12">
        <v>549</v>
      </c>
      <c r="Q14" s="9">
        <f t="shared" ref="Q14:R14" si="33">(I14/M14)*1000</f>
        <v>25</v>
      </c>
      <c r="R14" s="10">
        <f t="shared" si="33"/>
        <v>1.0788480671976084</v>
      </c>
      <c r="S14" s="9"/>
      <c r="T14" s="10">
        <f t="shared" si="1"/>
        <v>0.85719489981785069</v>
      </c>
      <c r="U14" s="13"/>
      <c r="V14" s="71"/>
      <c r="W14" s="14"/>
      <c r="X14" s="10" t="e">
        <f t="shared" si="30"/>
        <v>#DIV/0!</v>
      </c>
      <c r="Y14" s="15">
        <f t="shared" ref="Y14:Z14" si="34">O14/M14</f>
        <v>0</v>
      </c>
      <c r="Z14" s="16">
        <f t="shared" si="34"/>
        <v>1.2585796619028625E-3</v>
      </c>
      <c r="AA14" s="17"/>
      <c r="AB14" s="17"/>
      <c r="AC14" s="17"/>
      <c r="AD14" s="17"/>
      <c r="AE14" s="17"/>
      <c r="AF14" s="17"/>
      <c r="AG14" s="17"/>
      <c r="AH14" s="17"/>
    </row>
    <row r="15" spans="1:34" ht="15.75" customHeight="1" x14ac:dyDescent="0.25">
      <c r="A15" s="6">
        <f>Summary!A15</f>
        <v>45785</v>
      </c>
      <c r="B15" s="6">
        <f>Summary!B15</f>
        <v>45844</v>
      </c>
      <c r="C15" s="7">
        <v>45802</v>
      </c>
      <c r="D15" s="7">
        <v>45808</v>
      </c>
      <c r="E15" s="8" t="s">
        <v>26</v>
      </c>
      <c r="F15" s="8" t="s">
        <v>38</v>
      </c>
      <c r="G15" s="8" t="s">
        <v>28</v>
      </c>
      <c r="H15" s="8" t="s">
        <v>31</v>
      </c>
      <c r="I15" s="9">
        <v>2000</v>
      </c>
      <c r="J15" s="10">
        <v>232.71</v>
      </c>
      <c r="K15" s="11">
        <v>33333</v>
      </c>
      <c r="L15" s="12">
        <v>34987</v>
      </c>
      <c r="M15" s="11">
        <v>100000</v>
      </c>
      <c r="N15" s="12">
        <v>88929</v>
      </c>
      <c r="O15" s="11"/>
      <c r="P15" s="12">
        <v>182</v>
      </c>
      <c r="Q15" s="9">
        <f t="shared" ref="Q15:R15" si="35">(I15/M15)*1000</f>
        <v>20</v>
      </c>
      <c r="R15" s="10">
        <f t="shared" si="35"/>
        <v>2.6168066659919713</v>
      </c>
      <c r="S15" s="9"/>
      <c r="T15" s="10">
        <f t="shared" si="1"/>
        <v>1.2786263736263737</v>
      </c>
      <c r="U15" s="13"/>
      <c r="V15" s="71"/>
      <c r="W15" s="14"/>
      <c r="X15" s="10" t="e">
        <f t="shared" si="30"/>
        <v>#DIV/0!</v>
      </c>
      <c r="Y15" s="15">
        <f t="shared" ref="Y15:Z15" si="36">O15/M15</f>
        <v>0</v>
      </c>
      <c r="Z15" s="16">
        <f t="shared" si="36"/>
        <v>2.0465764823623341E-3</v>
      </c>
      <c r="AA15" s="17"/>
      <c r="AB15" s="17"/>
      <c r="AC15" s="17"/>
      <c r="AD15" s="17"/>
      <c r="AE15" s="17"/>
      <c r="AF15" s="17"/>
      <c r="AG15" s="17"/>
      <c r="AH15" s="17"/>
    </row>
    <row r="16" spans="1:34" ht="15.75" customHeight="1" x14ac:dyDescent="0.3">
      <c r="A16" s="18" t="s">
        <v>32</v>
      </c>
      <c r="B16" s="18"/>
      <c r="C16" s="18"/>
      <c r="D16" s="18"/>
      <c r="E16" s="18"/>
      <c r="F16" s="18"/>
      <c r="G16" s="18"/>
      <c r="H16" s="18"/>
      <c r="I16" s="19">
        <f t="shared" ref="I16:P16" si="37">SUM(I13:I15)</f>
        <v>11000</v>
      </c>
      <c r="J16" s="19">
        <f t="shared" si="37"/>
        <v>1297.1199999999999</v>
      </c>
      <c r="K16" s="20">
        <f t="shared" si="37"/>
        <v>179259</v>
      </c>
      <c r="L16" s="20">
        <f t="shared" si="37"/>
        <v>398099</v>
      </c>
      <c r="M16" s="20">
        <f t="shared" si="37"/>
        <v>537778</v>
      </c>
      <c r="N16" s="20">
        <f t="shared" si="37"/>
        <v>1003604</v>
      </c>
      <c r="O16" s="20">
        <f t="shared" si="37"/>
        <v>0</v>
      </c>
      <c r="P16" s="20">
        <f t="shared" si="37"/>
        <v>1385</v>
      </c>
      <c r="Q16" s="19"/>
      <c r="R16" s="19">
        <f t="shared" ref="R16:R28" si="38">(J16/N16)*1000</f>
        <v>1.2924619670706772</v>
      </c>
      <c r="S16" s="19"/>
      <c r="T16" s="19">
        <f t="shared" si="1"/>
        <v>0.9365487364620938</v>
      </c>
      <c r="U16" s="18">
        <f t="shared" ref="U16:V16" si="39">SUM(U13:U15)</f>
        <v>0</v>
      </c>
      <c r="V16" s="18">
        <f t="shared" si="39"/>
        <v>0</v>
      </c>
      <c r="W16" s="21"/>
      <c r="X16" s="19" t="e">
        <f t="shared" si="30"/>
        <v>#DIV/0!</v>
      </c>
      <c r="Y16" s="18"/>
      <c r="Z16" s="18"/>
      <c r="AA16" s="17"/>
      <c r="AB16" s="17"/>
      <c r="AC16" s="17"/>
      <c r="AD16" s="17"/>
      <c r="AE16" s="17"/>
      <c r="AF16" s="17"/>
      <c r="AG16" s="17"/>
      <c r="AH16" s="17"/>
    </row>
    <row r="17" spans="1:34" ht="15.75" customHeight="1" x14ac:dyDescent="0.25">
      <c r="A17" s="6">
        <f>Summary!A17</f>
        <v>45792</v>
      </c>
      <c r="B17" s="6">
        <f>Summary!B17</f>
        <v>45851</v>
      </c>
      <c r="C17" s="7">
        <v>45802</v>
      </c>
      <c r="D17" s="7">
        <v>45808</v>
      </c>
      <c r="E17" s="8" t="s">
        <v>26</v>
      </c>
      <c r="F17" s="8" t="s">
        <v>39</v>
      </c>
      <c r="G17" s="8" t="s">
        <v>40</v>
      </c>
      <c r="H17" s="8" t="s">
        <v>29</v>
      </c>
      <c r="I17" s="9">
        <v>6000</v>
      </c>
      <c r="J17" s="10">
        <v>696.72</v>
      </c>
      <c r="K17" s="11"/>
      <c r="L17" s="12" t="s">
        <v>41</v>
      </c>
      <c r="M17" s="11"/>
      <c r="N17" s="12">
        <v>77547</v>
      </c>
      <c r="O17" s="11"/>
      <c r="P17" s="12">
        <v>5013</v>
      </c>
      <c r="Q17" s="9"/>
      <c r="R17" s="10">
        <f t="shared" si="38"/>
        <v>8.9844868273434173</v>
      </c>
      <c r="S17" s="9"/>
      <c r="T17" s="10">
        <f t="shared" si="1"/>
        <v>0.13898264512268105</v>
      </c>
      <c r="U17" s="11">
        <v>1200</v>
      </c>
      <c r="V17" s="71">
        <v>949</v>
      </c>
      <c r="W17" s="14">
        <f t="shared" ref="W17:X17" si="40">I17/U17</f>
        <v>5</v>
      </c>
      <c r="X17" s="10">
        <f t="shared" si="40"/>
        <v>0.73416227608008433</v>
      </c>
      <c r="Y17" s="15" t="e">
        <f t="shared" ref="Y17:Z17" si="41">O17/M17</f>
        <v>#DIV/0!</v>
      </c>
      <c r="Z17" s="16">
        <f t="shared" si="41"/>
        <v>6.4644667105110451E-2</v>
      </c>
      <c r="AA17" s="17"/>
      <c r="AB17" s="17"/>
      <c r="AC17" s="17"/>
      <c r="AD17" s="17"/>
      <c r="AE17" s="17"/>
      <c r="AF17" s="17"/>
      <c r="AG17" s="17"/>
      <c r="AH17" s="17"/>
    </row>
    <row r="18" spans="1:34" ht="15.75" customHeight="1" x14ac:dyDescent="0.25">
      <c r="A18" s="6">
        <f>Summary!A18</f>
        <v>45792</v>
      </c>
      <c r="B18" s="6">
        <f>Summary!B18</f>
        <v>45851</v>
      </c>
      <c r="C18" s="7">
        <v>45802</v>
      </c>
      <c r="D18" s="7">
        <v>45808</v>
      </c>
      <c r="E18" s="8" t="s">
        <v>26</v>
      </c>
      <c r="F18" s="8" t="s">
        <v>39</v>
      </c>
      <c r="G18" s="8" t="s">
        <v>40</v>
      </c>
      <c r="H18" s="8" t="s">
        <v>30</v>
      </c>
      <c r="I18" s="9">
        <v>5000</v>
      </c>
      <c r="J18" s="10">
        <v>567.62</v>
      </c>
      <c r="K18" s="11"/>
      <c r="L18" s="12" t="s">
        <v>41</v>
      </c>
      <c r="M18" s="11"/>
      <c r="N18" s="12">
        <v>68486</v>
      </c>
      <c r="O18" s="11"/>
      <c r="P18" s="12">
        <v>5798</v>
      </c>
      <c r="Q18" s="9"/>
      <c r="R18" s="10">
        <f t="shared" si="38"/>
        <v>8.2881172794439735</v>
      </c>
      <c r="S18" s="9"/>
      <c r="T18" s="10">
        <f t="shared" si="1"/>
        <v>9.7899275612280096E-2</v>
      </c>
      <c r="U18" s="11">
        <v>1000</v>
      </c>
      <c r="V18" s="71">
        <v>470</v>
      </c>
      <c r="W18" s="14">
        <f t="shared" ref="W18:X18" si="42">I18/U18</f>
        <v>5</v>
      </c>
      <c r="X18" s="10">
        <f t="shared" si="42"/>
        <v>1.2077021276595745</v>
      </c>
      <c r="Y18" s="15" t="e">
        <f t="shared" ref="Y18:Z18" si="43">O18/M18</f>
        <v>#DIV/0!</v>
      </c>
      <c r="Z18" s="16">
        <f t="shared" si="43"/>
        <v>8.4659638466255877E-2</v>
      </c>
      <c r="AA18" s="17"/>
      <c r="AB18" s="17"/>
      <c r="AC18" s="17"/>
      <c r="AD18" s="17"/>
      <c r="AE18" s="17"/>
      <c r="AF18" s="17"/>
      <c r="AG18" s="17"/>
      <c r="AH18" s="17"/>
    </row>
    <row r="19" spans="1:34" ht="15.75" customHeight="1" x14ac:dyDescent="0.25">
      <c r="A19" s="6">
        <f>Summary!A19</f>
        <v>45792</v>
      </c>
      <c r="B19" s="6">
        <f>Summary!B19</f>
        <v>45851</v>
      </c>
      <c r="C19" s="7">
        <v>45802</v>
      </c>
      <c r="D19" s="7">
        <v>45808</v>
      </c>
      <c r="E19" s="8" t="s">
        <v>26</v>
      </c>
      <c r="F19" s="8" t="s">
        <v>39</v>
      </c>
      <c r="G19" s="8" t="s">
        <v>40</v>
      </c>
      <c r="H19" s="8" t="s">
        <v>31</v>
      </c>
      <c r="I19" s="9">
        <v>3000</v>
      </c>
      <c r="J19" s="10">
        <v>344.8</v>
      </c>
      <c r="K19" s="11"/>
      <c r="L19" s="12" t="s">
        <v>41</v>
      </c>
      <c r="M19" s="11"/>
      <c r="N19" s="12">
        <v>54369</v>
      </c>
      <c r="O19" s="11"/>
      <c r="P19" s="12">
        <v>2411</v>
      </c>
      <c r="Q19" s="9"/>
      <c r="R19" s="10">
        <f t="shared" si="38"/>
        <v>6.3418492155456239</v>
      </c>
      <c r="S19" s="9"/>
      <c r="T19" s="10">
        <f t="shared" si="1"/>
        <v>0.14301119867274989</v>
      </c>
      <c r="U19" s="13">
        <v>429</v>
      </c>
      <c r="V19" s="71">
        <v>397</v>
      </c>
      <c r="W19" s="14">
        <f t="shared" ref="W19:X19" si="44">I19/U19</f>
        <v>6.9930069930069934</v>
      </c>
      <c r="X19" s="10">
        <f t="shared" si="44"/>
        <v>0.86851385390428215</v>
      </c>
      <c r="Y19" s="15" t="e">
        <f t="shared" ref="Y19:Z19" si="45">O19/M19</f>
        <v>#DIV/0!</v>
      </c>
      <c r="Z19" s="16">
        <f t="shared" si="45"/>
        <v>4.4345123140024645E-2</v>
      </c>
      <c r="AA19" s="17"/>
      <c r="AB19" s="17"/>
      <c r="AC19" s="17"/>
      <c r="AD19" s="17"/>
      <c r="AE19" s="17"/>
      <c r="AF19" s="17"/>
      <c r="AG19" s="17"/>
      <c r="AH19" s="17"/>
    </row>
    <row r="20" spans="1:34" ht="15.75" customHeight="1" x14ac:dyDescent="0.25">
      <c r="A20" s="6">
        <f>Summary!A20</f>
        <v>45792</v>
      </c>
      <c r="B20" s="6">
        <f>Summary!B20</f>
        <v>45851</v>
      </c>
      <c r="C20" s="7">
        <v>45802</v>
      </c>
      <c r="D20" s="7">
        <v>45808</v>
      </c>
      <c r="E20" s="8" t="s">
        <v>26</v>
      </c>
      <c r="F20" s="8" t="s">
        <v>39</v>
      </c>
      <c r="G20" s="8" t="s">
        <v>40</v>
      </c>
      <c r="H20" s="8" t="s">
        <v>35</v>
      </c>
      <c r="I20" s="9">
        <v>2000</v>
      </c>
      <c r="J20" s="10">
        <v>205.57</v>
      </c>
      <c r="K20" s="11"/>
      <c r="L20" s="12" t="s">
        <v>41</v>
      </c>
      <c r="M20" s="11"/>
      <c r="N20" s="12">
        <v>44781</v>
      </c>
      <c r="O20" s="11"/>
      <c r="P20" s="12">
        <v>1439</v>
      </c>
      <c r="Q20" s="9"/>
      <c r="R20" s="10">
        <f t="shared" si="38"/>
        <v>4.5905629619704786</v>
      </c>
      <c r="S20" s="9"/>
      <c r="T20" s="10">
        <f t="shared" si="1"/>
        <v>0.14285615010423905</v>
      </c>
      <c r="U20" s="13">
        <v>333</v>
      </c>
      <c r="V20" s="71">
        <v>255</v>
      </c>
      <c r="W20" s="14">
        <f t="shared" ref="W20:X20" si="46">I20/U20</f>
        <v>6.0060060060060056</v>
      </c>
      <c r="X20" s="10">
        <f t="shared" si="46"/>
        <v>0.80615686274509801</v>
      </c>
      <c r="Y20" s="15" t="e">
        <f t="shared" ref="Y20:Z20" si="47">O20/M20</f>
        <v>#DIV/0!</v>
      </c>
      <c r="Z20" s="16">
        <f t="shared" si="47"/>
        <v>3.2134164042786004E-2</v>
      </c>
      <c r="AA20" s="17"/>
      <c r="AB20" s="17"/>
      <c r="AC20" s="17"/>
      <c r="AD20" s="17"/>
      <c r="AE20" s="17"/>
      <c r="AF20" s="17"/>
      <c r="AG20" s="17"/>
      <c r="AH20" s="17"/>
    </row>
    <row r="21" spans="1:34" ht="15.75" customHeight="1" x14ac:dyDescent="0.25">
      <c r="A21" s="6">
        <f>Summary!A21</f>
        <v>45792</v>
      </c>
      <c r="B21" s="6">
        <f>Summary!B21</f>
        <v>45851</v>
      </c>
      <c r="C21" s="7">
        <v>45802</v>
      </c>
      <c r="D21" s="7">
        <v>45808</v>
      </c>
      <c r="E21" s="8" t="s">
        <v>26</v>
      </c>
      <c r="F21" s="8" t="s">
        <v>39</v>
      </c>
      <c r="G21" s="8" t="s">
        <v>40</v>
      </c>
      <c r="H21" s="8" t="s">
        <v>36</v>
      </c>
      <c r="I21" s="9">
        <v>2000</v>
      </c>
      <c r="J21" s="10">
        <v>208.79</v>
      </c>
      <c r="K21" s="11"/>
      <c r="L21" s="12" t="s">
        <v>41</v>
      </c>
      <c r="M21" s="11"/>
      <c r="N21" s="12">
        <v>50004</v>
      </c>
      <c r="O21" s="11"/>
      <c r="P21" s="12">
        <v>2699</v>
      </c>
      <c r="Q21" s="9"/>
      <c r="R21" s="10">
        <f t="shared" si="38"/>
        <v>4.1754659627229822</v>
      </c>
      <c r="S21" s="9"/>
      <c r="T21" s="10">
        <f t="shared" si="1"/>
        <v>7.7358280844757321E-2</v>
      </c>
      <c r="U21" s="13">
        <v>333</v>
      </c>
      <c r="V21" s="71">
        <v>505</v>
      </c>
      <c r="W21" s="14">
        <f t="shared" ref="W21:X21" si="48">I21/U21</f>
        <v>6.0060060060060056</v>
      </c>
      <c r="X21" s="10">
        <f t="shared" si="48"/>
        <v>0.41344554455445542</v>
      </c>
      <c r="Y21" s="15" t="e">
        <f t="shared" ref="Y21:Z21" si="49">O21/M21</f>
        <v>#DIV/0!</v>
      </c>
      <c r="Z21" s="16">
        <f t="shared" si="49"/>
        <v>5.3975681945444366E-2</v>
      </c>
      <c r="AA21" s="17"/>
      <c r="AB21" s="17"/>
      <c r="AC21" s="17"/>
      <c r="AD21" s="17"/>
      <c r="AE21" s="17"/>
      <c r="AF21" s="17"/>
      <c r="AG21" s="17"/>
      <c r="AH21" s="17"/>
    </row>
    <row r="22" spans="1:34" ht="15.75" customHeight="1" x14ac:dyDescent="0.25">
      <c r="A22" s="6">
        <f>Summary!A22</f>
        <v>45789</v>
      </c>
      <c r="B22" s="6">
        <f>Summary!B22</f>
        <v>45849</v>
      </c>
      <c r="C22" s="7">
        <v>45802</v>
      </c>
      <c r="D22" s="7">
        <v>45808</v>
      </c>
      <c r="E22" s="8" t="s">
        <v>26</v>
      </c>
      <c r="F22" s="8" t="s">
        <v>39</v>
      </c>
      <c r="G22" s="8" t="s">
        <v>40</v>
      </c>
      <c r="H22" s="8" t="s">
        <v>37</v>
      </c>
      <c r="I22" s="9">
        <v>2000</v>
      </c>
      <c r="J22" s="10">
        <v>206.07</v>
      </c>
      <c r="K22" s="11"/>
      <c r="L22" s="12" t="s">
        <v>41</v>
      </c>
      <c r="M22" s="11"/>
      <c r="N22" s="12">
        <v>46655</v>
      </c>
      <c r="O22" s="11"/>
      <c r="P22" s="12">
        <v>1707</v>
      </c>
      <c r="Q22" s="9"/>
      <c r="R22" s="10">
        <f t="shared" si="38"/>
        <v>4.4168899367699064</v>
      </c>
      <c r="S22" s="9"/>
      <c r="T22" s="10">
        <f t="shared" si="1"/>
        <v>0.12072056239015817</v>
      </c>
      <c r="U22" s="13">
        <v>333</v>
      </c>
      <c r="V22" s="71">
        <v>343</v>
      </c>
      <c r="W22" s="14">
        <f t="shared" ref="W22:X22" si="50">I22/U22</f>
        <v>6.0060060060060056</v>
      </c>
      <c r="X22" s="10">
        <f t="shared" si="50"/>
        <v>0.60078717201166176</v>
      </c>
      <c r="Y22" s="15" t="e">
        <f t="shared" ref="Y22:Z22" si="51">O22/M22</f>
        <v>#DIV/0!</v>
      </c>
      <c r="Z22" s="16">
        <f t="shared" si="51"/>
        <v>3.6587718358160971E-2</v>
      </c>
      <c r="AA22" s="17"/>
      <c r="AB22" s="17"/>
      <c r="AC22" s="17"/>
      <c r="AD22" s="17"/>
      <c r="AE22" s="17"/>
      <c r="AF22" s="17"/>
      <c r="AG22" s="17"/>
      <c r="AH22" s="17"/>
    </row>
    <row r="23" spans="1:34" ht="15.75" customHeight="1" x14ac:dyDescent="0.3">
      <c r="A23" s="18" t="s">
        <v>32</v>
      </c>
      <c r="B23" s="18"/>
      <c r="C23" s="18"/>
      <c r="D23" s="18"/>
      <c r="E23" s="18"/>
      <c r="F23" s="18"/>
      <c r="G23" s="18"/>
      <c r="H23" s="18"/>
      <c r="I23" s="19">
        <f t="shared" ref="I23:P23" si="52">SUM(I17:I22)</f>
        <v>20000</v>
      </c>
      <c r="J23" s="19">
        <f t="shared" si="52"/>
        <v>2229.5700000000002</v>
      </c>
      <c r="K23" s="20">
        <f t="shared" si="52"/>
        <v>0</v>
      </c>
      <c r="L23" s="20">
        <f t="shared" si="52"/>
        <v>0</v>
      </c>
      <c r="M23" s="20">
        <f t="shared" si="52"/>
        <v>0</v>
      </c>
      <c r="N23" s="20">
        <f t="shared" si="52"/>
        <v>341842</v>
      </c>
      <c r="O23" s="20">
        <f t="shared" si="52"/>
        <v>0</v>
      </c>
      <c r="P23" s="20">
        <f t="shared" si="52"/>
        <v>19067</v>
      </c>
      <c r="Q23" s="19"/>
      <c r="R23" s="19">
        <f t="shared" si="38"/>
        <v>6.522223717389906</v>
      </c>
      <c r="S23" s="19"/>
      <c r="T23" s="19">
        <f t="shared" si="1"/>
        <v>0.11693344521948917</v>
      </c>
      <c r="U23" s="20">
        <f t="shared" ref="U23:V23" si="53">SUM(U17:U22)</f>
        <v>3628</v>
      </c>
      <c r="V23" s="18">
        <f t="shared" si="53"/>
        <v>2919</v>
      </c>
      <c r="W23" s="21"/>
      <c r="X23" s="19">
        <f>J23/V23</f>
        <v>0.76381294964028779</v>
      </c>
      <c r="Y23" s="18"/>
      <c r="Z23" s="18"/>
      <c r="AA23" s="17"/>
      <c r="AB23" s="17"/>
      <c r="AC23" s="17"/>
      <c r="AD23" s="17"/>
      <c r="AE23" s="17"/>
      <c r="AF23" s="17"/>
      <c r="AG23" s="17"/>
      <c r="AH23" s="17"/>
    </row>
    <row r="24" spans="1:34" ht="15.75" customHeight="1" x14ac:dyDescent="0.25">
      <c r="A24" s="6">
        <f>Summary!A24</f>
        <v>45797</v>
      </c>
      <c r="B24" s="6">
        <f>Summary!B24</f>
        <v>45857</v>
      </c>
      <c r="C24" s="7">
        <v>45802</v>
      </c>
      <c r="D24" s="7">
        <v>45808</v>
      </c>
      <c r="E24" s="8" t="s">
        <v>26</v>
      </c>
      <c r="F24" s="8" t="s">
        <v>42</v>
      </c>
      <c r="G24" s="8" t="s">
        <v>43</v>
      </c>
      <c r="H24" s="8" t="s">
        <v>29</v>
      </c>
      <c r="I24" s="9">
        <v>7000</v>
      </c>
      <c r="J24" s="10">
        <f t="shared" ref="J24:J27" si="54">P24*T24</f>
        <v>1447</v>
      </c>
      <c r="K24" s="11"/>
      <c r="L24" s="12"/>
      <c r="M24" s="11">
        <v>5600000</v>
      </c>
      <c r="N24" s="12">
        <v>943908</v>
      </c>
      <c r="O24" s="11">
        <v>28000</v>
      </c>
      <c r="P24" s="12">
        <v>7235</v>
      </c>
      <c r="Q24" s="9">
        <v>2.5</v>
      </c>
      <c r="R24" s="10">
        <f t="shared" si="38"/>
        <v>1.5329883844611976</v>
      </c>
      <c r="S24" s="9">
        <f t="shared" ref="S24:S27" si="55">(I24/O24)</f>
        <v>0.25</v>
      </c>
      <c r="T24" s="10">
        <v>0.2</v>
      </c>
      <c r="U24" s="11">
        <v>1167</v>
      </c>
      <c r="V24" s="71"/>
      <c r="W24" s="14">
        <f t="shared" ref="W24:X24" si="56">I24/U24</f>
        <v>5.9982862039417313</v>
      </c>
      <c r="X24" s="10" t="e">
        <f t="shared" si="56"/>
        <v>#DIV/0!</v>
      </c>
      <c r="Y24" s="15">
        <f t="shared" ref="Y24:Z24" si="57">O24/M24</f>
        <v>5.0000000000000001E-3</v>
      </c>
      <c r="Z24" s="16">
        <f t="shared" si="57"/>
        <v>7.6649419223059874E-3</v>
      </c>
      <c r="AA24" s="17"/>
      <c r="AB24" s="17"/>
      <c r="AC24" s="17"/>
      <c r="AD24" s="17"/>
      <c r="AE24" s="17"/>
      <c r="AF24" s="17"/>
      <c r="AG24" s="17"/>
      <c r="AH24" s="17"/>
    </row>
    <row r="25" spans="1:34" ht="15.75" customHeight="1" x14ac:dyDescent="0.25">
      <c r="A25" s="6">
        <f>Summary!A25</f>
        <v>45797</v>
      </c>
      <c r="B25" s="6">
        <f>Summary!B25</f>
        <v>45857</v>
      </c>
      <c r="C25" s="7">
        <v>45802</v>
      </c>
      <c r="D25" s="7">
        <v>45808</v>
      </c>
      <c r="E25" s="8" t="s">
        <v>26</v>
      </c>
      <c r="F25" s="8" t="s">
        <v>42</v>
      </c>
      <c r="G25" s="8" t="s">
        <v>43</v>
      </c>
      <c r="H25" s="8" t="s">
        <v>30</v>
      </c>
      <c r="I25" s="9">
        <v>5000</v>
      </c>
      <c r="J25" s="10">
        <f t="shared" si="54"/>
        <v>84.800000000000011</v>
      </c>
      <c r="K25" s="11"/>
      <c r="L25" s="12"/>
      <c r="M25" s="11">
        <v>4000000</v>
      </c>
      <c r="N25" s="12">
        <v>33319</v>
      </c>
      <c r="O25" s="11">
        <v>20000</v>
      </c>
      <c r="P25" s="12">
        <v>424</v>
      </c>
      <c r="Q25" s="9">
        <v>4</v>
      </c>
      <c r="R25" s="10">
        <f t="shared" si="38"/>
        <v>2.5450943905879528</v>
      </c>
      <c r="S25" s="9">
        <f t="shared" si="55"/>
        <v>0.25</v>
      </c>
      <c r="T25" s="10">
        <v>0.2</v>
      </c>
      <c r="U25" s="13">
        <v>714</v>
      </c>
      <c r="V25" s="71"/>
      <c r="W25" s="14">
        <f t="shared" ref="W25:X25" si="58">I25/U25</f>
        <v>7.0028011204481793</v>
      </c>
      <c r="X25" s="10" t="e">
        <f t="shared" si="58"/>
        <v>#DIV/0!</v>
      </c>
      <c r="Y25" s="15">
        <f t="shared" ref="Y25:Z25" si="59">O25/M25</f>
        <v>5.0000000000000001E-3</v>
      </c>
      <c r="Z25" s="16">
        <f t="shared" si="59"/>
        <v>1.2725471952939764E-2</v>
      </c>
      <c r="AA25" s="17"/>
      <c r="AB25" s="17"/>
      <c r="AC25" s="17"/>
      <c r="AD25" s="17"/>
      <c r="AE25" s="17"/>
      <c r="AF25" s="17"/>
      <c r="AG25" s="17"/>
      <c r="AH25" s="17"/>
    </row>
    <row r="26" spans="1:34" ht="15.75" customHeight="1" x14ac:dyDescent="0.25">
      <c r="A26" s="6">
        <f>Summary!A26</f>
        <v>45797</v>
      </c>
      <c r="B26" s="6">
        <f>Summary!B26</f>
        <v>45857</v>
      </c>
      <c r="C26" s="7">
        <v>45802</v>
      </c>
      <c r="D26" s="7">
        <v>45808</v>
      </c>
      <c r="E26" s="8" t="s">
        <v>26</v>
      </c>
      <c r="F26" s="8" t="s">
        <v>42</v>
      </c>
      <c r="G26" s="8" t="s">
        <v>43</v>
      </c>
      <c r="H26" s="8" t="s">
        <v>31</v>
      </c>
      <c r="I26" s="9">
        <v>4000</v>
      </c>
      <c r="J26" s="10">
        <f t="shared" si="54"/>
        <v>618.40000000000009</v>
      </c>
      <c r="K26" s="11"/>
      <c r="L26" s="12"/>
      <c r="M26" s="11">
        <v>3200000</v>
      </c>
      <c r="N26" s="12">
        <v>295073</v>
      </c>
      <c r="O26" s="11">
        <v>16000</v>
      </c>
      <c r="P26" s="12">
        <v>3092</v>
      </c>
      <c r="Q26" s="9">
        <v>5</v>
      </c>
      <c r="R26" s="10">
        <f t="shared" si="38"/>
        <v>2.0957525764810745</v>
      </c>
      <c r="S26" s="9">
        <f t="shared" si="55"/>
        <v>0.25</v>
      </c>
      <c r="T26" s="10">
        <v>0.2</v>
      </c>
      <c r="U26" s="13">
        <v>571</v>
      </c>
      <c r="V26" s="71"/>
      <c r="W26" s="14">
        <f t="shared" ref="W26:X26" si="60">I26/U26</f>
        <v>7.0052539404553418</v>
      </c>
      <c r="X26" s="10" t="e">
        <f t="shared" si="60"/>
        <v>#DIV/0!</v>
      </c>
      <c r="Y26" s="15">
        <f t="shared" ref="Y26:Z26" si="61">O26/M26</f>
        <v>5.0000000000000001E-3</v>
      </c>
      <c r="Z26" s="16">
        <f t="shared" si="61"/>
        <v>1.047876288240537E-2</v>
      </c>
      <c r="AA26" s="17"/>
      <c r="AB26" s="17"/>
      <c r="AC26" s="17"/>
      <c r="AD26" s="17"/>
      <c r="AE26" s="17"/>
      <c r="AF26" s="17"/>
      <c r="AG26" s="17"/>
      <c r="AH26" s="17"/>
    </row>
    <row r="27" spans="1:34" ht="15.75" customHeight="1" x14ac:dyDescent="0.25">
      <c r="A27" s="6">
        <f>Summary!A27</f>
        <v>45797</v>
      </c>
      <c r="B27" s="6">
        <f>Summary!B27</f>
        <v>45857</v>
      </c>
      <c r="C27" s="7">
        <v>45802</v>
      </c>
      <c r="D27" s="7">
        <v>45808</v>
      </c>
      <c r="E27" s="8" t="s">
        <v>26</v>
      </c>
      <c r="F27" s="8" t="s">
        <v>42</v>
      </c>
      <c r="G27" s="8" t="s">
        <v>43</v>
      </c>
      <c r="H27" s="8" t="s">
        <v>37</v>
      </c>
      <c r="I27" s="9">
        <v>3000</v>
      </c>
      <c r="J27" s="10">
        <f t="shared" si="54"/>
        <v>748.6</v>
      </c>
      <c r="K27" s="11"/>
      <c r="L27" s="12"/>
      <c r="M27" s="11">
        <v>2400000</v>
      </c>
      <c r="N27" s="12">
        <v>181973</v>
      </c>
      <c r="O27" s="11">
        <v>12000</v>
      </c>
      <c r="P27" s="12">
        <v>3743</v>
      </c>
      <c r="Q27" s="9">
        <v>3.5</v>
      </c>
      <c r="R27" s="10">
        <f t="shared" si="38"/>
        <v>4.1137971017678447</v>
      </c>
      <c r="S27" s="9">
        <f t="shared" si="55"/>
        <v>0.25</v>
      </c>
      <c r="T27" s="10">
        <v>0.2</v>
      </c>
      <c r="U27" s="13">
        <v>429</v>
      </c>
      <c r="V27" s="71"/>
      <c r="W27" s="14">
        <f t="shared" ref="W27:X27" si="62">I27/U27</f>
        <v>6.9930069930069934</v>
      </c>
      <c r="X27" s="10" t="e">
        <f t="shared" si="62"/>
        <v>#DIV/0!</v>
      </c>
      <c r="Y27" s="15">
        <f t="shared" ref="Y27:Z27" si="63">O27/M27</f>
        <v>5.0000000000000001E-3</v>
      </c>
      <c r="Z27" s="16">
        <f t="shared" si="63"/>
        <v>2.0568985508839222E-2</v>
      </c>
      <c r="AA27" s="17"/>
      <c r="AB27" s="17"/>
      <c r="AC27" s="17"/>
      <c r="AD27" s="17"/>
      <c r="AE27" s="17"/>
      <c r="AF27" s="17"/>
      <c r="AG27" s="17"/>
      <c r="AH27" s="17"/>
    </row>
    <row r="28" spans="1:34" ht="15.75" customHeight="1" x14ac:dyDescent="0.3">
      <c r="A28" s="18" t="s">
        <v>32</v>
      </c>
      <c r="B28" s="18"/>
      <c r="C28" s="18"/>
      <c r="D28" s="18"/>
      <c r="E28" s="18"/>
      <c r="F28" s="18"/>
      <c r="G28" s="18"/>
      <c r="H28" s="18"/>
      <c r="I28" s="19">
        <f t="shared" ref="I28:P28" si="64">SUM(I24:I27)</f>
        <v>19000</v>
      </c>
      <c r="J28" s="19">
        <f t="shared" si="64"/>
        <v>2898.7999999999997</v>
      </c>
      <c r="K28" s="20">
        <f t="shared" si="64"/>
        <v>0</v>
      </c>
      <c r="L28" s="20">
        <f t="shared" si="64"/>
        <v>0</v>
      </c>
      <c r="M28" s="20">
        <f t="shared" si="64"/>
        <v>15200000</v>
      </c>
      <c r="N28" s="20">
        <f t="shared" si="64"/>
        <v>1454273</v>
      </c>
      <c r="O28" s="20">
        <f t="shared" si="64"/>
        <v>76000</v>
      </c>
      <c r="P28" s="20">
        <f t="shared" si="64"/>
        <v>14494</v>
      </c>
      <c r="Q28" s="19"/>
      <c r="R28" s="19">
        <f t="shared" si="38"/>
        <v>1.9932983697008742</v>
      </c>
      <c r="S28" s="19"/>
      <c r="T28" s="19">
        <f>(J28/P28)</f>
        <v>0.19999999999999998</v>
      </c>
      <c r="U28" s="20">
        <f t="shared" ref="U28:V28" si="65">SUM(U24:U27)</f>
        <v>2881</v>
      </c>
      <c r="V28" s="18">
        <f t="shared" si="65"/>
        <v>0</v>
      </c>
      <c r="W28" s="21"/>
      <c r="X28" s="19" t="e">
        <f>J28/V28</f>
        <v>#DIV/0!</v>
      </c>
      <c r="Y28" s="18"/>
      <c r="Z28" s="18"/>
      <c r="AA28" s="17"/>
      <c r="AB28" s="17"/>
      <c r="AC28" s="17"/>
      <c r="AD28" s="17"/>
      <c r="AE28" s="17"/>
      <c r="AF28" s="17"/>
      <c r="AG28" s="17"/>
      <c r="AH28" s="17"/>
    </row>
    <row r="29" spans="1:34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24"/>
      <c r="J29" s="25"/>
      <c r="K29" s="26"/>
      <c r="L29" s="27"/>
      <c r="M29" s="26"/>
      <c r="N29" s="27"/>
      <c r="O29" s="26"/>
      <c r="P29" s="27"/>
      <c r="Q29" s="24"/>
      <c r="R29" s="25"/>
      <c r="S29" s="24"/>
      <c r="T29" s="25"/>
      <c r="U29" s="17"/>
      <c r="V29" s="28"/>
      <c r="W29" s="29"/>
      <c r="X29" s="25"/>
      <c r="Y29" s="17"/>
      <c r="Z29" s="28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3">
      <c r="A30" s="17"/>
      <c r="B30" s="17"/>
      <c r="C30" s="17"/>
      <c r="D30" s="17"/>
      <c r="E30" s="17"/>
      <c r="F30" s="17"/>
      <c r="G30" s="17"/>
      <c r="H30" s="32" t="s">
        <v>32</v>
      </c>
      <c r="I30" s="33">
        <f t="shared" ref="I30:P30" si="66">SUM(I28,I23,I16,I12,I5)</f>
        <v>83000</v>
      </c>
      <c r="J30" s="33">
        <f t="shared" si="66"/>
        <v>10154.92</v>
      </c>
      <c r="K30" s="34">
        <f t="shared" si="66"/>
        <v>1190926</v>
      </c>
      <c r="L30" s="34">
        <f t="shared" si="66"/>
        <v>895554</v>
      </c>
      <c r="M30" s="34">
        <f t="shared" si="66"/>
        <v>24712779</v>
      </c>
      <c r="N30" s="34">
        <f t="shared" si="66"/>
        <v>3940969</v>
      </c>
      <c r="O30" s="34">
        <f t="shared" si="66"/>
        <v>76000</v>
      </c>
      <c r="P30" s="34">
        <f t="shared" si="66"/>
        <v>51820</v>
      </c>
      <c r="Q30" s="33">
        <v>3.5</v>
      </c>
      <c r="R30" s="33">
        <f>(J30/N30)*1000</f>
        <v>2.5767571376481269</v>
      </c>
      <c r="S30" s="33">
        <f t="shared" ref="S30:T30" si="67">(I30/O30)</f>
        <v>1.0921052631578947</v>
      </c>
      <c r="T30" s="33">
        <f t="shared" si="67"/>
        <v>0.19596526437668854</v>
      </c>
      <c r="U30" s="34">
        <f t="shared" ref="U30:V30" si="68">SUM(U28,U23,U16,U12,U5)</f>
        <v>8200</v>
      </c>
      <c r="V30" s="34">
        <f t="shared" si="68"/>
        <v>2919</v>
      </c>
      <c r="W30" s="33">
        <f t="shared" ref="W30:X30" si="69">I30/U30</f>
        <v>10.121951219512194</v>
      </c>
      <c r="X30" s="33">
        <f t="shared" si="69"/>
        <v>3.4789037341555327</v>
      </c>
      <c r="Y30" s="35">
        <f t="shared" ref="Y30:Z30" si="70">O30/M30</f>
        <v>3.07533199726344E-3</v>
      </c>
      <c r="Z30" s="35">
        <f t="shared" si="70"/>
        <v>1.314905039851874E-2</v>
      </c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24"/>
      <c r="J31" s="25"/>
      <c r="K31" s="26"/>
      <c r="L31" s="27"/>
      <c r="M31" s="26"/>
      <c r="N31" s="27"/>
      <c r="O31" s="26"/>
      <c r="P31" s="27"/>
      <c r="Q31" s="24"/>
      <c r="R31" s="25"/>
      <c r="S31" s="24"/>
      <c r="T31" s="25"/>
      <c r="U31" s="17"/>
      <c r="V31" s="28"/>
      <c r="W31" s="29"/>
      <c r="X31" s="25"/>
      <c r="Y31" s="17"/>
      <c r="Z31" s="28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24"/>
      <c r="J32" s="25"/>
      <c r="K32" s="26"/>
      <c r="L32" s="27"/>
      <c r="M32" s="26"/>
      <c r="N32" s="27"/>
      <c r="O32" s="26"/>
      <c r="P32" s="27"/>
      <c r="Q32" s="24"/>
      <c r="R32" s="25"/>
      <c r="S32" s="24"/>
      <c r="T32" s="25"/>
      <c r="U32" s="17"/>
      <c r="V32" s="28"/>
      <c r="W32" s="29"/>
      <c r="X32" s="25"/>
      <c r="Y32" s="17"/>
      <c r="Z32" s="28"/>
      <c r="AA32" s="17"/>
      <c r="AB32" s="17"/>
      <c r="AC32" s="17"/>
      <c r="AD32" s="17"/>
      <c r="AE32" s="17"/>
      <c r="AF32" s="17"/>
      <c r="AG32" s="17"/>
      <c r="AH32" s="17"/>
    </row>
    <row r="33" spans="1:34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24"/>
      <c r="J33" s="25"/>
      <c r="K33" s="26"/>
      <c r="L33" s="27"/>
      <c r="M33" s="26"/>
      <c r="N33" s="27"/>
      <c r="O33" s="26"/>
      <c r="P33" s="27"/>
      <c r="Q33" s="24"/>
      <c r="R33" s="25"/>
      <c r="S33" s="24"/>
      <c r="T33" s="25"/>
      <c r="U33" s="17"/>
      <c r="V33" s="28"/>
      <c r="W33" s="29"/>
      <c r="X33" s="25"/>
      <c r="Y33" s="17"/>
      <c r="Z33" s="28"/>
      <c r="AA33" s="17"/>
      <c r="AB33" s="17"/>
      <c r="AC33" s="17"/>
      <c r="AD33" s="17"/>
      <c r="AE33" s="17"/>
      <c r="AF33" s="17"/>
      <c r="AG33" s="17"/>
      <c r="AH33" s="17"/>
    </row>
    <row r="34" spans="1:34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24"/>
      <c r="J34" s="25"/>
      <c r="K34" s="26"/>
      <c r="L34" s="27"/>
      <c r="M34" s="26"/>
      <c r="N34" s="27"/>
      <c r="O34" s="26"/>
      <c r="P34" s="27"/>
      <c r="Q34" s="24"/>
      <c r="R34" s="25"/>
      <c r="S34" s="24"/>
      <c r="T34" s="25"/>
      <c r="U34" s="17"/>
      <c r="V34" s="28"/>
      <c r="W34" s="29"/>
      <c r="X34" s="25"/>
      <c r="Y34" s="17"/>
      <c r="Z34" s="28"/>
      <c r="AA34" s="17"/>
      <c r="AB34" s="17"/>
      <c r="AC34" s="17"/>
      <c r="AD34" s="17"/>
      <c r="AE34" s="17"/>
      <c r="AF34" s="17"/>
      <c r="AG34" s="17"/>
      <c r="AH34" s="17"/>
    </row>
    <row r="35" spans="1:34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24"/>
      <c r="J35" s="25"/>
      <c r="K35" s="26"/>
      <c r="L35" s="27"/>
      <c r="M35" s="26"/>
      <c r="N35" s="27"/>
      <c r="O35" s="26"/>
      <c r="P35" s="27"/>
      <c r="Q35" s="24"/>
      <c r="R35" s="25"/>
      <c r="S35" s="24"/>
      <c r="T35" s="25"/>
      <c r="U35" s="17"/>
      <c r="V35" s="28"/>
      <c r="W35" s="29"/>
      <c r="X35" s="25"/>
      <c r="Y35" s="17"/>
      <c r="Z35" s="28"/>
      <c r="AA35" s="17"/>
      <c r="AB35" s="17"/>
      <c r="AC35" s="17"/>
      <c r="AD35" s="17"/>
      <c r="AE35" s="17"/>
      <c r="AF35" s="17"/>
      <c r="AG35" s="17"/>
      <c r="AH35" s="17"/>
    </row>
    <row r="36" spans="1:34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24"/>
      <c r="J36" s="25"/>
      <c r="K36" s="26"/>
      <c r="L36" s="27"/>
      <c r="M36" s="26"/>
      <c r="N36" s="27"/>
      <c r="O36" s="26"/>
      <c r="P36" s="27"/>
      <c r="Q36" s="24"/>
      <c r="R36" s="25"/>
      <c r="S36" s="24"/>
      <c r="T36" s="25"/>
      <c r="U36" s="17"/>
      <c r="V36" s="28"/>
      <c r="W36" s="29"/>
      <c r="X36" s="25"/>
      <c r="Y36" s="17"/>
      <c r="Z36" s="28"/>
      <c r="AA36" s="17"/>
      <c r="AB36" s="17"/>
      <c r="AC36" s="17"/>
      <c r="AD36" s="17"/>
      <c r="AE36" s="17"/>
      <c r="AF36" s="17"/>
      <c r="AG36" s="17"/>
      <c r="AH36" s="17"/>
    </row>
    <row r="37" spans="1:34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24"/>
      <c r="J37" s="25"/>
      <c r="K37" s="26"/>
      <c r="L37" s="27"/>
      <c r="M37" s="26"/>
      <c r="N37" s="27"/>
      <c r="O37" s="26"/>
      <c r="P37" s="27"/>
      <c r="Q37" s="24"/>
      <c r="R37" s="25"/>
      <c r="S37" s="24"/>
      <c r="T37" s="25"/>
      <c r="U37" s="17"/>
      <c r="V37" s="28"/>
      <c r="W37" s="29"/>
      <c r="X37" s="25"/>
      <c r="Y37" s="17"/>
      <c r="Z37" s="28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24"/>
      <c r="J38" s="25"/>
      <c r="K38" s="26"/>
      <c r="L38" s="27"/>
      <c r="M38" s="26"/>
      <c r="N38" s="27"/>
      <c r="O38" s="26"/>
      <c r="P38" s="27"/>
      <c r="Q38" s="24"/>
      <c r="R38" s="25"/>
      <c r="S38" s="24"/>
      <c r="T38" s="25"/>
      <c r="U38" s="17"/>
      <c r="V38" s="28"/>
      <c r="W38" s="29"/>
      <c r="X38" s="25"/>
      <c r="Y38" s="17"/>
      <c r="Z38" s="28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24"/>
      <c r="J39" s="25"/>
      <c r="K39" s="26"/>
      <c r="L39" s="27"/>
      <c r="M39" s="26"/>
      <c r="N39" s="27"/>
      <c r="O39" s="26"/>
      <c r="P39" s="27"/>
      <c r="Q39" s="24"/>
      <c r="R39" s="25"/>
      <c r="S39" s="24"/>
      <c r="T39" s="25"/>
      <c r="U39" s="17"/>
      <c r="V39" s="28"/>
      <c r="W39" s="29"/>
      <c r="X39" s="25"/>
      <c r="Y39" s="17"/>
      <c r="Z39" s="28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24"/>
      <c r="J40" s="25"/>
      <c r="K40" s="26"/>
      <c r="L40" s="27"/>
      <c r="M40" s="26"/>
      <c r="N40" s="27"/>
      <c r="O40" s="26"/>
      <c r="P40" s="27"/>
      <c r="Q40" s="24"/>
      <c r="R40" s="25"/>
      <c r="S40" s="24"/>
      <c r="T40" s="25"/>
      <c r="U40" s="17"/>
      <c r="V40" s="28"/>
      <c r="W40" s="29"/>
      <c r="X40" s="25"/>
      <c r="Y40" s="17"/>
      <c r="Z40" s="28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24"/>
      <c r="J41" s="25"/>
      <c r="K41" s="26"/>
      <c r="L41" s="27"/>
      <c r="M41" s="26"/>
      <c r="N41" s="27"/>
      <c r="O41" s="26"/>
      <c r="P41" s="27"/>
      <c r="Q41" s="24"/>
      <c r="R41" s="25"/>
      <c r="S41" s="24"/>
      <c r="T41" s="25"/>
      <c r="U41" s="17"/>
      <c r="V41" s="28"/>
      <c r="W41" s="29"/>
      <c r="X41" s="25"/>
      <c r="Y41" s="17"/>
      <c r="Z41" s="28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24"/>
      <c r="J42" s="25"/>
      <c r="K42" s="26"/>
      <c r="L42" s="27"/>
      <c r="M42" s="26"/>
      <c r="N42" s="27"/>
      <c r="O42" s="26"/>
      <c r="P42" s="27"/>
      <c r="Q42" s="24"/>
      <c r="R42" s="25"/>
      <c r="S42" s="24"/>
      <c r="T42" s="25"/>
      <c r="U42" s="17"/>
      <c r="V42" s="28"/>
      <c r="W42" s="29"/>
      <c r="X42" s="25"/>
      <c r="Y42" s="17"/>
      <c r="Z42" s="28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24"/>
      <c r="J43" s="25"/>
      <c r="K43" s="26"/>
      <c r="L43" s="27"/>
      <c r="M43" s="26"/>
      <c r="N43" s="27"/>
      <c r="O43" s="26"/>
      <c r="P43" s="27"/>
      <c r="Q43" s="24"/>
      <c r="R43" s="25"/>
      <c r="S43" s="24"/>
      <c r="T43" s="25"/>
      <c r="U43" s="17"/>
      <c r="V43" s="28"/>
      <c r="W43" s="29"/>
      <c r="X43" s="25"/>
      <c r="Y43" s="17"/>
      <c r="Z43" s="28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24"/>
      <c r="J44" s="25"/>
      <c r="K44" s="26"/>
      <c r="L44" s="27"/>
      <c r="M44" s="26"/>
      <c r="N44" s="27"/>
      <c r="O44" s="26"/>
      <c r="P44" s="27"/>
      <c r="Q44" s="24"/>
      <c r="R44" s="25"/>
      <c r="S44" s="24"/>
      <c r="T44" s="25"/>
      <c r="U44" s="17"/>
      <c r="V44" s="28"/>
      <c r="W44" s="29"/>
      <c r="X44" s="25"/>
      <c r="Y44" s="17"/>
      <c r="Z44" s="28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24"/>
      <c r="J45" s="25"/>
      <c r="K45" s="26"/>
      <c r="L45" s="27"/>
      <c r="M45" s="26"/>
      <c r="N45" s="27"/>
      <c r="O45" s="26"/>
      <c r="P45" s="27"/>
      <c r="Q45" s="24"/>
      <c r="R45" s="25"/>
      <c r="S45" s="24"/>
      <c r="T45" s="25"/>
      <c r="U45" s="17"/>
      <c r="V45" s="28"/>
      <c r="W45" s="29"/>
      <c r="X45" s="25"/>
      <c r="Y45" s="17"/>
      <c r="Z45" s="28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24"/>
      <c r="J46" s="25"/>
      <c r="K46" s="26"/>
      <c r="L46" s="27"/>
      <c r="M46" s="26"/>
      <c r="N46" s="27"/>
      <c r="O46" s="26"/>
      <c r="P46" s="27"/>
      <c r="Q46" s="24"/>
      <c r="R46" s="25"/>
      <c r="S46" s="24"/>
      <c r="T46" s="25"/>
      <c r="U46" s="17"/>
      <c r="V46" s="28"/>
      <c r="W46" s="29"/>
      <c r="X46" s="25"/>
      <c r="Y46" s="17"/>
      <c r="Z46" s="28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24"/>
      <c r="J47" s="25"/>
      <c r="K47" s="26"/>
      <c r="L47" s="27"/>
      <c r="M47" s="26"/>
      <c r="N47" s="27"/>
      <c r="O47" s="26"/>
      <c r="P47" s="27"/>
      <c r="Q47" s="24"/>
      <c r="R47" s="25"/>
      <c r="S47" s="24"/>
      <c r="T47" s="25"/>
      <c r="U47" s="17"/>
      <c r="V47" s="28"/>
      <c r="W47" s="29"/>
      <c r="X47" s="25"/>
      <c r="Y47" s="17"/>
      <c r="Z47" s="28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24"/>
      <c r="J48" s="25"/>
      <c r="K48" s="26"/>
      <c r="L48" s="27"/>
      <c r="M48" s="26"/>
      <c r="N48" s="27"/>
      <c r="O48" s="26"/>
      <c r="P48" s="27"/>
      <c r="Q48" s="24"/>
      <c r="R48" s="25"/>
      <c r="S48" s="24"/>
      <c r="T48" s="25"/>
      <c r="U48" s="17"/>
      <c r="V48" s="28"/>
      <c r="W48" s="29"/>
      <c r="X48" s="25"/>
      <c r="Y48" s="17"/>
      <c r="Z48" s="28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24"/>
      <c r="J49" s="25"/>
      <c r="K49" s="26"/>
      <c r="L49" s="27"/>
      <c r="M49" s="26"/>
      <c r="N49" s="27"/>
      <c r="O49" s="26"/>
      <c r="P49" s="27"/>
      <c r="Q49" s="24"/>
      <c r="R49" s="25"/>
      <c r="S49" s="24"/>
      <c r="T49" s="25"/>
      <c r="U49" s="17"/>
      <c r="V49" s="28"/>
      <c r="W49" s="29"/>
      <c r="X49" s="25"/>
      <c r="Y49" s="17"/>
      <c r="Z49" s="28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24"/>
      <c r="J50" s="25"/>
      <c r="K50" s="26"/>
      <c r="L50" s="27"/>
      <c r="M50" s="26"/>
      <c r="N50" s="27"/>
      <c r="O50" s="26"/>
      <c r="P50" s="27"/>
      <c r="Q50" s="24"/>
      <c r="R50" s="25"/>
      <c r="S50" s="24"/>
      <c r="T50" s="25"/>
      <c r="U50" s="17"/>
      <c r="V50" s="28"/>
      <c r="W50" s="29"/>
      <c r="X50" s="25"/>
      <c r="Y50" s="17"/>
      <c r="Z50" s="28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24"/>
      <c r="J51" s="25"/>
      <c r="K51" s="26"/>
      <c r="L51" s="27"/>
      <c r="M51" s="26"/>
      <c r="N51" s="27"/>
      <c r="O51" s="26"/>
      <c r="P51" s="27"/>
      <c r="Q51" s="24"/>
      <c r="R51" s="25"/>
      <c r="S51" s="24"/>
      <c r="T51" s="25"/>
      <c r="U51" s="17"/>
      <c r="V51" s="28"/>
      <c r="W51" s="29"/>
      <c r="X51" s="25"/>
      <c r="Y51" s="17"/>
      <c r="Z51" s="28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24"/>
      <c r="J52" s="25"/>
      <c r="K52" s="26"/>
      <c r="L52" s="27"/>
      <c r="M52" s="26"/>
      <c r="N52" s="27"/>
      <c r="O52" s="26"/>
      <c r="P52" s="27"/>
      <c r="Q52" s="24"/>
      <c r="R52" s="25"/>
      <c r="S52" s="24"/>
      <c r="T52" s="25"/>
      <c r="U52" s="17"/>
      <c r="V52" s="28"/>
      <c r="W52" s="29"/>
      <c r="X52" s="25"/>
      <c r="Y52" s="17"/>
      <c r="Z52" s="28"/>
      <c r="AA52" s="17"/>
      <c r="AB52" s="17"/>
      <c r="AC52" s="17"/>
      <c r="AD52" s="17"/>
      <c r="AE52" s="17"/>
      <c r="AF52" s="17"/>
      <c r="AG52" s="17"/>
      <c r="AH52" s="17"/>
    </row>
    <row r="53" spans="1:34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24"/>
      <c r="J53" s="25"/>
      <c r="K53" s="26"/>
      <c r="L53" s="27"/>
      <c r="M53" s="26"/>
      <c r="N53" s="27"/>
      <c r="O53" s="26"/>
      <c r="P53" s="27"/>
      <c r="Q53" s="24"/>
      <c r="R53" s="25"/>
      <c r="S53" s="24"/>
      <c r="T53" s="25"/>
      <c r="U53" s="17"/>
      <c r="V53" s="28"/>
      <c r="W53" s="29"/>
      <c r="X53" s="25"/>
      <c r="Y53" s="17"/>
      <c r="Z53" s="28"/>
      <c r="AA53" s="17"/>
      <c r="AB53" s="17"/>
      <c r="AC53" s="17"/>
      <c r="AD53" s="17"/>
      <c r="AE53" s="17"/>
      <c r="AF53" s="17"/>
      <c r="AG53" s="17"/>
      <c r="AH53" s="17"/>
    </row>
    <row r="54" spans="1:34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24"/>
      <c r="J54" s="25"/>
      <c r="K54" s="26"/>
      <c r="L54" s="27"/>
      <c r="M54" s="26"/>
      <c r="N54" s="27"/>
      <c r="O54" s="26"/>
      <c r="P54" s="27"/>
      <c r="Q54" s="24"/>
      <c r="R54" s="25"/>
      <c r="S54" s="24"/>
      <c r="T54" s="25"/>
      <c r="U54" s="17"/>
      <c r="V54" s="28"/>
      <c r="W54" s="29"/>
      <c r="X54" s="25"/>
      <c r="Y54" s="17"/>
      <c r="Z54" s="28"/>
      <c r="AA54" s="17"/>
      <c r="AB54" s="17"/>
      <c r="AC54" s="17"/>
      <c r="AD54" s="17"/>
      <c r="AE54" s="17"/>
      <c r="AF54" s="17"/>
      <c r="AG54" s="17"/>
      <c r="AH54" s="17"/>
    </row>
    <row r="55" spans="1:34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24"/>
      <c r="J55" s="25"/>
      <c r="K55" s="26"/>
      <c r="L55" s="27"/>
      <c r="M55" s="26"/>
      <c r="N55" s="27"/>
      <c r="O55" s="26"/>
      <c r="P55" s="27"/>
      <c r="Q55" s="24"/>
      <c r="R55" s="25"/>
      <c r="S55" s="24"/>
      <c r="T55" s="25"/>
      <c r="U55" s="17"/>
      <c r="V55" s="28"/>
      <c r="W55" s="29"/>
      <c r="X55" s="25"/>
      <c r="Y55" s="17"/>
      <c r="Z55" s="28"/>
      <c r="AA55" s="17"/>
      <c r="AB55" s="17"/>
      <c r="AC55" s="17"/>
      <c r="AD55" s="17"/>
      <c r="AE55" s="17"/>
      <c r="AF55" s="17"/>
      <c r="AG55" s="17"/>
      <c r="AH55" s="17"/>
    </row>
    <row r="56" spans="1:34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24"/>
      <c r="J56" s="25"/>
      <c r="K56" s="26"/>
      <c r="L56" s="27"/>
      <c r="M56" s="26"/>
      <c r="N56" s="27"/>
      <c r="O56" s="26"/>
      <c r="P56" s="27"/>
      <c r="Q56" s="24"/>
      <c r="R56" s="25"/>
      <c r="S56" s="24"/>
      <c r="T56" s="25"/>
      <c r="U56" s="17"/>
      <c r="V56" s="28"/>
      <c r="W56" s="29"/>
      <c r="X56" s="25"/>
      <c r="Y56" s="17"/>
      <c r="Z56" s="28"/>
      <c r="AA56" s="17"/>
      <c r="AB56" s="17"/>
      <c r="AC56" s="17"/>
      <c r="AD56" s="17"/>
      <c r="AE56" s="17"/>
      <c r="AF56" s="17"/>
      <c r="AG56" s="17"/>
      <c r="AH56" s="17"/>
    </row>
    <row r="57" spans="1:34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24"/>
      <c r="J57" s="25"/>
      <c r="K57" s="26"/>
      <c r="L57" s="27"/>
      <c r="M57" s="26"/>
      <c r="N57" s="27"/>
      <c r="O57" s="26"/>
      <c r="P57" s="27"/>
      <c r="Q57" s="24"/>
      <c r="R57" s="25"/>
      <c r="S57" s="24"/>
      <c r="T57" s="25"/>
      <c r="U57" s="17"/>
      <c r="V57" s="28"/>
      <c r="W57" s="29"/>
      <c r="X57" s="25"/>
      <c r="Y57" s="17"/>
      <c r="Z57" s="28"/>
      <c r="AA57" s="17"/>
      <c r="AB57" s="17"/>
      <c r="AC57" s="17"/>
      <c r="AD57" s="17"/>
      <c r="AE57" s="17"/>
      <c r="AF57" s="17"/>
      <c r="AG57" s="17"/>
      <c r="AH57" s="17"/>
    </row>
    <row r="58" spans="1:34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24"/>
      <c r="J58" s="25"/>
      <c r="K58" s="26"/>
      <c r="L58" s="27"/>
      <c r="M58" s="26"/>
      <c r="N58" s="27"/>
      <c r="O58" s="26"/>
      <c r="P58" s="27"/>
      <c r="Q58" s="24"/>
      <c r="R58" s="25"/>
      <c r="S58" s="24"/>
      <c r="T58" s="25"/>
      <c r="U58" s="17"/>
      <c r="V58" s="28"/>
      <c r="W58" s="29"/>
      <c r="X58" s="25"/>
      <c r="Y58" s="17"/>
      <c r="Z58" s="28"/>
      <c r="AA58" s="17"/>
      <c r="AB58" s="17"/>
      <c r="AC58" s="17"/>
      <c r="AD58" s="17"/>
      <c r="AE58" s="17"/>
      <c r="AF58" s="17"/>
      <c r="AG58" s="17"/>
      <c r="AH58" s="17"/>
    </row>
    <row r="59" spans="1:34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24"/>
      <c r="J59" s="25"/>
      <c r="K59" s="26"/>
      <c r="L59" s="27"/>
      <c r="M59" s="26"/>
      <c r="N59" s="27"/>
      <c r="O59" s="26"/>
      <c r="P59" s="27"/>
      <c r="Q59" s="24"/>
      <c r="R59" s="25"/>
      <c r="S59" s="24"/>
      <c r="T59" s="25"/>
      <c r="U59" s="17"/>
      <c r="V59" s="28"/>
      <c r="W59" s="29"/>
      <c r="X59" s="25"/>
      <c r="Y59" s="17"/>
      <c r="Z59" s="28"/>
      <c r="AA59" s="17"/>
      <c r="AB59" s="17"/>
      <c r="AC59" s="17"/>
      <c r="AD59" s="17"/>
      <c r="AE59" s="17"/>
      <c r="AF59" s="17"/>
      <c r="AG59" s="17"/>
      <c r="AH59" s="1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24"/>
      <c r="J60" s="25"/>
      <c r="K60" s="26"/>
      <c r="L60" s="27"/>
      <c r="M60" s="26"/>
      <c r="N60" s="27"/>
      <c r="O60" s="26"/>
      <c r="P60" s="27"/>
      <c r="Q60" s="24"/>
      <c r="R60" s="25"/>
      <c r="S60" s="24"/>
      <c r="T60" s="25"/>
      <c r="U60" s="17"/>
      <c r="V60" s="28"/>
      <c r="W60" s="29"/>
      <c r="X60" s="25"/>
      <c r="Y60" s="17"/>
      <c r="Z60" s="28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24"/>
      <c r="J61" s="25"/>
      <c r="K61" s="26"/>
      <c r="L61" s="27"/>
      <c r="M61" s="26"/>
      <c r="N61" s="27"/>
      <c r="O61" s="26"/>
      <c r="P61" s="27"/>
      <c r="Q61" s="24"/>
      <c r="R61" s="25"/>
      <c r="S61" s="24"/>
      <c r="T61" s="25"/>
      <c r="U61" s="17"/>
      <c r="V61" s="28"/>
      <c r="W61" s="29"/>
      <c r="X61" s="25"/>
      <c r="Y61" s="17"/>
      <c r="Z61" s="28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24"/>
      <c r="J62" s="25"/>
      <c r="K62" s="26"/>
      <c r="L62" s="27"/>
      <c r="M62" s="26"/>
      <c r="N62" s="27"/>
      <c r="O62" s="26"/>
      <c r="P62" s="27"/>
      <c r="Q62" s="24"/>
      <c r="R62" s="25"/>
      <c r="S62" s="24"/>
      <c r="T62" s="25"/>
      <c r="U62" s="17"/>
      <c r="V62" s="28"/>
      <c r="W62" s="29"/>
      <c r="X62" s="25"/>
      <c r="Y62" s="17"/>
      <c r="Z62" s="28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24"/>
      <c r="J63" s="25"/>
      <c r="K63" s="26"/>
      <c r="L63" s="27"/>
      <c r="M63" s="26"/>
      <c r="N63" s="27"/>
      <c r="O63" s="26"/>
      <c r="P63" s="27"/>
      <c r="Q63" s="24"/>
      <c r="R63" s="25"/>
      <c r="S63" s="24"/>
      <c r="T63" s="25"/>
      <c r="U63" s="17"/>
      <c r="V63" s="28"/>
      <c r="W63" s="29"/>
      <c r="X63" s="25"/>
      <c r="Y63" s="17"/>
      <c r="Z63" s="28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24"/>
      <c r="J64" s="25"/>
      <c r="K64" s="26"/>
      <c r="L64" s="27"/>
      <c r="M64" s="26"/>
      <c r="N64" s="27"/>
      <c r="O64" s="26"/>
      <c r="P64" s="27"/>
      <c r="Q64" s="24"/>
      <c r="R64" s="25"/>
      <c r="S64" s="24"/>
      <c r="T64" s="25"/>
      <c r="U64" s="17"/>
      <c r="V64" s="28"/>
      <c r="W64" s="29"/>
      <c r="X64" s="25"/>
      <c r="Y64" s="17"/>
      <c r="Z64" s="28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24"/>
      <c r="J65" s="25"/>
      <c r="K65" s="26"/>
      <c r="L65" s="27"/>
      <c r="M65" s="26"/>
      <c r="N65" s="27"/>
      <c r="O65" s="26"/>
      <c r="P65" s="27"/>
      <c r="Q65" s="24"/>
      <c r="R65" s="25"/>
      <c r="S65" s="24"/>
      <c r="T65" s="25"/>
      <c r="U65" s="17"/>
      <c r="V65" s="28"/>
      <c r="W65" s="29"/>
      <c r="X65" s="25"/>
      <c r="Y65" s="17"/>
      <c r="Z65" s="28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24"/>
      <c r="J66" s="25"/>
      <c r="K66" s="26"/>
      <c r="L66" s="27"/>
      <c r="M66" s="26"/>
      <c r="N66" s="27"/>
      <c r="O66" s="26"/>
      <c r="P66" s="27"/>
      <c r="Q66" s="24"/>
      <c r="R66" s="25"/>
      <c r="S66" s="24"/>
      <c r="T66" s="25"/>
      <c r="U66" s="17"/>
      <c r="V66" s="28"/>
      <c r="W66" s="29"/>
      <c r="X66" s="25"/>
      <c r="Y66" s="17"/>
      <c r="Z66" s="28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24"/>
      <c r="J67" s="25"/>
      <c r="K67" s="26"/>
      <c r="L67" s="27"/>
      <c r="M67" s="26"/>
      <c r="N67" s="27"/>
      <c r="O67" s="26"/>
      <c r="P67" s="27"/>
      <c r="Q67" s="24"/>
      <c r="R67" s="25"/>
      <c r="S67" s="24"/>
      <c r="T67" s="25"/>
      <c r="U67" s="17"/>
      <c r="V67" s="28"/>
      <c r="W67" s="29"/>
      <c r="X67" s="25"/>
      <c r="Y67" s="17"/>
      <c r="Z67" s="28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24"/>
      <c r="J68" s="25"/>
      <c r="K68" s="26"/>
      <c r="L68" s="27"/>
      <c r="M68" s="26"/>
      <c r="N68" s="27"/>
      <c r="O68" s="26"/>
      <c r="P68" s="27"/>
      <c r="Q68" s="24"/>
      <c r="R68" s="25"/>
      <c r="S68" s="24"/>
      <c r="T68" s="25"/>
      <c r="U68" s="17"/>
      <c r="V68" s="28"/>
      <c r="W68" s="29"/>
      <c r="X68" s="25"/>
      <c r="Y68" s="17"/>
      <c r="Z68" s="28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24"/>
      <c r="J69" s="25"/>
      <c r="K69" s="26"/>
      <c r="L69" s="27"/>
      <c r="M69" s="26"/>
      <c r="N69" s="27"/>
      <c r="O69" s="26"/>
      <c r="P69" s="27"/>
      <c r="Q69" s="24"/>
      <c r="R69" s="25"/>
      <c r="S69" s="24"/>
      <c r="T69" s="25"/>
      <c r="U69" s="17"/>
      <c r="V69" s="28"/>
      <c r="W69" s="29"/>
      <c r="X69" s="25"/>
      <c r="Y69" s="17"/>
      <c r="Z69" s="28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24"/>
      <c r="J70" s="25"/>
      <c r="K70" s="26"/>
      <c r="L70" s="27"/>
      <c r="M70" s="26"/>
      <c r="N70" s="27"/>
      <c r="O70" s="26"/>
      <c r="P70" s="27"/>
      <c r="Q70" s="24"/>
      <c r="R70" s="25"/>
      <c r="S70" s="24"/>
      <c r="T70" s="25"/>
      <c r="U70" s="17"/>
      <c r="V70" s="28"/>
      <c r="W70" s="29"/>
      <c r="X70" s="25"/>
      <c r="Y70" s="17"/>
      <c r="Z70" s="28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24"/>
      <c r="J71" s="25"/>
      <c r="K71" s="26"/>
      <c r="L71" s="27"/>
      <c r="M71" s="26"/>
      <c r="N71" s="27"/>
      <c r="O71" s="26"/>
      <c r="P71" s="27"/>
      <c r="Q71" s="24"/>
      <c r="R71" s="25"/>
      <c r="S71" s="24"/>
      <c r="T71" s="25"/>
      <c r="U71" s="17"/>
      <c r="V71" s="28"/>
      <c r="W71" s="29"/>
      <c r="X71" s="25"/>
      <c r="Y71" s="17"/>
      <c r="Z71" s="28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24"/>
      <c r="J72" s="25"/>
      <c r="K72" s="26"/>
      <c r="L72" s="27"/>
      <c r="M72" s="26"/>
      <c r="N72" s="27"/>
      <c r="O72" s="26"/>
      <c r="P72" s="27"/>
      <c r="Q72" s="24"/>
      <c r="R72" s="25"/>
      <c r="S72" s="24"/>
      <c r="T72" s="25"/>
      <c r="U72" s="17"/>
      <c r="V72" s="28"/>
      <c r="W72" s="29"/>
      <c r="X72" s="25"/>
      <c r="Y72" s="17"/>
      <c r="Z72" s="28"/>
      <c r="AA72" s="17"/>
      <c r="AB72" s="17"/>
      <c r="AC72" s="17"/>
      <c r="AD72" s="17"/>
      <c r="AE72" s="17"/>
      <c r="AF72" s="17"/>
      <c r="AG72" s="17"/>
      <c r="AH72" s="17"/>
    </row>
    <row r="73" spans="1:34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24"/>
      <c r="J73" s="25"/>
      <c r="K73" s="26"/>
      <c r="L73" s="27"/>
      <c r="M73" s="26"/>
      <c r="N73" s="27"/>
      <c r="O73" s="26"/>
      <c r="P73" s="27"/>
      <c r="Q73" s="24"/>
      <c r="R73" s="25"/>
      <c r="S73" s="24"/>
      <c r="T73" s="25"/>
      <c r="U73" s="17"/>
      <c r="V73" s="28"/>
      <c r="W73" s="29"/>
      <c r="X73" s="25"/>
      <c r="Y73" s="17"/>
      <c r="Z73" s="28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24"/>
      <c r="J74" s="25"/>
      <c r="K74" s="26"/>
      <c r="L74" s="27"/>
      <c r="M74" s="26"/>
      <c r="N74" s="27"/>
      <c r="O74" s="26"/>
      <c r="P74" s="27"/>
      <c r="Q74" s="24"/>
      <c r="R74" s="25"/>
      <c r="S74" s="24"/>
      <c r="T74" s="25"/>
      <c r="U74" s="17"/>
      <c r="V74" s="28"/>
      <c r="W74" s="29"/>
      <c r="X74" s="25"/>
      <c r="Y74" s="17"/>
      <c r="Z74" s="28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24"/>
      <c r="J75" s="25"/>
      <c r="K75" s="26"/>
      <c r="L75" s="27"/>
      <c r="M75" s="26"/>
      <c r="N75" s="27"/>
      <c r="O75" s="26"/>
      <c r="P75" s="27"/>
      <c r="Q75" s="24"/>
      <c r="R75" s="25"/>
      <c r="S75" s="24"/>
      <c r="T75" s="25"/>
      <c r="U75" s="17"/>
      <c r="V75" s="28"/>
      <c r="W75" s="29"/>
      <c r="X75" s="25"/>
      <c r="Y75" s="17"/>
      <c r="Z75" s="28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24"/>
      <c r="J76" s="25"/>
      <c r="K76" s="26"/>
      <c r="L76" s="27"/>
      <c r="M76" s="26"/>
      <c r="N76" s="27"/>
      <c r="O76" s="26"/>
      <c r="P76" s="27"/>
      <c r="Q76" s="24"/>
      <c r="R76" s="25"/>
      <c r="S76" s="24"/>
      <c r="T76" s="25"/>
      <c r="U76" s="17"/>
      <c r="V76" s="28"/>
      <c r="W76" s="29"/>
      <c r="X76" s="25"/>
      <c r="Y76" s="17"/>
      <c r="Z76" s="28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24"/>
      <c r="J77" s="25"/>
      <c r="K77" s="26"/>
      <c r="L77" s="27"/>
      <c r="M77" s="26"/>
      <c r="N77" s="27"/>
      <c r="O77" s="26"/>
      <c r="P77" s="27"/>
      <c r="Q77" s="24"/>
      <c r="R77" s="25"/>
      <c r="S77" s="24"/>
      <c r="T77" s="25"/>
      <c r="U77" s="17"/>
      <c r="V77" s="28"/>
      <c r="W77" s="29"/>
      <c r="X77" s="25"/>
      <c r="Y77" s="17"/>
      <c r="Z77" s="28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24"/>
      <c r="J78" s="25"/>
      <c r="K78" s="26"/>
      <c r="L78" s="27"/>
      <c r="M78" s="26"/>
      <c r="N78" s="27"/>
      <c r="O78" s="26"/>
      <c r="P78" s="27"/>
      <c r="Q78" s="24"/>
      <c r="R78" s="25"/>
      <c r="S78" s="24"/>
      <c r="T78" s="25"/>
      <c r="U78" s="17"/>
      <c r="V78" s="28"/>
      <c r="W78" s="29"/>
      <c r="X78" s="25"/>
      <c r="Y78" s="17"/>
      <c r="Z78" s="28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24"/>
      <c r="J79" s="25"/>
      <c r="K79" s="26"/>
      <c r="L79" s="27"/>
      <c r="M79" s="26"/>
      <c r="N79" s="27"/>
      <c r="O79" s="26"/>
      <c r="P79" s="27"/>
      <c r="Q79" s="24"/>
      <c r="R79" s="25"/>
      <c r="S79" s="24"/>
      <c r="T79" s="25"/>
      <c r="U79" s="17"/>
      <c r="V79" s="28"/>
      <c r="W79" s="29"/>
      <c r="X79" s="25"/>
      <c r="Y79" s="17"/>
      <c r="Z79" s="28"/>
      <c r="AA79" s="17"/>
      <c r="AB79" s="17"/>
      <c r="AC79" s="17"/>
      <c r="AD79" s="17"/>
      <c r="AE79" s="17"/>
      <c r="AF79" s="17"/>
      <c r="AG79" s="17"/>
      <c r="AH79" s="17"/>
    </row>
    <row r="80" spans="1:34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24"/>
      <c r="J80" s="25"/>
      <c r="K80" s="26"/>
      <c r="L80" s="27"/>
      <c r="M80" s="26"/>
      <c r="N80" s="27"/>
      <c r="O80" s="26"/>
      <c r="P80" s="27"/>
      <c r="Q80" s="24"/>
      <c r="R80" s="25"/>
      <c r="S80" s="24"/>
      <c r="T80" s="25"/>
      <c r="U80" s="17"/>
      <c r="V80" s="28"/>
      <c r="W80" s="29"/>
      <c r="X80" s="25"/>
      <c r="Y80" s="17"/>
      <c r="Z80" s="28"/>
      <c r="AA80" s="17"/>
      <c r="AB80" s="17"/>
      <c r="AC80" s="17"/>
      <c r="AD80" s="17"/>
      <c r="AE80" s="17"/>
      <c r="AF80" s="17"/>
      <c r="AG80" s="17"/>
      <c r="AH80" s="17"/>
    </row>
    <row r="81" spans="1:34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24"/>
      <c r="J81" s="25"/>
      <c r="K81" s="26"/>
      <c r="L81" s="27"/>
      <c r="M81" s="26"/>
      <c r="N81" s="27"/>
      <c r="O81" s="26"/>
      <c r="P81" s="27"/>
      <c r="Q81" s="24"/>
      <c r="R81" s="25"/>
      <c r="S81" s="24"/>
      <c r="T81" s="25"/>
      <c r="U81" s="17"/>
      <c r="V81" s="28"/>
      <c r="W81" s="29"/>
      <c r="X81" s="25"/>
      <c r="Y81" s="17"/>
      <c r="Z81" s="28"/>
      <c r="AA81" s="17"/>
      <c r="AB81" s="17"/>
      <c r="AC81" s="17"/>
      <c r="AD81" s="17"/>
      <c r="AE81" s="17"/>
      <c r="AF81" s="17"/>
      <c r="AG81" s="17"/>
      <c r="AH81" s="17"/>
    </row>
    <row r="82" spans="1:34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24"/>
      <c r="J82" s="25"/>
      <c r="K82" s="26"/>
      <c r="L82" s="27"/>
      <c r="M82" s="26"/>
      <c r="N82" s="27"/>
      <c r="O82" s="26"/>
      <c r="P82" s="27"/>
      <c r="Q82" s="24"/>
      <c r="R82" s="25"/>
      <c r="S82" s="24"/>
      <c r="T82" s="25"/>
      <c r="U82" s="17"/>
      <c r="V82" s="28"/>
      <c r="W82" s="29"/>
      <c r="X82" s="25"/>
      <c r="Y82" s="17"/>
      <c r="Z82" s="28"/>
      <c r="AA82" s="17"/>
      <c r="AB82" s="17"/>
      <c r="AC82" s="17"/>
      <c r="AD82" s="17"/>
      <c r="AE82" s="17"/>
      <c r="AF82" s="17"/>
      <c r="AG82" s="17"/>
      <c r="AH82" s="17"/>
    </row>
    <row r="83" spans="1:34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24"/>
      <c r="J83" s="25"/>
      <c r="K83" s="26"/>
      <c r="L83" s="27"/>
      <c r="M83" s="26"/>
      <c r="N83" s="27"/>
      <c r="O83" s="26"/>
      <c r="P83" s="27"/>
      <c r="Q83" s="24"/>
      <c r="R83" s="25"/>
      <c r="S83" s="24"/>
      <c r="T83" s="25"/>
      <c r="U83" s="17"/>
      <c r="V83" s="28"/>
      <c r="W83" s="29"/>
      <c r="X83" s="25"/>
      <c r="Y83" s="17"/>
      <c r="Z83" s="28"/>
      <c r="AA83" s="17"/>
      <c r="AB83" s="17"/>
      <c r="AC83" s="17"/>
      <c r="AD83" s="17"/>
      <c r="AE83" s="17"/>
      <c r="AF83" s="17"/>
      <c r="AG83" s="17"/>
      <c r="AH83" s="17"/>
    </row>
    <row r="84" spans="1:34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24"/>
      <c r="J84" s="25"/>
      <c r="K84" s="26"/>
      <c r="L84" s="27"/>
      <c r="M84" s="26"/>
      <c r="N84" s="27"/>
      <c r="O84" s="26"/>
      <c r="P84" s="27"/>
      <c r="Q84" s="24"/>
      <c r="R84" s="25"/>
      <c r="S84" s="24"/>
      <c r="T84" s="25"/>
      <c r="U84" s="17"/>
      <c r="V84" s="28"/>
      <c r="W84" s="29"/>
      <c r="X84" s="25"/>
      <c r="Y84" s="17"/>
      <c r="Z84" s="28"/>
      <c r="AA84" s="17"/>
      <c r="AB84" s="17"/>
      <c r="AC84" s="17"/>
      <c r="AD84" s="17"/>
      <c r="AE84" s="17"/>
      <c r="AF84" s="17"/>
      <c r="AG84" s="17"/>
      <c r="AH84" s="17"/>
    </row>
    <row r="85" spans="1:34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24"/>
      <c r="J85" s="25"/>
      <c r="K85" s="26"/>
      <c r="L85" s="27"/>
      <c r="M85" s="26"/>
      <c r="N85" s="27"/>
      <c r="O85" s="26"/>
      <c r="P85" s="27"/>
      <c r="Q85" s="24"/>
      <c r="R85" s="25"/>
      <c r="S85" s="24"/>
      <c r="T85" s="25"/>
      <c r="U85" s="17"/>
      <c r="V85" s="28"/>
      <c r="W85" s="29"/>
      <c r="X85" s="25"/>
      <c r="Y85" s="17"/>
      <c r="Z85" s="28"/>
      <c r="AA85" s="17"/>
      <c r="AB85" s="17"/>
      <c r="AC85" s="17"/>
      <c r="AD85" s="17"/>
      <c r="AE85" s="17"/>
      <c r="AF85" s="17"/>
      <c r="AG85" s="17"/>
      <c r="AH85" s="17"/>
    </row>
    <row r="86" spans="1:34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24"/>
      <c r="J86" s="25"/>
      <c r="K86" s="26"/>
      <c r="L86" s="27"/>
      <c r="M86" s="26"/>
      <c r="N86" s="27"/>
      <c r="O86" s="26"/>
      <c r="P86" s="27"/>
      <c r="Q86" s="24"/>
      <c r="R86" s="25"/>
      <c r="S86" s="24"/>
      <c r="T86" s="25"/>
      <c r="U86" s="17"/>
      <c r="V86" s="28"/>
      <c r="W86" s="29"/>
      <c r="X86" s="25"/>
      <c r="Y86" s="17"/>
      <c r="Z86" s="28"/>
      <c r="AA86" s="17"/>
      <c r="AB86" s="17"/>
      <c r="AC86" s="17"/>
      <c r="AD86" s="17"/>
      <c r="AE86" s="17"/>
      <c r="AF86" s="17"/>
      <c r="AG86" s="17"/>
      <c r="AH86" s="17"/>
    </row>
    <row r="87" spans="1:34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24"/>
      <c r="J87" s="25"/>
      <c r="K87" s="26"/>
      <c r="L87" s="27"/>
      <c r="M87" s="26"/>
      <c r="N87" s="27"/>
      <c r="O87" s="26"/>
      <c r="P87" s="27"/>
      <c r="Q87" s="24"/>
      <c r="R87" s="25"/>
      <c r="S87" s="24"/>
      <c r="T87" s="25"/>
      <c r="U87" s="17"/>
      <c r="V87" s="28"/>
      <c r="W87" s="29"/>
      <c r="X87" s="25"/>
      <c r="Y87" s="17"/>
      <c r="Z87" s="28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24"/>
      <c r="J88" s="25"/>
      <c r="K88" s="26"/>
      <c r="L88" s="27"/>
      <c r="M88" s="26"/>
      <c r="N88" s="27"/>
      <c r="O88" s="26"/>
      <c r="P88" s="27"/>
      <c r="Q88" s="24"/>
      <c r="R88" s="25"/>
      <c r="S88" s="24"/>
      <c r="T88" s="25"/>
      <c r="U88" s="17"/>
      <c r="V88" s="28"/>
      <c r="W88" s="29"/>
      <c r="X88" s="25"/>
      <c r="Y88" s="17"/>
      <c r="Z88" s="28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24"/>
      <c r="J89" s="25"/>
      <c r="K89" s="26"/>
      <c r="L89" s="27"/>
      <c r="M89" s="26"/>
      <c r="N89" s="27"/>
      <c r="O89" s="26"/>
      <c r="P89" s="27"/>
      <c r="Q89" s="24"/>
      <c r="R89" s="25"/>
      <c r="S89" s="24"/>
      <c r="T89" s="25"/>
      <c r="U89" s="17"/>
      <c r="V89" s="28"/>
      <c r="W89" s="29"/>
      <c r="X89" s="25"/>
      <c r="Y89" s="17"/>
      <c r="Z89" s="28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24"/>
      <c r="J90" s="25"/>
      <c r="K90" s="26"/>
      <c r="L90" s="27"/>
      <c r="M90" s="26"/>
      <c r="N90" s="27"/>
      <c r="O90" s="26"/>
      <c r="P90" s="27"/>
      <c r="Q90" s="24"/>
      <c r="R90" s="25"/>
      <c r="S90" s="24"/>
      <c r="T90" s="25"/>
      <c r="U90" s="17"/>
      <c r="V90" s="28"/>
      <c r="W90" s="29"/>
      <c r="X90" s="25"/>
      <c r="Y90" s="17"/>
      <c r="Z90" s="28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24"/>
      <c r="J91" s="25"/>
      <c r="K91" s="26"/>
      <c r="L91" s="27"/>
      <c r="M91" s="26"/>
      <c r="N91" s="27"/>
      <c r="O91" s="26"/>
      <c r="P91" s="27"/>
      <c r="Q91" s="24"/>
      <c r="R91" s="25"/>
      <c r="S91" s="24"/>
      <c r="T91" s="25"/>
      <c r="U91" s="17"/>
      <c r="V91" s="28"/>
      <c r="W91" s="29"/>
      <c r="X91" s="25"/>
      <c r="Y91" s="17"/>
      <c r="Z91" s="28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24"/>
      <c r="J92" s="25"/>
      <c r="K92" s="26"/>
      <c r="L92" s="27"/>
      <c r="M92" s="26"/>
      <c r="N92" s="27"/>
      <c r="O92" s="26"/>
      <c r="P92" s="27"/>
      <c r="Q92" s="24"/>
      <c r="R92" s="25"/>
      <c r="S92" s="24"/>
      <c r="T92" s="25"/>
      <c r="U92" s="17"/>
      <c r="V92" s="28"/>
      <c r="W92" s="29"/>
      <c r="X92" s="25"/>
      <c r="Y92" s="17"/>
      <c r="Z92" s="28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24"/>
      <c r="J93" s="25"/>
      <c r="K93" s="26"/>
      <c r="L93" s="27"/>
      <c r="M93" s="26"/>
      <c r="N93" s="27"/>
      <c r="O93" s="26"/>
      <c r="P93" s="27"/>
      <c r="Q93" s="24"/>
      <c r="R93" s="25"/>
      <c r="S93" s="24"/>
      <c r="T93" s="25"/>
      <c r="U93" s="17"/>
      <c r="V93" s="28"/>
      <c r="W93" s="29"/>
      <c r="X93" s="25"/>
      <c r="Y93" s="17"/>
      <c r="Z93" s="28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24"/>
      <c r="J94" s="25"/>
      <c r="K94" s="26"/>
      <c r="L94" s="27"/>
      <c r="M94" s="26"/>
      <c r="N94" s="27"/>
      <c r="O94" s="26"/>
      <c r="P94" s="27"/>
      <c r="Q94" s="24"/>
      <c r="R94" s="25"/>
      <c r="S94" s="24"/>
      <c r="T94" s="25"/>
      <c r="U94" s="17"/>
      <c r="V94" s="28"/>
      <c r="W94" s="29"/>
      <c r="X94" s="25"/>
      <c r="Y94" s="17"/>
      <c r="Z94" s="28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24"/>
      <c r="J95" s="25"/>
      <c r="K95" s="26"/>
      <c r="L95" s="27"/>
      <c r="M95" s="26"/>
      <c r="N95" s="27"/>
      <c r="O95" s="26"/>
      <c r="P95" s="27"/>
      <c r="Q95" s="24"/>
      <c r="R95" s="25"/>
      <c r="S95" s="24"/>
      <c r="T95" s="25"/>
      <c r="U95" s="17"/>
      <c r="V95" s="28"/>
      <c r="W95" s="29"/>
      <c r="X95" s="25"/>
      <c r="Y95" s="17"/>
      <c r="Z95" s="28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24"/>
      <c r="J96" s="25"/>
      <c r="K96" s="26"/>
      <c r="L96" s="27"/>
      <c r="M96" s="26"/>
      <c r="N96" s="27"/>
      <c r="O96" s="26"/>
      <c r="P96" s="27"/>
      <c r="Q96" s="24"/>
      <c r="R96" s="25"/>
      <c r="S96" s="24"/>
      <c r="T96" s="25"/>
      <c r="U96" s="17"/>
      <c r="V96" s="28"/>
      <c r="W96" s="29"/>
      <c r="X96" s="25"/>
      <c r="Y96" s="17"/>
      <c r="Z96" s="28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24"/>
      <c r="J97" s="25"/>
      <c r="K97" s="26"/>
      <c r="L97" s="27"/>
      <c r="M97" s="26"/>
      <c r="N97" s="27"/>
      <c r="O97" s="26"/>
      <c r="P97" s="27"/>
      <c r="Q97" s="24"/>
      <c r="R97" s="25"/>
      <c r="S97" s="24"/>
      <c r="T97" s="25"/>
      <c r="U97" s="17"/>
      <c r="V97" s="28"/>
      <c r="W97" s="29"/>
      <c r="X97" s="25"/>
      <c r="Y97" s="17"/>
      <c r="Z97" s="28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24"/>
      <c r="J98" s="25"/>
      <c r="K98" s="26"/>
      <c r="L98" s="27"/>
      <c r="M98" s="26"/>
      <c r="N98" s="27"/>
      <c r="O98" s="26"/>
      <c r="P98" s="27"/>
      <c r="Q98" s="24"/>
      <c r="R98" s="25"/>
      <c r="S98" s="24"/>
      <c r="T98" s="25"/>
      <c r="U98" s="17"/>
      <c r="V98" s="28"/>
      <c r="W98" s="29"/>
      <c r="X98" s="25"/>
      <c r="Y98" s="17"/>
      <c r="Z98" s="28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24"/>
      <c r="J99" s="25"/>
      <c r="K99" s="26"/>
      <c r="L99" s="27"/>
      <c r="M99" s="26"/>
      <c r="N99" s="27"/>
      <c r="O99" s="26"/>
      <c r="P99" s="27"/>
      <c r="Q99" s="24"/>
      <c r="R99" s="25"/>
      <c r="S99" s="24"/>
      <c r="T99" s="25"/>
      <c r="U99" s="17"/>
      <c r="V99" s="28"/>
      <c r="W99" s="29"/>
      <c r="X99" s="25"/>
      <c r="Y99" s="17"/>
      <c r="Z99" s="28"/>
      <c r="AA99" s="17"/>
      <c r="AB99" s="17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24"/>
      <c r="J100" s="25"/>
      <c r="K100" s="26"/>
      <c r="L100" s="27"/>
      <c r="M100" s="26"/>
      <c r="N100" s="27"/>
      <c r="O100" s="26"/>
      <c r="P100" s="27"/>
      <c r="Q100" s="24"/>
      <c r="R100" s="25"/>
      <c r="S100" s="24"/>
      <c r="T100" s="25"/>
      <c r="U100" s="17"/>
      <c r="V100" s="28"/>
      <c r="W100" s="29"/>
      <c r="X100" s="25"/>
      <c r="Y100" s="17"/>
      <c r="Z100" s="28"/>
      <c r="AA100" s="17"/>
      <c r="AB100" s="17"/>
      <c r="AC100" s="17"/>
      <c r="AD100" s="17"/>
      <c r="AE100" s="17"/>
      <c r="AF100" s="17"/>
      <c r="AG100" s="17"/>
      <c r="AH100" s="17"/>
    </row>
    <row r="101" spans="1:34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24"/>
      <c r="J101" s="25"/>
      <c r="K101" s="26"/>
      <c r="L101" s="27"/>
      <c r="M101" s="26"/>
      <c r="N101" s="27"/>
      <c r="O101" s="26"/>
      <c r="P101" s="27"/>
      <c r="Q101" s="24"/>
      <c r="R101" s="25"/>
      <c r="S101" s="24"/>
      <c r="T101" s="25"/>
      <c r="U101" s="17"/>
      <c r="V101" s="28"/>
      <c r="W101" s="29"/>
      <c r="X101" s="25"/>
      <c r="Y101" s="17"/>
      <c r="Z101" s="28"/>
      <c r="AA101" s="17"/>
      <c r="AB101" s="17"/>
      <c r="AC101" s="17"/>
      <c r="AD101" s="17"/>
      <c r="AE101" s="17"/>
      <c r="AF101" s="17"/>
      <c r="AG101" s="17"/>
      <c r="AH101" s="17"/>
    </row>
    <row r="102" spans="1:34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24"/>
      <c r="J102" s="25"/>
      <c r="K102" s="26"/>
      <c r="L102" s="27"/>
      <c r="M102" s="26"/>
      <c r="N102" s="27"/>
      <c r="O102" s="26"/>
      <c r="P102" s="27"/>
      <c r="Q102" s="24"/>
      <c r="R102" s="25"/>
      <c r="S102" s="24"/>
      <c r="T102" s="25"/>
      <c r="U102" s="17"/>
      <c r="V102" s="28"/>
      <c r="W102" s="29"/>
      <c r="X102" s="25"/>
      <c r="Y102" s="17"/>
      <c r="Z102" s="28"/>
      <c r="AA102" s="17"/>
      <c r="AB102" s="17"/>
      <c r="AC102" s="17"/>
      <c r="AD102" s="17"/>
      <c r="AE102" s="17"/>
      <c r="AF102" s="17"/>
      <c r="AG102" s="17"/>
      <c r="AH102" s="17"/>
    </row>
    <row r="103" spans="1:34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24"/>
      <c r="J103" s="25"/>
      <c r="K103" s="26"/>
      <c r="L103" s="27"/>
      <c r="M103" s="26"/>
      <c r="N103" s="27"/>
      <c r="O103" s="26"/>
      <c r="P103" s="27"/>
      <c r="Q103" s="24"/>
      <c r="R103" s="25"/>
      <c r="S103" s="24"/>
      <c r="T103" s="25"/>
      <c r="U103" s="17"/>
      <c r="V103" s="28"/>
      <c r="W103" s="29"/>
      <c r="X103" s="25"/>
      <c r="Y103" s="17"/>
      <c r="Z103" s="28"/>
      <c r="AA103" s="17"/>
      <c r="AB103" s="17"/>
      <c r="AC103" s="17"/>
      <c r="AD103" s="17"/>
      <c r="AE103" s="17"/>
      <c r="AF103" s="17"/>
      <c r="AG103" s="17"/>
      <c r="AH103" s="17"/>
    </row>
    <row r="104" spans="1:34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24"/>
      <c r="J104" s="25"/>
      <c r="K104" s="26"/>
      <c r="L104" s="27"/>
      <c r="M104" s="26"/>
      <c r="N104" s="27"/>
      <c r="O104" s="26"/>
      <c r="P104" s="27"/>
      <c r="Q104" s="24"/>
      <c r="R104" s="25"/>
      <c r="S104" s="24"/>
      <c r="T104" s="25"/>
      <c r="U104" s="17"/>
      <c r="V104" s="28"/>
      <c r="W104" s="29"/>
      <c r="X104" s="25"/>
      <c r="Y104" s="17"/>
      <c r="Z104" s="28"/>
      <c r="AA104" s="17"/>
      <c r="AB104" s="17"/>
      <c r="AC104" s="17"/>
      <c r="AD104" s="17"/>
      <c r="AE104" s="17"/>
      <c r="AF104" s="17"/>
      <c r="AG104" s="17"/>
      <c r="AH104" s="17"/>
    </row>
    <row r="105" spans="1:34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24"/>
      <c r="J105" s="25"/>
      <c r="K105" s="26"/>
      <c r="L105" s="27"/>
      <c r="M105" s="26"/>
      <c r="N105" s="27"/>
      <c r="O105" s="26"/>
      <c r="P105" s="27"/>
      <c r="Q105" s="24"/>
      <c r="R105" s="25"/>
      <c r="S105" s="24"/>
      <c r="T105" s="25"/>
      <c r="U105" s="17"/>
      <c r="V105" s="28"/>
      <c r="W105" s="29"/>
      <c r="X105" s="25"/>
      <c r="Y105" s="17"/>
      <c r="Z105" s="28"/>
      <c r="AA105" s="17"/>
      <c r="AB105" s="17"/>
      <c r="AC105" s="17"/>
      <c r="AD105" s="17"/>
      <c r="AE105" s="17"/>
      <c r="AF105" s="17"/>
      <c r="AG105" s="17"/>
      <c r="AH105" s="17"/>
    </row>
    <row r="106" spans="1:34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24"/>
      <c r="J106" s="25"/>
      <c r="K106" s="26"/>
      <c r="L106" s="27"/>
      <c r="M106" s="26"/>
      <c r="N106" s="27"/>
      <c r="O106" s="26"/>
      <c r="P106" s="27"/>
      <c r="Q106" s="24"/>
      <c r="R106" s="25"/>
      <c r="S106" s="24"/>
      <c r="T106" s="25"/>
      <c r="U106" s="17"/>
      <c r="V106" s="28"/>
      <c r="W106" s="29"/>
      <c r="X106" s="25"/>
      <c r="Y106" s="17"/>
      <c r="Z106" s="28"/>
      <c r="AA106" s="17"/>
      <c r="AB106" s="17"/>
      <c r="AC106" s="17"/>
      <c r="AD106" s="17"/>
      <c r="AE106" s="17"/>
      <c r="AF106" s="17"/>
      <c r="AG106" s="17"/>
      <c r="AH106" s="17"/>
    </row>
    <row r="107" spans="1:34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24"/>
      <c r="J107" s="25"/>
      <c r="K107" s="26"/>
      <c r="L107" s="27"/>
      <c r="M107" s="26"/>
      <c r="N107" s="27"/>
      <c r="O107" s="26"/>
      <c r="P107" s="27"/>
      <c r="Q107" s="24"/>
      <c r="R107" s="25"/>
      <c r="S107" s="24"/>
      <c r="T107" s="25"/>
      <c r="U107" s="17"/>
      <c r="V107" s="28"/>
      <c r="W107" s="29"/>
      <c r="X107" s="25"/>
      <c r="Y107" s="17"/>
      <c r="Z107" s="28"/>
      <c r="AA107" s="17"/>
      <c r="AB107" s="17"/>
      <c r="AC107" s="17"/>
      <c r="AD107" s="17"/>
      <c r="AE107" s="17"/>
      <c r="AF107" s="17"/>
      <c r="AG107" s="17"/>
      <c r="AH107" s="17"/>
    </row>
    <row r="108" spans="1:34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24"/>
      <c r="J108" s="25"/>
      <c r="K108" s="26"/>
      <c r="L108" s="27"/>
      <c r="M108" s="26"/>
      <c r="N108" s="27"/>
      <c r="O108" s="26"/>
      <c r="P108" s="27"/>
      <c r="Q108" s="24"/>
      <c r="R108" s="25"/>
      <c r="S108" s="24"/>
      <c r="T108" s="25"/>
      <c r="U108" s="17"/>
      <c r="V108" s="28"/>
      <c r="W108" s="29"/>
      <c r="X108" s="25"/>
      <c r="Y108" s="17"/>
      <c r="Z108" s="28"/>
      <c r="AA108" s="17"/>
      <c r="AB108" s="17"/>
      <c r="AC108" s="17"/>
      <c r="AD108" s="17"/>
      <c r="AE108" s="17"/>
      <c r="AF108" s="17"/>
      <c r="AG108" s="17"/>
      <c r="AH108" s="17"/>
    </row>
    <row r="109" spans="1:34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24"/>
      <c r="J109" s="25"/>
      <c r="K109" s="26"/>
      <c r="L109" s="27"/>
      <c r="M109" s="26"/>
      <c r="N109" s="27"/>
      <c r="O109" s="26"/>
      <c r="P109" s="27"/>
      <c r="Q109" s="24"/>
      <c r="R109" s="25"/>
      <c r="S109" s="24"/>
      <c r="T109" s="25"/>
      <c r="U109" s="17"/>
      <c r="V109" s="28"/>
      <c r="W109" s="29"/>
      <c r="X109" s="25"/>
      <c r="Y109" s="17"/>
      <c r="Z109" s="28"/>
      <c r="AA109" s="17"/>
      <c r="AB109" s="17"/>
      <c r="AC109" s="17"/>
      <c r="AD109" s="17"/>
      <c r="AE109" s="17"/>
      <c r="AF109" s="17"/>
      <c r="AG109" s="17"/>
      <c r="AH109" s="17"/>
    </row>
    <row r="110" spans="1:34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24"/>
      <c r="J110" s="25"/>
      <c r="K110" s="26"/>
      <c r="L110" s="27"/>
      <c r="M110" s="26"/>
      <c r="N110" s="27"/>
      <c r="O110" s="26"/>
      <c r="P110" s="27"/>
      <c r="Q110" s="24"/>
      <c r="R110" s="25"/>
      <c r="S110" s="24"/>
      <c r="T110" s="25"/>
      <c r="U110" s="17"/>
      <c r="V110" s="28"/>
      <c r="W110" s="29"/>
      <c r="X110" s="25"/>
      <c r="Y110" s="17"/>
      <c r="Z110" s="28"/>
      <c r="AA110" s="17"/>
      <c r="AB110" s="17"/>
      <c r="AC110" s="17"/>
      <c r="AD110" s="17"/>
      <c r="AE110" s="17"/>
      <c r="AF110" s="17"/>
      <c r="AG110" s="17"/>
      <c r="AH110" s="17"/>
    </row>
    <row r="111" spans="1:34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24"/>
      <c r="J111" s="25"/>
      <c r="K111" s="26"/>
      <c r="L111" s="27"/>
      <c r="M111" s="26"/>
      <c r="N111" s="27"/>
      <c r="O111" s="26"/>
      <c r="P111" s="27"/>
      <c r="Q111" s="24"/>
      <c r="R111" s="25"/>
      <c r="S111" s="24"/>
      <c r="T111" s="25"/>
      <c r="U111" s="17"/>
      <c r="V111" s="28"/>
      <c r="W111" s="29"/>
      <c r="X111" s="25"/>
      <c r="Y111" s="17"/>
      <c r="Z111" s="28"/>
      <c r="AA111" s="17"/>
      <c r="AB111" s="17"/>
      <c r="AC111" s="17"/>
      <c r="AD111" s="17"/>
      <c r="AE111" s="17"/>
      <c r="AF111" s="17"/>
      <c r="AG111" s="17"/>
      <c r="AH111" s="17"/>
    </row>
    <row r="112" spans="1:34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24"/>
      <c r="J112" s="25"/>
      <c r="K112" s="26"/>
      <c r="L112" s="27"/>
      <c r="M112" s="26"/>
      <c r="N112" s="27"/>
      <c r="O112" s="26"/>
      <c r="P112" s="27"/>
      <c r="Q112" s="24"/>
      <c r="R112" s="25"/>
      <c r="S112" s="24"/>
      <c r="T112" s="25"/>
      <c r="U112" s="17"/>
      <c r="V112" s="28"/>
      <c r="W112" s="29"/>
      <c r="X112" s="25"/>
      <c r="Y112" s="17"/>
      <c r="Z112" s="28"/>
      <c r="AA112" s="17"/>
      <c r="AB112" s="17"/>
      <c r="AC112" s="17"/>
      <c r="AD112" s="17"/>
      <c r="AE112" s="17"/>
      <c r="AF112" s="17"/>
      <c r="AG112" s="17"/>
      <c r="AH112" s="17"/>
    </row>
    <row r="113" spans="1:34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24"/>
      <c r="J113" s="25"/>
      <c r="K113" s="26"/>
      <c r="L113" s="27"/>
      <c r="M113" s="26"/>
      <c r="N113" s="27"/>
      <c r="O113" s="26"/>
      <c r="P113" s="27"/>
      <c r="Q113" s="24"/>
      <c r="R113" s="25"/>
      <c r="S113" s="24"/>
      <c r="T113" s="25"/>
      <c r="U113" s="17"/>
      <c r="V113" s="28"/>
      <c r="W113" s="29"/>
      <c r="X113" s="25"/>
      <c r="Y113" s="17"/>
      <c r="Z113" s="28"/>
      <c r="AA113" s="17"/>
      <c r="AB113" s="17"/>
      <c r="AC113" s="17"/>
      <c r="AD113" s="17"/>
      <c r="AE113" s="17"/>
      <c r="AF113" s="17"/>
      <c r="AG113" s="17"/>
      <c r="AH113" s="17"/>
    </row>
    <row r="114" spans="1:34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24"/>
      <c r="J114" s="25"/>
      <c r="K114" s="26"/>
      <c r="L114" s="27"/>
      <c r="M114" s="26"/>
      <c r="N114" s="27"/>
      <c r="O114" s="26"/>
      <c r="P114" s="27"/>
      <c r="Q114" s="24"/>
      <c r="R114" s="25"/>
      <c r="S114" s="24"/>
      <c r="T114" s="25"/>
      <c r="U114" s="17"/>
      <c r="V114" s="28"/>
      <c r="W114" s="29"/>
      <c r="X114" s="25"/>
      <c r="Y114" s="17"/>
      <c r="Z114" s="28"/>
      <c r="AA114" s="17"/>
      <c r="AB114" s="17"/>
      <c r="AC114" s="17"/>
      <c r="AD114" s="17"/>
      <c r="AE114" s="17"/>
      <c r="AF114" s="17"/>
      <c r="AG114" s="17"/>
      <c r="AH114" s="17"/>
    </row>
    <row r="115" spans="1:34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24"/>
      <c r="J115" s="25"/>
      <c r="K115" s="26"/>
      <c r="L115" s="27"/>
      <c r="M115" s="26"/>
      <c r="N115" s="27"/>
      <c r="O115" s="26"/>
      <c r="P115" s="27"/>
      <c r="Q115" s="24"/>
      <c r="R115" s="25"/>
      <c r="S115" s="24"/>
      <c r="T115" s="25"/>
      <c r="U115" s="17"/>
      <c r="V115" s="28"/>
      <c r="W115" s="29"/>
      <c r="X115" s="25"/>
      <c r="Y115" s="17"/>
      <c r="Z115" s="28"/>
      <c r="AA115" s="17"/>
      <c r="AB115" s="17"/>
      <c r="AC115" s="17"/>
      <c r="AD115" s="17"/>
      <c r="AE115" s="17"/>
      <c r="AF115" s="17"/>
      <c r="AG115" s="17"/>
      <c r="AH115" s="17"/>
    </row>
    <row r="116" spans="1:34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24"/>
      <c r="J116" s="25"/>
      <c r="K116" s="26"/>
      <c r="L116" s="27"/>
      <c r="M116" s="26"/>
      <c r="N116" s="27"/>
      <c r="O116" s="26"/>
      <c r="P116" s="27"/>
      <c r="Q116" s="24"/>
      <c r="R116" s="25"/>
      <c r="S116" s="24"/>
      <c r="T116" s="25"/>
      <c r="U116" s="17"/>
      <c r="V116" s="28"/>
      <c r="W116" s="29"/>
      <c r="X116" s="25"/>
      <c r="Y116" s="17"/>
      <c r="Z116" s="28"/>
      <c r="AA116" s="17"/>
      <c r="AB116" s="17"/>
      <c r="AC116" s="17"/>
      <c r="AD116" s="17"/>
      <c r="AE116" s="17"/>
      <c r="AF116" s="17"/>
      <c r="AG116" s="17"/>
      <c r="AH116" s="17"/>
    </row>
    <row r="117" spans="1:34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24"/>
      <c r="J117" s="25"/>
      <c r="K117" s="26"/>
      <c r="L117" s="27"/>
      <c r="M117" s="26"/>
      <c r="N117" s="27"/>
      <c r="O117" s="26"/>
      <c r="P117" s="27"/>
      <c r="Q117" s="24"/>
      <c r="R117" s="25"/>
      <c r="S117" s="24"/>
      <c r="T117" s="25"/>
      <c r="U117" s="17"/>
      <c r="V117" s="28"/>
      <c r="W117" s="29"/>
      <c r="X117" s="25"/>
      <c r="Y117" s="17"/>
      <c r="Z117" s="28"/>
      <c r="AA117" s="17"/>
      <c r="AB117" s="17"/>
      <c r="AC117" s="17"/>
      <c r="AD117" s="17"/>
      <c r="AE117" s="17"/>
      <c r="AF117" s="17"/>
      <c r="AG117" s="17"/>
      <c r="AH117" s="17"/>
    </row>
    <row r="118" spans="1:34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24"/>
      <c r="J118" s="25"/>
      <c r="K118" s="26"/>
      <c r="L118" s="27"/>
      <c r="M118" s="26"/>
      <c r="N118" s="27"/>
      <c r="O118" s="26"/>
      <c r="P118" s="27"/>
      <c r="Q118" s="24"/>
      <c r="R118" s="25"/>
      <c r="S118" s="24"/>
      <c r="T118" s="25"/>
      <c r="U118" s="17"/>
      <c r="V118" s="28"/>
      <c r="W118" s="29"/>
      <c r="X118" s="25"/>
      <c r="Y118" s="17"/>
      <c r="Z118" s="28"/>
      <c r="AA118" s="17"/>
      <c r="AB118" s="17"/>
      <c r="AC118" s="17"/>
      <c r="AD118" s="17"/>
      <c r="AE118" s="17"/>
      <c r="AF118" s="17"/>
      <c r="AG118" s="17"/>
      <c r="AH118" s="17"/>
    </row>
    <row r="119" spans="1:34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24"/>
      <c r="J119" s="25"/>
      <c r="K119" s="26"/>
      <c r="L119" s="27"/>
      <c r="M119" s="26"/>
      <c r="N119" s="27"/>
      <c r="O119" s="26"/>
      <c r="P119" s="27"/>
      <c r="Q119" s="24"/>
      <c r="R119" s="25"/>
      <c r="S119" s="24"/>
      <c r="T119" s="25"/>
      <c r="U119" s="17"/>
      <c r="V119" s="28"/>
      <c r="W119" s="29"/>
      <c r="X119" s="25"/>
      <c r="Y119" s="17"/>
      <c r="Z119" s="28"/>
      <c r="AA119" s="17"/>
      <c r="AB119" s="17"/>
      <c r="AC119" s="17"/>
      <c r="AD119" s="17"/>
      <c r="AE119" s="17"/>
      <c r="AF119" s="17"/>
      <c r="AG119" s="17"/>
      <c r="AH119" s="17"/>
    </row>
    <row r="120" spans="1:34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24"/>
      <c r="J120" s="25"/>
      <c r="K120" s="26"/>
      <c r="L120" s="27"/>
      <c r="M120" s="26"/>
      <c r="N120" s="27"/>
      <c r="O120" s="26"/>
      <c r="P120" s="27"/>
      <c r="Q120" s="24"/>
      <c r="R120" s="25"/>
      <c r="S120" s="24"/>
      <c r="T120" s="25"/>
      <c r="U120" s="17"/>
      <c r="V120" s="28"/>
      <c r="W120" s="29"/>
      <c r="X120" s="25"/>
      <c r="Y120" s="17"/>
      <c r="Z120" s="28"/>
      <c r="AA120" s="17"/>
      <c r="AB120" s="17"/>
      <c r="AC120" s="17"/>
      <c r="AD120" s="17"/>
      <c r="AE120" s="17"/>
      <c r="AF120" s="17"/>
      <c r="AG120" s="17"/>
      <c r="AH120" s="17"/>
    </row>
    <row r="121" spans="1:34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24"/>
      <c r="J121" s="25"/>
      <c r="K121" s="26"/>
      <c r="L121" s="27"/>
      <c r="M121" s="26"/>
      <c r="N121" s="27"/>
      <c r="O121" s="26"/>
      <c r="P121" s="27"/>
      <c r="Q121" s="24"/>
      <c r="R121" s="25"/>
      <c r="S121" s="24"/>
      <c r="T121" s="25"/>
      <c r="U121" s="17"/>
      <c r="V121" s="28"/>
      <c r="W121" s="29"/>
      <c r="X121" s="25"/>
      <c r="Y121" s="17"/>
      <c r="Z121" s="28"/>
      <c r="AA121" s="17"/>
      <c r="AB121" s="17"/>
      <c r="AC121" s="17"/>
      <c r="AD121" s="17"/>
      <c r="AE121" s="17"/>
      <c r="AF121" s="17"/>
      <c r="AG121" s="17"/>
      <c r="AH121" s="17"/>
    </row>
    <row r="122" spans="1:34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24"/>
      <c r="J122" s="25"/>
      <c r="K122" s="26"/>
      <c r="L122" s="27"/>
      <c r="M122" s="26"/>
      <c r="N122" s="27"/>
      <c r="O122" s="26"/>
      <c r="P122" s="27"/>
      <c r="Q122" s="24"/>
      <c r="R122" s="25"/>
      <c r="S122" s="24"/>
      <c r="T122" s="25"/>
      <c r="U122" s="17"/>
      <c r="V122" s="28"/>
      <c r="W122" s="29"/>
      <c r="X122" s="25"/>
      <c r="Y122" s="17"/>
      <c r="Z122" s="28"/>
      <c r="AA122" s="17"/>
      <c r="AB122" s="17"/>
      <c r="AC122" s="17"/>
      <c r="AD122" s="17"/>
      <c r="AE122" s="17"/>
      <c r="AF122" s="17"/>
      <c r="AG122" s="17"/>
      <c r="AH122" s="17"/>
    </row>
    <row r="123" spans="1:34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24"/>
      <c r="J123" s="25"/>
      <c r="K123" s="26"/>
      <c r="L123" s="27"/>
      <c r="M123" s="26"/>
      <c r="N123" s="27"/>
      <c r="O123" s="26"/>
      <c r="P123" s="27"/>
      <c r="Q123" s="24"/>
      <c r="R123" s="25"/>
      <c r="S123" s="24"/>
      <c r="T123" s="25"/>
      <c r="U123" s="17"/>
      <c r="V123" s="28"/>
      <c r="W123" s="29"/>
      <c r="X123" s="25"/>
      <c r="Y123" s="17"/>
      <c r="Z123" s="28"/>
      <c r="AA123" s="17"/>
      <c r="AB123" s="17"/>
      <c r="AC123" s="17"/>
      <c r="AD123" s="17"/>
      <c r="AE123" s="17"/>
      <c r="AF123" s="17"/>
      <c r="AG123" s="17"/>
      <c r="AH123" s="17"/>
    </row>
    <row r="124" spans="1:34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24"/>
      <c r="J124" s="25"/>
      <c r="K124" s="26"/>
      <c r="L124" s="27"/>
      <c r="M124" s="26"/>
      <c r="N124" s="27"/>
      <c r="O124" s="26"/>
      <c r="P124" s="27"/>
      <c r="Q124" s="24"/>
      <c r="R124" s="25"/>
      <c r="S124" s="24"/>
      <c r="T124" s="25"/>
      <c r="U124" s="17"/>
      <c r="V124" s="28"/>
      <c r="W124" s="29"/>
      <c r="X124" s="25"/>
      <c r="Y124" s="17"/>
      <c r="Z124" s="28"/>
      <c r="AA124" s="17"/>
      <c r="AB124" s="17"/>
      <c r="AC124" s="17"/>
      <c r="AD124" s="17"/>
      <c r="AE124" s="17"/>
      <c r="AF124" s="17"/>
      <c r="AG124" s="17"/>
      <c r="AH124" s="17"/>
    </row>
    <row r="125" spans="1:34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24"/>
      <c r="J125" s="25"/>
      <c r="K125" s="26"/>
      <c r="L125" s="27"/>
      <c r="M125" s="26"/>
      <c r="N125" s="27"/>
      <c r="O125" s="26"/>
      <c r="P125" s="27"/>
      <c r="Q125" s="24"/>
      <c r="R125" s="25"/>
      <c r="S125" s="24"/>
      <c r="T125" s="25"/>
      <c r="U125" s="17"/>
      <c r="V125" s="28"/>
      <c r="W125" s="29"/>
      <c r="X125" s="25"/>
      <c r="Y125" s="17"/>
      <c r="Z125" s="28"/>
      <c r="AA125" s="17"/>
      <c r="AB125" s="17"/>
      <c r="AC125" s="17"/>
      <c r="AD125" s="17"/>
      <c r="AE125" s="17"/>
      <c r="AF125" s="17"/>
      <c r="AG125" s="17"/>
      <c r="AH125" s="17"/>
    </row>
    <row r="126" spans="1:34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24"/>
      <c r="J126" s="25"/>
      <c r="K126" s="26"/>
      <c r="L126" s="27"/>
      <c r="M126" s="26"/>
      <c r="N126" s="27"/>
      <c r="O126" s="26"/>
      <c r="P126" s="27"/>
      <c r="Q126" s="24"/>
      <c r="R126" s="25"/>
      <c r="S126" s="24"/>
      <c r="T126" s="25"/>
      <c r="U126" s="17"/>
      <c r="V126" s="28"/>
      <c r="W126" s="29"/>
      <c r="X126" s="25"/>
      <c r="Y126" s="17"/>
      <c r="Z126" s="28"/>
      <c r="AA126" s="17"/>
      <c r="AB126" s="17"/>
      <c r="AC126" s="17"/>
      <c r="AD126" s="17"/>
      <c r="AE126" s="17"/>
      <c r="AF126" s="17"/>
      <c r="AG126" s="17"/>
      <c r="AH126" s="17"/>
    </row>
    <row r="127" spans="1:34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24"/>
      <c r="J127" s="25"/>
      <c r="K127" s="26"/>
      <c r="L127" s="27"/>
      <c r="M127" s="26"/>
      <c r="N127" s="27"/>
      <c r="O127" s="26"/>
      <c r="P127" s="27"/>
      <c r="Q127" s="24"/>
      <c r="R127" s="25"/>
      <c r="S127" s="24"/>
      <c r="T127" s="25"/>
      <c r="U127" s="17"/>
      <c r="V127" s="28"/>
      <c r="W127" s="29"/>
      <c r="X127" s="25"/>
      <c r="Y127" s="17"/>
      <c r="Z127" s="28"/>
      <c r="AA127" s="17"/>
      <c r="AB127" s="17"/>
      <c r="AC127" s="17"/>
      <c r="AD127" s="17"/>
      <c r="AE127" s="17"/>
      <c r="AF127" s="17"/>
      <c r="AG127" s="17"/>
      <c r="AH127" s="17"/>
    </row>
    <row r="128" spans="1:34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24"/>
      <c r="J128" s="25"/>
      <c r="K128" s="26"/>
      <c r="L128" s="27"/>
      <c r="M128" s="26"/>
      <c r="N128" s="27"/>
      <c r="O128" s="26"/>
      <c r="P128" s="27"/>
      <c r="Q128" s="24"/>
      <c r="R128" s="25"/>
      <c r="S128" s="24"/>
      <c r="T128" s="25"/>
      <c r="U128" s="17"/>
      <c r="V128" s="28"/>
      <c r="W128" s="29"/>
      <c r="X128" s="25"/>
      <c r="Y128" s="17"/>
      <c r="Z128" s="28"/>
      <c r="AA128" s="17"/>
      <c r="AB128" s="17"/>
      <c r="AC128" s="17"/>
      <c r="AD128" s="17"/>
      <c r="AE128" s="17"/>
      <c r="AF128" s="17"/>
      <c r="AG128" s="17"/>
      <c r="AH128" s="17"/>
    </row>
    <row r="129" spans="1:34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24"/>
      <c r="J129" s="25"/>
      <c r="K129" s="26"/>
      <c r="L129" s="27"/>
      <c r="M129" s="26"/>
      <c r="N129" s="27"/>
      <c r="O129" s="26"/>
      <c r="P129" s="27"/>
      <c r="Q129" s="24"/>
      <c r="R129" s="25"/>
      <c r="S129" s="24"/>
      <c r="T129" s="25"/>
      <c r="U129" s="17"/>
      <c r="V129" s="28"/>
      <c r="W129" s="29"/>
      <c r="X129" s="25"/>
      <c r="Y129" s="17"/>
      <c r="Z129" s="28"/>
      <c r="AA129" s="17"/>
      <c r="AB129" s="17"/>
      <c r="AC129" s="17"/>
      <c r="AD129" s="17"/>
      <c r="AE129" s="17"/>
      <c r="AF129" s="17"/>
      <c r="AG129" s="17"/>
      <c r="AH129" s="17"/>
    </row>
    <row r="130" spans="1:34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24"/>
      <c r="J130" s="25"/>
      <c r="K130" s="26"/>
      <c r="L130" s="27"/>
      <c r="M130" s="26"/>
      <c r="N130" s="27"/>
      <c r="O130" s="26"/>
      <c r="P130" s="27"/>
      <c r="Q130" s="24"/>
      <c r="R130" s="25"/>
      <c r="S130" s="24"/>
      <c r="T130" s="25"/>
      <c r="U130" s="17"/>
      <c r="V130" s="28"/>
      <c r="W130" s="29"/>
      <c r="X130" s="25"/>
      <c r="Y130" s="17"/>
      <c r="Z130" s="28"/>
      <c r="AA130" s="17"/>
      <c r="AB130" s="17"/>
      <c r="AC130" s="17"/>
      <c r="AD130" s="17"/>
      <c r="AE130" s="17"/>
      <c r="AF130" s="17"/>
      <c r="AG130" s="17"/>
      <c r="AH130" s="17"/>
    </row>
    <row r="131" spans="1:34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24"/>
      <c r="J131" s="25"/>
      <c r="K131" s="26"/>
      <c r="L131" s="27"/>
      <c r="M131" s="26"/>
      <c r="N131" s="27"/>
      <c r="O131" s="26"/>
      <c r="P131" s="27"/>
      <c r="Q131" s="24"/>
      <c r="R131" s="25"/>
      <c r="S131" s="24"/>
      <c r="T131" s="25"/>
      <c r="U131" s="17"/>
      <c r="V131" s="28"/>
      <c r="W131" s="29"/>
      <c r="X131" s="25"/>
      <c r="Y131" s="17"/>
      <c r="Z131" s="28"/>
      <c r="AA131" s="17"/>
      <c r="AB131" s="17"/>
      <c r="AC131" s="17"/>
      <c r="AD131" s="17"/>
      <c r="AE131" s="17"/>
      <c r="AF131" s="17"/>
      <c r="AG131" s="17"/>
      <c r="AH131" s="17"/>
    </row>
    <row r="132" spans="1:34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24"/>
      <c r="J132" s="25"/>
      <c r="K132" s="26"/>
      <c r="L132" s="27"/>
      <c r="M132" s="26"/>
      <c r="N132" s="27"/>
      <c r="O132" s="26"/>
      <c r="P132" s="27"/>
      <c r="Q132" s="24"/>
      <c r="R132" s="25"/>
      <c r="S132" s="24"/>
      <c r="T132" s="25"/>
      <c r="U132" s="17"/>
      <c r="V132" s="28"/>
      <c r="W132" s="29"/>
      <c r="X132" s="25"/>
      <c r="Y132" s="17"/>
      <c r="Z132" s="28"/>
      <c r="AA132" s="17"/>
      <c r="AB132" s="17"/>
      <c r="AC132" s="17"/>
      <c r="AD132" s="17"/>
      <c r="AE132" s="17"/>
      <c r="AF132" s="17"/>
      <c r="AG132" s="17"/>
      <c r="AH132" s="17"/>
    </row>
    <row r="133" spans="1:34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24"/>
      <c r="J133" s="25"/>
      <c r="K133" s="26"/>
      <c r="L133" s="27"/>
      <c r="M133" s="26"/>
      <c r="N133" s="27"/>
      <c r="O133" s="26"/>
      <c r="P133" s="27"/>
      <c r="Q133" s="24"/>
      <c r="R133" s="25"/>
      <c r="S133" s="24"/>
      <c r="T133" s="25"/>
      <c r="U133" s="17"/>
      <c r="V133" s="28"/>
      <c r="W133" s="29"/>
      <c r="X133" s="25"/>
      <c r="Y133" s="17"/>
      <c r="Z133" s="28"/>
      <c r="AA133" s="17"/>
      <c r="AB133" s="17"/>
      <c r="AC133" s="17"/>
      <c r="AD133" s="17"/>
      <c r="AE133" s="17"/>
      <c r="AF133" s="17"/>
      <c r="AG133" s="17"/>
      <c r="AH133" s="17"/>
    </row>
    <row r="134" spans="1:34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24"/>
      <c r="J134" s="25"/>
      <c r="K134" s="26"/>
      <c r="L134" s="27"/>
      <c r="M134" s="26"/>
      <c r="N134" s="27"/>
      <c r="O134" s="26"/>
      <c r="P134" s="27"/>
      <c r="Q134" s="24"/>
      <c r="R134" s="25"/>
      <c r="S134" s="24"/>
      <c r="T134" s="25"/>
      <c r="U134" s="17"/>
      <c r="V134" s="28"/>
      <c r="W134" s="29"/>
      <c r="X134" s="25"/>
      <c r="Y134" s="17"/>
      <c r="Z134" s="28"/>
      <c r="AA134" s="17"/>
      <c r="AB134" s="17"/>
      <c r="AC134" s="17"/>
      <c r="AD134" s="17"/>
      <c r="AE134" s="17"/>
      <c r="AF134" s="17"/>
      <c r="AG134" s="17"/>
      <c r="AH134" s="17"/>
    </row>
    <row r="135" spans="1:34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24"/>
      <c r="J135" s="25"/>
      <c r="K135" s="26"/>
      <c r="L135" s="27"/>
      <c r="M135" s="26"/>
      <c r="N135" s="27"/>
      <c r="O135" s="26"/>
      <c r="P135" s="27"/>
      <c r="Q135" s="24"/>
      <c r="R135" s="25"/>
      <c r="S135" s="24"/>
      <c r="T135" s="25"/>
      <c r="U135" s="17"/>
      <c r="V135" s="28"/>
      <c r="W135" s="29"/>
      <c r="X135" s="25"/>
      <c r="Y135" s="17"/>
      <c r="Z135" s="28"/>
      <c r="AA135" s="17"/>
      <c r="AB135" s="17"/>
      <c r="AC135" s="17"/>
      <c r="AD135" s="17"/>
      <c r="AE135" s="17"/>
      <c r="AF135" s="17"/>
      <c r="AG135" s="17"/>
      <c r="AH135" s="17"/>
    </row>
    <row r="136" spans="1:34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24"/>
      <c r="J136" s="25"/>
      <c r="K136" s="26"/>
      <c r="L136" s="27"/>
      <c r="M136" s="26"/>
      <c r="N136" s="27"/>
      <c r="O136" s="26"/>
      <c r="P136" s="27"/>
      <c r="Q136" s="24"/>
      <c r="R136" s="25"/>
      <c r="S136" s="24"/>
      <c r="T136" s="25"/>
      <c r="U136" s="17"/>
      <c r="V136" s="28"/>
      <c r="W136" s="29"/>
      <c r="X136" s="25"/>
      <c r="Y136" s="17"/>
      <c r="Z136" s="28"/>
      <c r="AA136" s="17"/>
      <c r="AB136" s="17"/>
      <c r="AC136" s="17"/>
      <c r="AD136" s="17"/>
      <c r="AE136" s="17"/>
      <c r="AF136" s="17"/>
      <c r="AG136" s="17"/>
      <c r="AH136" s="17"/>
    </row>
    <row r="137" spans="1:34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24"/>
      <c r="J137" s="25"/>
      <c r="K137" s="26"/>
      <c r="L137" s="27"/>
      <c r="M137" s="26"/>
      <c r="N137" s="27"/>
      <c r="O137" s="26"/>
      <c r="P137" s="27"/>
      <c r="Q137" s="24"/>
      <c r="R137" s="25"/>
      <c r="S137" s="24"/>
      <c r="T137" s="25"/>
      <c r="U137" s="17"/>
      <c r="V137" s="28"/>
      <c r="W137" s="29"/>
      <c r="X137" s="25"/>
      <c r="Y137" s="17"/>
      <c r="Z137" s="28"/>
      <c r="AA137" s="17"/>
      <c r="AB137" s="17"/>
      <c r="AC137" s="17"/>
      <c r="AD137" s="17"/>
      <c r="AE137" s="17"/>
      <c r="AF137" s="17"/>
      <c r="AG137" s="17"/>
      <c r="AH137" s="17"/>
    </row>
    <row r="138" spans="1:34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24"/>
      <c r="J138" s="25"/>
      <c r="K138" s="26"/>
      <c r="L138" s="27"/>
      <c r="M138" s="26"/>
      <c r="N138" s="27"/>
      <c r="O138" s="26"/>
      <c r="P138" s="27"/>
      <c r="Q138" s="24"/>
      <c r="R138" s="25"/>
      <c r="S138" s="24"/>
      <c r="T138" s="25"/>
      <c r="U138" s="17"/>
      <c r="V138" s="28"/>
      <c r="W138" s="29"/>
      <c r="X138" s="25"/>
      <c r="Y138" s="17"/>
      <c r="Z138" s="28"/>
      <c r="AA138" s="17"/>
      <c r="AB138" s="17"/>
      <c r="AC138" s="17"/>
      <c r="AD138" s="17"/>
      <c r="AE138" s="17"/>
      <c r="AF138" s="17"/>
      <c r="AG138" s="17"/>
      <c r="AH138" s="17"/>
    </row>
    <row r="139" spans="1:34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24"/>
      <c r="J139" s="25"/>
      <c r="K139" s="26"/>
      <c r="L139" s="27"/>
      <c r="M139" s="26"/>
      <c r="N139" s="27"/>
      <c r="O139" s="26"/>
      <c r="P139" s="27"/>
      <c r="Q139" s="24"/>
      <c r="R139" s="25"/>
      <c r="S139" s="24"/>
      <c r="T139" s="25"/>
      <c r="U139" s="17"/>
      <c r="V139" s="28"/>
      <c r="W139" s="29"/>
      <c r="X139" s="25"/>
      <c r="Y139" s="17"/>
      <c r="Z139" s="28"/>
      <c r="AA139" s="17"/>
      <c r="AB139" s="17"/>
      <c r="AC139" s="17"/>
      <c r="AD139" s="17"/>
      <c r="AE139" s="17"/>
      <c r="AF139" s="17"/>
      <c r="AG139" s="17"/>
      <c r="AH139" s="17"/>
    </row>
    <row r="140" spans="1:34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24"/>
      <c r="J140" s="25"/>
      <c r="K140" s="26"/>
      <c r="L140" s="27"/>
      <c r="M140" s="26"/>
      <c r="N140" s="27"/>
      <c r="O140" s="26"/>
      <c r="P140" s="27"/>
      <c r="Q140" s="24"/>
      <c r="R140" s="25"/>
      <c r="S140" s="24"/>
      <c r="T140" s="25"/>
      <c r="U140" s="17"/>
      <c r="V140" s="28"/>
      <c r="W140" s="29"/>
      <c r="X140" s="25"/>
      <c r="Y140" s="17"/>
      <c r="Z140" s="28"/>
      <c r="AA140" s="17"/>
      <c r="AB140" s="17"/>
      <c r="AC140" s="17"/>
      <c r="AD140" s="17"/>
      <c r="AE140" s="17"/>
      <c r="AF140" s="17"/>
      <c r="AG140" s="17"/>
      <c r="AH140" s="17"/>
    </row>
    <row r="141" spans="1:34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24"/>
      <c r="J141" s="25"/>
      <c r="K141" s="26"/>
      <c r="L141" s="27"/>
      <c r="M141" s="26"/>
      <c r="N141" s="27"/>
      <c r="O141" s="26"/>
      <c r="P141" s="27"/>
      <c r="Q141" s="24"/>
      <c r="R141" s="25"/>
      <c r="S141" s="24"/>
      <c r="T141" s="25"/>
      <c r="U141" s="17"/>
      <c r="V141" s="28"/>
      <c r="W141" s="29"/>
      <c r="X141" s="25"/>
      <c r="Y141" s="17"/>
      <c r="Z141" s="28"/>
      <c r="AA141" s="17"/>
      <c r="AB141" s="17"/>
      <c r="AC141" s="17"/>
      <c r="AD141" s="17"/>
      <c r="AE141" s="17"/>
      <c r="AF141" s="17"/>
      <c r="AG141" s="17"/>
      <c r="AH141" s="17"/>
    </row>
    <row r="142" spans="1:34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24"/>
      <c r="J142" s="25"/>
      <c r="K142" s="26"/>
      <c r="L142" s="27"/>
      <c r="M142" s="26"/>
      <c r="N142" s="27"/>
      <c r="O142" s="26"/>
      <c r="P142" s="27"/>
      <c r="Q142" s="24"/>
      <c r="R142" s="25"/>
      <c r="S142" s="24"/>
      <c r="T142" s="25"/>
      <c r="U142" s="17"/>
      <c r="V142" s="28"/>
      <c r="W142" s="29"/>
      <c r="X142" s="25"/>
      <c r="Y142" s="17"/>
      <c r="Z142" s="28"/>
      <c r="AA142" s="17"/>
      <c r="AB142" s="17"/>
      <c r="AC142" s="17"/>
      <c r="AD142" s="17"/>
      <c r="AE142" s="17"/>
      <c r="AF142" s="17"/>
      <c r="AG142" s="17"/>
      <c r="AH142" s="17"/>
    </row>
    <row r="143" spans="1:34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24"/>
      <c r="J143" s="25"/>
      <c r="K143" s="26"/>
      <c r="L143" s="27"/>
      <c r="M143" s="26"/>
      <c r="N143" s="27"/>
      <c r="O143" s="26"/>
      <c r="P143" s="27"/>
      <c r="Q143" s="24"/>
      <c r="R143" s="25"/>
      <c r="S143" s="24"/>
      <c r="T143" s="25"/>
      <c r="U143" s="17"/>
      <c r="V143" s="28"/>
      <c r="W143" s="29"/>
      <c r="X143" s="25"/>
      <c r="Y143" s="17"/>
      <c r="Z143" s="28"/>
      <c r="AA143" s="17"/>
      <c r="AB143" s="17"/>
      <c r="AC143" s="17"/>
      <c r="AD143" s="17"/>
      <c r="AE143" s="17"/>
      <c r="AF143" s="17"/>
      <c r="AG143" s="17"/>
      <c r="AH143" s="17"/>
    </row>
    <row r="144" spans="1:34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24"/>
      <c r="J144" s="25"/>
      <c r="K144" s="26"/>
      <c r="L144" s="27"/>
      <c r="M144" s="26"/>
      <c r="N144" s="27"/>
      <c r="O144" s="26"/>
      <c r="P144" s="27"/>
      <c r="Q144" s="24"/>
      <c r="R144" s="25"/>
      <c r="S144" s="24"/>
      <c r="T144" s="25"/>
      <c r="U144" s="17"/>
      <c r="V144" s="28"/>
      <c r="W144" s="29"/>
      <c r="X144" s="25"/>
      <c r="Y144" s="17"/>
      <c r="Z144" s="28"/>
      <c r="AA144" s="17"/>
      <c r="AB144" s="17"/>
      <c r="AC144" s="17"/>
      <c r="AD144" s="17"/>
      <c r="AE144" s="17"/>
      <c r="AF144" s="17"/>
      <c r="AG144" s="17"/>
      <c r="AH144" s="17"/>
    </row>
    <row r="145" spans="1:34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24"/>
      <c r="J145" s="25"/>
      <c r="K145" s="26"/>
      <c r="L145" s="27"/>
      <c r="M145" s="26"/>
      <c r="N145" s="27"/>
      <c r="O145" s="26"/>
      <c r="P145" s="27"/>
      <c r="Q145" s="24"/>
      <c r="R145" s="25"/>
      <c r="S145" s="24"/>
      <c r="T145" s="25"/>
      <c r="U145" s="17"/>
      <c r="V145" s="28"/>
      <c r="W145" s="29"/>
      <c r="X145" s="25"/>
      <c r="Y145" s="17"/>
      <c r="Z145" s="28"/>
      <c r="AA145" s="17"/>
      <c r="AB145" s="17"/>
      <c r="AC145" s="17"/>
      <c r="AD145" s="17"/>
      <c r="AE145" s="17"/>
      <c r="AF145" s="17"/>
      <c r="AG145" s="17"/>
      <c r="AH145" s="17"/>
    </row>
    <row r="146" spans="1:34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24"/>
      <c r="J146" s="25"/>
      <c r="K146" s="26"/>
      <c r="L146" s="27"/>
      <c r="M146" s="26"/>
      <c r="N146" s="27"/>
      <c r="O146" s="26"/>
      <c r="P146" s="27"/>
      <c r="Q146" s="24"/>
      <c r="R146" s="25"/>
      <c r="S146" s="24"/>
      <c r="T146" s="25"/>
      <c r="U146" s="17"/>
      <c r="V146" s="28"/>
      <c r="W146" s="29"/>
      <c r="X146" s="25"/>
      <c r="Y146" s="17"/>
      <c r="Z146" s="28"/>
      <c r="AA146" s="17"/>
      <c r="AB146" s="17"/>
      <c r="AC146" s="17"/>
      <c r="AD146" s="17"/>
      <c r="AE146" s="17"/>
      <c r="AF146" s="17"/>
      <c r="AG146" s="17"/>
      <c r="AH146" s="17"/>
    </row>
    <row r="147" spans="1:34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24"/>
      <c r="J147" s="25"/>
      <c r="K147" s="26"/>
      <c r="L147" s="27"/>
      <c r="M147" s="26"/>
      <c r="N147" s="27"/>
      <c r="O147" s="26"/>
      <c r="P147" s="27"/>
      <c r="Q147" s="24"/>
      <c r="R147" s="25"/>
      <c r="S147" s="24"/>
      <c r="T147" s="25"/>
      <c r="U147" s="17"/>
      <c r="V147" s="28"/>
      <c r="W147" s="29"/>
      <c r="X147" s="25"/>
      <c r="Y147" s="17"/>
      <c r="Z147" s="28"/>
      <c r="AA147" s="17"/>
      <c r="AB147" s="17"/>
      <c r="AC147" s="17"/>
      <c r="AD147" s="17"/>
      <c r="AE147" s="17"/>
      <c r="AF147" s="17"/>
      <c r="AG147" s="17"/>
      <c r="AH147" s="17"/>
    </row>
    <row r="148" spans="1:34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24"/>
      <c r="J148" s="25"/>
      <c r="K148" s="26"/>
      <c r="L148" s="27"/>
      <c r="M148" s="26"/>
      <c r="N148" s="27"/>
      <c r="O148" s="26"/>
      <c r="P148" s="27"/>
      <c r="Q148" s="24"/>
      <c r="R148" s="25"/>
      <c r="S148" s="24"/>
      <c r="T148" s="25"/>
      <c r="U148" s="17"/>
      <c r="V148" s="28"/>
      <c r="W148" s="29"/>
      <c r="X148" s="25"/>
      <c r="Y148" s="17"/>
      <c r="Z148" s="28"/>
      <c r="AA148" s="17"/>
      <c r="AB148" s="17"/>
      <c r="AC148" s="17"/>
      <c r="AD148" s="17"/>
      <c r="AE148" s="17"/>
      <c r="AF148" s="17"/>
      <c r="AG148" s="17"/>
      <c r="AH148" s="17"/>
    </row>
    <row r="149" spans="1:34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24"/>
      <c r="J149" s="25"/>
      <c r="K149" s="26"/>
      <c r="L149" s="27"/>
      <c r="M149" s="26"/>
      <c r="N149" s="27"/>
      <c r="O149" s="26"/>
      <c r="P149" s="27"/>
      <c r="Q149" s="24"/>
      <c r="R149" s="25"/>
      <c r="S149" s="24"/>
      <c r="T149" s="25"/>
      <c r="U149" s="17"/>
      <c r="V149" s="28"/>
      <c r="W149" s="29"/>
      <c r="X149" s="25"/>
      <c r="Y149" s="17"/>
      <c r="Z149" s="28"/>
      <c r="AA149" s="17"/>
      <c r="AB149" s="17"/>
      <c r="AC149" s="17"/>
      <c r="AD149" s="17"/>
      <c r="AE149" s="17"/>
      <c r="AF149" s="17"/>
      <c r="AG149" s="17"/>
      <c r="AH149" s="17"/>
    </row>
    <row r="150" spans="1:34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24"/>
      <c r="J150" s="25"/>
      <c r="K150" s="26"/>
      <c r="L150" s="27"/>
      <c r="M150" s="26"/>
      <c r="N150" s="27"/>
      <c r="O150" s="26"/>
      <c r="P150" s="27"/>
      <c r="Q150" s="24"/>
      <c r="R150" s="25"/>
      <c r="S150" s="24"/>
      <c r="T150" s="25"/>
      <c r="U150" s="17"/>
      <c r="V150" s="28"/>
      <c r="W150" s="29"/>
      <c r="X150" s="25"/>
      <c r="Y150" s="17"/>
      <c r="Z150" s="28"/>
      <c r="AA150" s="17"/>
      <c r="AB150" s="17"/>
      <c r="AC150" s="17"/>
      <c r="AD150" s="17"/>
      <c r="AE150" s="17"/>
      <c r="AF150" s="17"/>
      <c r="AG150" s="17"/>
      <c r="AH150" s="17"/>
    </row>
    <row r="151" spans="1:34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24"/>
      <c r="J151" s="25"/>
      <c r="K151" s="26"/>
      <c r="L151" s="27"/>
      <c r="M151" s="26"/>
      <c r="N151" s="27"/>
      <c r="O151" s="26"/>
      <c r="P151" s="27"/>
      <c r="Q151" s="24"/>
      <c r="R151" s="25"/>
      <c r="S151" s="24"/>
      <c r="T151" s="25"/>
      <c r="U151" s="17"/>
      <c r="V151" s="28"/>
      <c r="W151" s="29"/>
      <c r="X151" s="25"/>
      <c r="Y151" s="17"/>
      <c r="Z151" s="28"/>
      <c r="AA151" s="17"/>
      <c r="AB151" s="17"/>
      <c r="AC151" s="17"/>
      <c r="AD151" s="17"/>
      <c r="AE151" s="17"/>
      <c r="AF151" s="17"/>
      <c r="AG151" s="17"/>
      <c r="AH151" s="17"/>
    </row>
    <row r="152" spans="1:34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24"/>
      <c r="J152" s="25"/>
      <c r="K152" s="26"/>
      <c r="L152" s="27"/>
      <c r="M152" s="26"/>
      <c r="N152" s="27"/>
      <c r="O152" s="26"/>
      <c r="P152" s="27"/>
      <c r="Q152" s="24"/>
      <c r="R152" s="25"/>
      <c r="S152" s="24"/>
      <c r="T152" s="25"/>
      <c r="U152" s="17"/>
      <c r="V152" s="28"/>
      <c r="W152" s="29"/>
      <c r="X152" s="25"/>
      <c r="Y152" s="17"/>
      <c r="Z152" s="28"/>
      <c r="AA152" s="17"/>
      <c r="AB152" s="17"/>
      <c r="AC152" s="17"/>
      <c r="AD152" s="17"/>
      <c r="AE152" s="17"/>
      <c r="AF152" s="17"/>
      <c r="AG152" s="17"/>
      <c r="AH152" s="17"/>
    </row>
    <row r="153" spans="1:34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24"/>
      <c r="J153" s="25"/>
      <c r="K153" s="26"/>
      <c r="L153" s="27"/>
      <c r="M153" s="26"/>
      <c r="N153" s="27"/>
      <c r="O153" s="26"/>
      <c r="P153" s="27"/>
      <c r="Q153" s="24"/>
      <c r="R153" s="25"/>
      <c r="S153" s="24"/>
      <c r="T153" s="25"/>
      <c r="U153" s="17"/>
      <c r="V153" s="28"/>
      <c r="W153" s="29"/>
      <c r="X153" s="25"/>
      <c r="Y153" s="17"/>
      <c r="Z153" s="28"/>
      <c r="AA153" s="17"/>
      <c r="AB153" s="17"/>
      <c r="AC153" s="17"/>
      <c r="AD153" s="17"/>
      <c r="AE153" s="17"/>
      <c r="AF153" s="17"/>
      <c r="AG153" s="17"/>
      <c r="AH153" s="17"/>
    </row>
    <row r="154" spans="1:34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24"/>
      <c r="J154" s="25"/>
      <c r="K154" s="26"/>
      <c r="L154" s="27"/>
      <c r="M154" s="26"/>
      <c r="N154" s="27"/>
      <c r="O154" s="26"/>
      <c r="P154" s="27"/>
      <c r="Q154" s="24"/>
      <c r="R154" s="25"/>
      <c r="S154" s="24"/>
      <c r="T154" s="25"/>
      <c r="U154" s="17"/>
      <c r="V154" s="28"/>
      <c r="W154" s="29"/>
      <c r="X154" s="25"/>
      <c r="Y154" s="17"/>
      <c r="Z154" s="28"/>
      <c r="AA154" s="17"/>
      <c r="AB154" s="17"/>
      <c r="AC154" s="17"/>
      <c r="AD154" s="17"/>
      <c r="AE154" s="17"/>
      <c r="AF154" s="17"/>
      <c r="AG154" s="17"/>
      <c r="AH154" s="17"/>
    </row>
    <row r="155" spans="1:34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24"/>
      <c r="J155" s="25"/>
      <c r="K155" s="26"/>
      <c r="L155" s="27"/>
      <c r="M155" s="26"/>
      <c r="N155" s="27"/>
      <c r="O155" s="26"/>
      <c r="P155" s="27"/>
      <c r="Q155" s="24"/>
      <c r="R155" s="25"/>
      <c r="S155" s="24"/>
      <c r="T155" s="25"/>
      <c r="U155" s="17"/>
      <c r="V155" s="28"/>
      <c r="W155" s="29"/>
      <c r="X155" s="25"/>
      <c r="Y155" s="17"/>
      <c r="Z155" s="28"/>
      <c r="AA155" s="17"/>
      <c r="AB155" s="17"/>
      <c r="AC155" s="17"/>
      <c r="AD155" s="17"/>
      <c r="AE155" s="17"/>
      <c r="AF155" s="17"/>
      <c r="AG155" s="17"/>
      <c r="AH155" s="17"/>
    </row>
    <row r="156" spans="1:34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24"/>
      <c r="J156" s="25"/>
      <c r="K156" s="26"/>
      <c r="L156" s="27"/>
      <c r="M156" s="26"/>
      <c r="N156" s="27"/>
      <c r="O156" s="26"/>
      <c r="P156" s="27"/>
      <c r="Q156" s="24"/>
      <c r="R156" s="25"/>
      <c r="S156" s="24"/>
      <c r="T156" s="25"/>
      <c r="U156" s="17"/>
      <c r="V156" s="28"/>
      <c r="W156" s="29"/>
      <c r="X156" s="25"/>
      <c r="Y156" s="17"/>
      <c r="Z156" s="28"/>
      <c r="AA156" s="17"/>
      <c r="AB156" s="17"/>
      <c r="AC156" s="17"/>
      <c r="AD156" s="17"/>
      <c r="AE156" s="17"/>
      <c r="AF156" s="17"/>
      <c r="AG156" s="17"/>
      <c r="AH156" s="17"/>
    </row>
    <row r="157" spans="1:34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24"/>
      <c r="J157" s="25"/>
      <c r="K157" s="26"/>
      <c r="L157" s="27"/>
      <c r="M157" s="26"/>
      <c r="N157" s="27"/>
      <c r="O157" s="26"/>
      <c r="P157" s="27"/>
      <c r="Q157" s="24"/>
      <c r="R157" s="25"/>
      <c r="S157" s="24"/>
      <c r="T157" s="25"/>
      <c r="U157" s="17"/>
      <c r="V157" s="28"/>
      <c r="W157" s="29"/>
      <c r="X157" s="25"/>
      <c r="Y157" s="17"/>
      <c r="Z157" s="28"/>
      <c r="AA157" s="17"/>
      <c r="AB157" s="17"/>
      <c r="AC157" s="17"/>
      <c r="AD157" s="17"/>
      <c r="AE157" s="17"/>
      <c r="AF157" s="17"/>
      <c r="AG157" s="17"/>
      <c r="AH157" s="17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24"/>
      <c r="J158" s="25"/>
      <c r="K158" s="26"/>
      <c r="L158" s="27"/>
      <c r="M158" s="26"/>
      <c r="N158" s="27"/>
      <c r="O158" s="26"/>
      <c r="P158" s="27"/>
      <c r="Q158" s="24"/>
      <c r="R158" s="25"/>
      <c r="S158" s="24"/>
      <c r="T158" s="25"/>
      <c r="U158" s="17"/>
      <c r="V158" s="28"/>
      <c r="W158" s="29"/>
      <c r="X158" s="25"/>
      <c r="Y158" s="17"/>
      <c r="Z158" s="28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24"/>
      <c r="J159" s="25"/>
      <c r="K159" s="26"/>
      <c r="L159" s="27"/>
      <c r="M159" s="26"/>
      <c r="N159" s="27"/>
      <c r="O159" s="26"/>
      <c r="P159" s="27"/>
      <c r="Q159" s="24"/>
      <c r="R159" s="25"/>
      <c r="S159" s="24"/>
      <c r="T159" s="25"/>
      <c r="U159" s="17"/>
      <c r="V159" s="28"/>
      <c r="W159" s="29"/>
      <c r="X159" s="25"/>
      <c r="Y159" s="17"/>
      <c r="Z159" s="28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24"/>
      <c r="J160" s="25"/>
      <c r="K160" s="26"/>
      <c r="L160" s="27"/>
      <c r="M160" s="26"/>
      <c r="N160" s="27"/>
      <c r="O160" s="26"/>
      <c r="P160" s="27"/>
      <c r="Q160" s="24"/>
      <c r="R160" s="25"/>
      <c r="S160" s="24"/>
      <c r="T160" s="25"/>
      <c r="U160" s="17"/>
      <c r="V160" s="28"/>
      <c r="W160" s="29"/>
      <c r="X160" s="25"/>
      <c r="Y160" s="17"/>
      <c r="Z160" s="28"/>
      <c r="AA160" s="17"/>
      <c r="AB160" s="17"/>
      <c r="AC160" s="17"/>
      <c r="AD160" s="17"/>
      <c r="AE160" s="17"/>
      <c r="AF160" s="17"/>
      <c r="AG160" s="17"/>
      <c r="AH160" s="17"/>
    </row>
    <row r="161" spans="1:34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24"/>
      <c r="J161" s="25"/>
      <c r="K161" s="26"/>
      <c r="L161" s="27"/>
      <c r="M161" s="26"/>
      <c r="N161" s="27"/>
      <c r="O161" s="26"/>
      <c r="P161" s="27"/>
      <c r="Q161" s="24"/>
      <c r="R161" s="25"/>
      <c r="S161" s="24"/>
      <c r="T161" s="25"/>
      <c r="U161" s="17"/>
      <c r="V161" s="28"/>
      <c r="W161" s="29"/>
      <c r="X161" s="25"/>
      <c r="Y161" s="17"/>
      <c r="Z161" s="28"/>
      <c r="AA161" s="17"/>
      <c r="AB161" s="17"/>
      <c r="AC161" s="17"/>
      <c r="AD161" s="17"/>
      <c r="AE161" s="17"/>
      <c r="AF161" s="17"/>
      <c r="AG161" s="17"/>
      <c r="AH161" s="17"/>
    </row>
    <row r="162" spans="1:34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24"/>
      <c r="J162" s="25"/>
      <c r="K162" s="26"/>
      <c r="L162" s="27"/>
      <c r="M162" s="26"/>
      <c r="N162" s="27"/>
      <c r="O162" s="26"/>
      <c r="P162" s="27"/>
      <c r="Q162" s="24"/>
      <c r="R162" s="25"/>
      <c r="S162" s="24"/>
      <c r="T162" s="25"/>
      <c r="U162" s="17"/>
      <c r="V162" s="28"/>
      <c r="W162" s="29"/>
      <c r="X162" s="25"/>
      <c r="Y162" s="17"/>
      <c r="Z162" s="28"/>
      <c r="AA162" s="17"/>
      <c r="AB162" s="17"/>
      <c r="AC162" s="17"/>
      <c r="AD162" s="17"/>
      <c r="AE162" s="17"/>
      <c r="AF162" s="17"/>
      <c r="AG162" s="17"/>
      <c r="AH162" s="17"/>
    </row>
    <row r="163" spans="1:34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24"/>
      <c r="J163" s="25"/>
      <c r="K163" s="26"/>
      <c r="L163" s="27"/>
      <c r="M163" s="26"/>
      <c r="N163" s="27"/>
      <c r="O163" s="26"/>
      <c r="P163" s="27"/>
      <c r="Q163" s="24"/>
      <c r="R163" s="25"/>
      <c r="S163" s="24"/>
      <c r="T163" s="25"/>
      <c r="U163" s="17"/>
      <c r="V163" s="28"/>
      <c r="W163" s="29"/>
      <c r="X163" s="25"/>
      <c r="Y163" s="17"/>
      <c r="Z163" s="28"/>
      <c r="AA163" s="17"/>
      <c r="AB163" s="17"/>
      <c r="AC163" s="17"/>
      <c r="AD163" s="17"/>
      <c r="AE163" s="17"/>
      <c r="AF163" s="17"/>
      <c r="AG163" s="17"/>
      <c r="AH163" s="17"/>
    </row>
    <row r="164" spans="1:34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24"/>
      <c r="J164" s="25"/>
      <c r="K164" s="26"/>
      <c r="L164" s="27"/>
      <c r="M164" s="26"/>
      <c r="N164" s="27"/>
      <c r="O164" s="26"/>
      <c r="P164" s="27"/>
      <c r="Q164" s="24"/>
      <c r="R164" s="25"/>
      <c r="S164" s="24"/>
      <c r="T164" s="25"/>
      <c r="U164" s="17"/>
      <c r="V164" s="28"/>
      <c r="W164" s="29"/>
      <c r="X164" s="25"/>
      <c r="Y164" s="17"/>
      <c r="Z164" s="28"/>
      <c r="AA164" s="17"/>
      <c r="AB164" s="17"/>
      <c r="AC164" s="17"/>
      <c r="AD164" s="17"/>
      <c r="AE164" s="17"/>
      <c r="AF164" s="17"/>
      <c r="AG164" s="17"/>
      <c r="AH164" s="17"/>
    </row>
    <row r="165" spans="1:34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24"/>
      <c r="J165" s="25"/>
      <c r="K165" s="26"/>
      <c r="L165" s="27"/>
      <c r="M165" s="26"/>
      <c r="N165" s="27"/>
      <c r="O165" s="26"/>
      <c r="P165" s="27"/>
      <c r="Q165" s="24"/>
      <c r="R165" s="25"/>
      <c r="S165" s="24"/>
      <c r="T165" s="25"/>
      <c r="U165" s="17"/>
      <c r="V165" s="28"/>
      <c r="W165" s="29"/>
      <c r="X165" s="25"/>
      <c r="Y165" s="17"/>
      <c r="Z165" s="28"/>
      <c r="AA165" s="17"/>
      <c r="AB165" s="17"/>
      <c r="AC165" s="17"/>
      <c r="AD165" s="17"/>
      <c r="AE165" s="17"/>
      <c r="AF165" s="17"/>
      <c r="AG165" s="17"/>
      <c r="AH165" s="17"/>
    </row>
    <row r="166" spans="1:34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24"/>
      <c r="J166" s="25"/>
      <c r="K166" s="26"/>
      <c r="L166" s="27"/>
      <c r="M166" s="26"/>
      <c r="N166" s="27"/>
      <c r="O166" s="26"/>
      <c r="P166" s="27"/>
      <c r="Q166" s="24"/>
      <c r="R166" s="25"/>
      <c r="S166" s="24"/>
      <c r="T166" s="25"/>
      <c r="U166" s="17"/>
      <c r="V166" s="28"/>
      <c r="W166" s="29"/>
      <c r="X166" s="25"/>
      <c r="Y166" s="17"/>
      <c r="Z166" s="28"/>
      <c r="AA166" s="17"/>
      <c r="AB166" s="17"/>
      <c r="AC166" s="17"/>
      <c r="AD166" s="17"/>
      <c r="AE166" s="17"/>
      <c r="AF166" s="17"/>
      <c r="AG166" s="17"/>
      <c r="AH166" s="17"/>
    </row>
    <row r="167" spans="1:34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24"/>
      <c r="J167" s="25"/>
      <c r="K167" s="26"/>
      <c r="L167" s="27"/>
      <c r="M167" s="26"/>
      <c r="N167" s="27"/>
      <c r="O167" s="26"/>
      <c r="P167" s="27"/>
      <c r="Q167" s="24"/>
      <c r="R167" s="25"/>
      <c r="S167" s="24"/>
      <c r="T167" s="25"/>
      <c r="U167" s="17"/>
      <c r="V167" s="28"/>
      <c r="W167" s="29"/>
      <c r="X167" s="25"/>
      <c r="Y167" s="17"/>
      <c r="Z167" s="28"/>
      <c r="AA167" s="17"/>
      <c r="AB167" s="17"/>
      <c r="AC167" s="17"/>
      <c r="AD167" s="17"/>
      <c r="AE167" s="17"/>
      <c r="AF167" s="17"/>
      <c r="AG167" s="17"/>
      <c r="AH167" s="17"/>
    </row>
    <row r="168" spans="1:34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24"/>
      <c r="J168" s="25"/>
      <c r="K168" s="26"/>
      <c r="L168" s="27"/>
      <c r="M168" s="26"/>
      <c r="N168" s="27"/>
      <c r="O168" s="26"/>
      <c r="P168" s="27"/>
      <c r="Q168" s="24"/>
      <c r="R168" s="25"/>
      <c r="S168" s="24"/>
      <c r="T168" s="25"/>
      <c r="U168" s="17"/>
      <c r="V168" s="28"/>
      <c r="W168" s="29"/>
      <c r="X168" s="25"/>
      <c r="Y168" s="17"/>
      <c r="Z168" s="28"/>
      <c r="AA168" s="17"/>
      <c r="AB168" s="17"/>
      <c r="AC168" s="17"/>
      <c r="AD168" s="17"/>
      <c r="AE168" s="17"/>
      <c r="AF168" s="17"/>
      <c r="AG168" s="17"/>
      <c r="AH168" s="17"/>
    </row>
    <row r="169" spans="1:34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24"/>
      <c r="J169" s="25"/>
      <c r="K169" s="26"/>
      <c r="L169" s="27"/>
      <c r="M169" s="26"/>
      <c r="N169" s="27"/>
      <c r="O169" s="26"/>
      <c r="P169" s="27"/>
      <c r="Q169" s="24"/>
      <c r="R169" s="25"/>
      <c r="S169" s="24"/>
      <c r="T169" s="25"/>
      <c r="U169" s="17"/>
      <c r="V169" s="28"/>
      <c r="W169" s="29"/>
      <c r="X169" s="25"/>
      <c r="Y169" s="17"/>
      <c r="Z169" s="28"/>
      <c r="AA169" s="17"/>
      <c r="AB169" s="17"/>
      <c r="AC169" s="17"/>
      <c r="AD169" s="17"/>
      <c r="AE169" s="17"/>
      <c r="AF169" s="17"/>
      <c r="AG169" s="17"/>
      <c r="AH169" s="17"/>
    </row>
    <row r="170" spans="1:34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24"/>
      <c r="J170" s="25"/>
      <c r="K170" s="26"/>
      <c r="L170" s="27"/>
      <c r="M170" s="26"/>
      <c r="N170" s="27"/>
      <c r="O170" s="26"/>
      <c r="P170" s="27"/>
      <c r="Q170" s="24"/>
      <c r="R170" s="25"/>
      <c r="S170" s="24"/>
      <c r="T170" s="25"/>
      <c r="U170" s="17"/>
      <c r="V170" s="28"/>
      <c r="W170" s="29"/>
      <c r="X170" s="25"/>
      <c r="Y170" s="17"/>
      <c r="Z170" s="28"/>
      <c r="AA170" s="17"/>
      <c r="AB170" s="17"/>
      <c r="AC170" s="17"/>
      <c r="AD170" s="17"/>
      <c r="AE170" s="17"/>
      <c r="AF170" s="17"/>
      <c r="AG170" s="17"/>
      <c r="AH170" s="17"/>
    </row>
    <row r="171" spans="1:34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24"/>
      <c r="J171" s="25"/>
      <c r="K171" s="26"/>
      <c r="L171" s="27"/>
      <c r="M171" s="26"/>
      <c r="N171" s="27"/>
      <c r="O171" s="26"/>
      <c r="P171" s="27"/>
      <c r="Q171" s="24"/>
      <c r="R171" s="25"/>
      <c r="S171" s="24"/>
      <c r="T171" s="25"/>
      <c r="U171" s="17"/>
      <c r="V171" s="28"/>
      <c r="W171" s="29"/>
      <c r="X171" s="25"/>
      <c r="Y171" s="17"/>
      <c r="Z171" s="28"/>
      <c r="AA171" s="17"/>
      <c r="AB171" s="17"/>
      <c r="AC171" s="17"/>
      <c r="AD171" s="17"/>
      <c r="AE171" s="17"/>
      <c r="AF171" s="17"/>
      <c r="AG171" s="17"/>
      <c r="AH171" s="17"/>
    </row>
    <row r="172" spans="1:34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24"/>
      <c r="J172" s="25"/>
      <c r="K172" s="26"/>
      <c r="L172" s="27"/>
      <c r="M172" s="26"/>
      <c r="N172" s="27"/>
      <c r="O172" s="26"/>
      <c r="P172" s="27"/>
      <c r="Q172" s="24"/>
      <c r="R172" s="25"/>
      <c r="S172" s="24"/>
      <c r="T172" s="25"/>
      <c r="U172" s="17"/>
      <c r="V172" s="28"/>
      <c r="W172" s="29"/>
      <c r="X172" s="25"/>
      <c r="Y172" s="17"/>
      <c r="Z172" s="28"/>
      <c r="AA172" s="17"/>
      <c r="AB172" s="17"/>
      <c r="AC172" s="17"/>
      <c r="AD172" s="17"/>
      <c r="AE172" s="17"/>
      <c r="AF172" s="17"/>
      <c r="AG172" s="17"/>
      <c r="AH172" s="17"/>
    </row>
    <row r="173" spans="1:34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24"/>
      <c r="J173" s="25"/>
      <c r="K173" s="26"/>
      <c r="L173" s="27"/>
      <c r="M173" s="26"/>
      <c r="N173" s="27"/>
      <c r="O173" s="26"/>
      <c r="P173" s="27"/>
      <c r="Q173" s="24"/>
      <c r="R173" s="25"/>
      <c r="S173" s="24"/>
      <c r="T173" s="25"/>
      <c r="U173" s="17"/>
      <c r="V173" s="28"/>
      <c r="W173" s="29"/>
      <c r="X173" s="25"/>
      <c r="Y173" s="17"/>
      <c r="Z173" s="28"/>
      <c r="AA173" s="17"/>
      <c r="AB173" s="17"/>
      <c r="AC173" s="17"/>
      <c r="AD173" s="17"/>
      <c r="AE173" s="17"/>
      <c r="AF173" s="17"/>
      <c r="AG173" s="17"/>
      <c r="AH173" s="17"/>
    </row>
    <row r="174" spans="1:34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24"/>
      <c r="J174" s="25"/>
      <c r="K174" s="26"/>
      <c r="L174" s="27"/>
      <c r="M174" s="26"/>
      <c r="N174" s="27"/>
      <c r="O174" s="26"/>
      <c r="P174" s="27"/>
      <c r="Q174" s="24"/>
      <c r="R174" s="25"/>
      <c r="S174" s="24"/>
      <c r="T174" s="25"/>
      <c r="U174" s="17"/>
      <c r="V174" s="28"/>
      <c r="W174" s="29"/>
      <c r="X174" s="25"/>
      <c r="Y174" s="17"/>
      <c r="Z174" s="28"/>
      <c r="AA174" s="17"/>
      <c r="AB174" s="17"/>
      <c r="AC174" s="17"/>
      <c r="AD174" s="17"/>
      <c r="AE174" s="17"/>
      <c r="AF174" s="17"/>
      <c r="AG174" s="17"/>
      <c r="AH174" s="17"/>
    </row>
    <row r="175" spans="1:34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24"/>
      <c r="J175" s="25"/>
      <c r="K175" s="26"/>
      <c r="L175" s="27"/>
      <c r="M175" s="26"/>
      <c r="N175" s="27"/>
      <c r="O175" s="26"/>
      <c r="P175" s="27"/>
      <c r="Q175" s="24"/>
      <c r="R175" s="25"/>
      <c r="S175" s="24"/>
      <c r="T175" s="25"/>
      <c r="U175" s="17"/>
      <c r="V175" s="28"/>
      <c r="W175" s="29"/>
      <c r="X175" s="25"/>
      <c r="Y175" s="17"/>
      <c r="Z175" s="28"/>
      <c r="AA175" s="17"/>
      <c r="AB175" s="17"/>
      <c r="AC175" s="17"/>
      <c r="AD175" s="17"/>
      <c r="AE175" s="17"/>
      <c r="AF175" s="17"/>
      <c r="AG175" s="17"/>
      <c r="AH175" s="17"/>
    </row>
    <row r="176" spans="1:34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24"/>
      <c r="J176" s="25"/>
      <c r="K176" s="26"/>
      <c r="L176" s="27"/>
      <c r="M176" s="26"/>
      <c r="N176" s="27"/>
      <c r="O176" s="26"/>
      <c r="P176" s="27"/>
      <c r="Q176" s="24"/>
      <c r="R176" s="25"/>
      <c r="S176" s="24"/>
      <c r="T176" s="25"/>
      <c r="U176" s="17"/>
      <c r="V176" s="28"/>
      <c r="W176" s="29"/>
      <c r="X176" s="25"/>
      <c r="Y176" s="17"/>
      <c r="Z176" s="28"/>
      <c r="AA176" s="17"/>
      <c r="AB176" s="17"/>
      <c r="AC176" s="17"/>
      <c r="AD176" s="17"/>
      <c r="AE176" s="17"/>
      <c r="AF176" s="17"/>
      <c r="AG176" s="17"/>
      <c r="AH176" s="17"/>
    </row>
    <row r="177" spans="1:34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24"/>
      <c r="J177" s="25"/>
      <c r="K177" s="26"/>
      <c r="L177" s="27"/>
      <c r="M177" s="26"/>
      <c r="N177" s="27"/>
      <c r="O177" s="26"/>
      <c r="P177" s="27"/>
      <c r="Q177" s="24"/>
      <c r="R177" s="25"/>
      <c r="S177" s="24"/>
      <c r="T177" s="25"/>
      <c r="U177" s="17"/>
      <c r="V177" s="28"/>
      <c r="W177" s="29"/>
      <c r="X177" s="25"/>
      <c r="Y177" s="17"/>
      <c r="Z177" s="28"/>
      <c r="AA177" s="17"/>
      <c r="AB177" s="17"/>
      <c r="AC177" s="17"/>
      <c r="AD177" s="17"/>
      <c r="AE177" s="17"/>
      <c r="AF177" s="17"/>
      <c r="AG177" s="17"/>
      <c r="AH177" s="17"/>
    </row>
    <row r="178" spans="1:34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24"/>
      <c r="J178" s="25"/>
      <c r="K178" s="26"/>
      <c r="L178" s="27"/>
      <c r="M178" s="26"/>
      <c r="N178" s="27"/>
      <c r="O178" s="26"/>
      <c r="P178" s="27"/>
      <c r="Q178" s="24"/>
      <c r="R178" s="25"/>
      <c r="S178" s="24"/>
      <c r="T178" s="25"/>
      <c r="U178" s="17"/>
      <c r="V178" s="28"/>
      <c r="W178" s="29"/>
      <c r="X178" s="25"/>
      <c r="Y178" s="17"/>
      <c r="Z178" s="28"/>
      <c r="AA178" s="17"/>
      <c r="AB178" s="17"/>
      <c r="AC178" s="17"/>
      <c r="AD178" s="17"/>
      <c r="AE178" s="17"/>
      <c r="AF178" s="17"/>
      <c r="AG178" s="17"/>
      <c r="AH178" s="17"/>
    </row>
    <row r="179" spans="1:34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24"/>
      <c r="J179" s="25"/>
      <c r="K179" s="26"/>
      <c r="L179" s="27"/>
      <c r="M179" s="26"/>
      <c r="N179" s="27"/>
      <c r="O179" s="26"/>
      <c r="P179" s="27"/>
      <c r="Q179" s="24"/>
      <c r="R179" s="25"/>
      <c r="S179" s="24"/>
      <c r="T179" s="25"/>
      <c r="U179" s="17"/>
      <c r="V179" s="28"/>
      <c r="W179" s="29"/>
      <c r="X179" s="25"/>
      <c r="Y179" s="17"/>
      <c r="Z179" s="28"/>
      <c r="AA179" s="17"/>
      <c r="AB179" s="17"/>
      <c r="AC179" s="17"/>
      <c r="AD179" s="17"/>
      <c r="AE179" s="17"/>
      <c r="AF179" s="17"/>
      <c r="AG179" s="17"/>
      <c r="AH179" s="17"/>
    </row>
    <row r="180" spans="1:34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24"/>
      <c r="J180" s="25"/>
      <c r="K180" s="26"/>
      <c r="L180" s="27"/>
      <c r="M180" s="26"/>
      <c r="N180" s="27"/>
      <c r="O180" s="26"/>
      <c r="P180" s="27"/>
      <c r="Q180" s="24"/>
      <c r="R180" s="25"/>
      <c r="S180" s="24"/>
      <c r="T180" s="25"/>
      <c r="U180" s="17"/>
      <c r="V180" s="28"/>
      <c r="W180" s="29"/>
      <c r="X180" s="25"/>
      <c r="Y180" s="17"/>
      <c r="Z180" s="28"/>
      <c r="AA180" s="17"/>
      <c r="AB180" s="17"/>
      <c r="AC180" s="17"/>
      <c r="AD180" s="17"/>
      <c r="AE180" s="17"/>
      <c r="AF180" s="17"/>
      <c r="AG180" s="17"/>
      <c r="AH180" s="17"/>
    </row>
    <row r="181" spans="1:34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24"/>
      <c r="J181" s="25"/>
      <c r="K181" s="26"/>
      <c r="L181" s="27"/>
      <c r="M181" s="26"/>
      <c r="N181" s="27"/>
      <c r="O181" s="26"/>
      <c r="P181" s="27"/>
      <c r="Q181" s="24"/>
      <c r="R181" s="25"/>
      <c r="S181" s="24"/>
      <c r="T181" s="25"/>
      <c r="U181" s="17"/>
      <c r="V181" s="28"/>
      <c r="W181" s="29"/>
      <c r="X181" s="25"/>
      <c r="Y181" s="17"/>
      <c r="Z181" s="28"/>
      <c r="AA181" s="17"/>
      <c r="AB181" s="17"/>
      <c r="AC181" s="17"/>
      <c r="AD181" s="17"/>
      <c r="AE181" s="17"/>
      <c r="AF181" s="17"/>
      <c r="AG181" s="17"/>
      <c r="AH181" s="17"/>
    </row>
    <row r="182" spans="1:34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24"/>
      <c r="J182" s="25"/>
      <c r="K182" s="26"/>
      <c r="L182" s="27"/>
      <c r="M182" s="26"/>
      <c r="N182" s="27"/>
      <c r="O182" s="26"/>
      <c r="P182" s="27"/>
      <c r="Q182" s="24"/>
      <c r="R182" s="25"/>
      <c r="S182" s="24"/>
      <c r="T182" s="25"/>
      <c r="U182" s="17"/>
      <c r="V182" s="28"/>
      <c r="W182" s="29"/>
      <c r="X182" s="25"/>
      <c r="Y182" s="17"/>
      <c r="Z182" s="28"/>
      <c r="AA182" s="17"/>
      <c r="AB182" s="17"/>
      <c r="AC182" s="17"/>
      <c r="AD182" s="17"/>
      <c r="AE182" s="17"/>
      <c r="AF182" s="17"/>
      <c r="AG182" s="17"/>
      <c r="AH182" s="17"/>
    </row>
    <row r="183" spans="1:34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24"/>
      <c r="J183" s="25"/>
      <c r="K183" s="26"/>
      <c r="L183" s="27"/>
      <c r="M183" s="26"/>
      <c r="N183" s="27"/>
      <c r="O183" s="26"/>
      <c r="P183" s="27"/>
      <c r="Q183" s="24"/>
      <c r="R183" s="25"/>
      <c r="S183" s="24"/>
      <c r="T183" s="25"/>
      <c r="U183" s="17"/>
      <c r="V183" s="28"/>
      <c r="W183" s="29"/>
      <c r="X183" s="25"/>
      <c r="Y183" s="17"/>
      <c r="Z183" s="28"/>
      <c r="AA183" s="17"/>
      <c r="AB183" s="17"/>
      <c r="AC183" s="17"/>
      <c r="AD183" s="17"/>
      <c r="AE183" s="17"/>
      <c r="AF183" s="17"/>
      <c r="AG183" s="17"/>
      <c r="AH183" s="17"/>
    </row>
    <row r="184" spans="1:34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24"/>
      <c r="J184" s="25"/>
      <c r="K184" s="26"/>
      <c r="L184" s="27"/>
      <c r="M184" s="26"/>
      <c r="N184" s="27"/>
      <c r="O184" s="26"/>
      <c r="P184" s="27"/>
      <c r="Q184" s="24"/>
      <c r="R184" s="25"/>
      <c r="S184" s="24"/>
      <c r="T184" s="25"/>
      <c r="U184" s="17"/>
      <c r="V184" s="28"/>
      <c r="W184" s="29"/>
      <c r="X184" s="25"/>
      <c r="Y184" s="17"/>
      <c r="Z184" s="28"/>
      <c r="AA184" s="17"/>
      <c r="AB184" s="17"/>
      <c r="AC184" s="17"/>
      <c r="AD184" s="17"/>
      <c r="AE184" s="17"/>
      <c r="AF184" s="17"/>
      <c r="AG184" s="17"/>
      <c r="AH184" s="17"/>
    </row>
    <row r="185" spans="1:34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24"/>
      <c r="J185" s="25"/>
      <c r="K185" s="26"/>
      <c r="L185" s="27"/>
      <c r="M185" s="26"/>
      <c r="N185" s="27"/>
      <c r="O185" s="26"/>
      <c r="P185" s="27"/>
      <c r="Q185" s="24"/>
      <c r="R185" s="25"/>
      <c r="S185" s="24"/>
      <c r="T185" s="25"/>
      <c r="U185" s="17"/>
      <c r="V185" s="28"/>
      <c r="W185" s="29"/>
      <c r="X185" s="25"/>
      <c r="Y185" s="17"/>
      <c r="Z185" s="28"/>
      <c r="AA185" s="17"/>
      <c r="AB185" s="17"/>
      <c r="AC185" s="17"/>
      <c r="AD185" s="17"/>
      <c r="AE185" s="17"/>
      <c r="AF185" s="17"/>
      <c r="AG185" s="17"/>
      <c r="AH185" s="17"/>
    </row>
    <row r="186" spans="1:34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24"/>
      <c r="J186" s="25"/>
      <c r="K186" s="26"/>
      <c r="L186" s="27"/>
      <c r="M186" s="26"/>
      <c r="N186" s="27"/>
      <c r="O186" s="26"/>
      <c r="P186" s="27"/>
      <c r="Q186" s="24"/>
      <c r="R186" s="25"/>
      <c r="S186" s="24"/>
      <c r="T186" s="25"/>
      <c r="U186" s="17"/>
      <c r="V186" s="28"/>
      <c r="W186" s="29"/>
      <c r="X186" s="25"/>
      <c r="Y186" s="17"/>
      <c r="Z186" s="28"/>
      <c r="AA186" s="17"/>
      <c r="AB186" s="17"/>
      <c r="AC186" s="17"/>
      <c r="AD186" s="17"/>
      <c r="AE186" s="17"/>
      <c r="AF186" s="17"/>
      <c r="AG186" s="17"/>
      <c r="AH186" s="17"/>
    </row>
    <row r="187" spans="1:34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24"/>
      <c r="J187" s="25"/>
      <c r="K187" s="26"/>
      <c r="L187" s="27"/>
      <c r="M187" s="26"/>
      <c r="N187" s="27"/>
      <c r="O187" s="26"/>
      <c r="P187" s="27"/>
      <c r="Q187" s="24"/>
      <c r="R187" s="25"/>
      <c r="S187" s="24"/>
      <c r="T187" s="25"/>
      <c r="U187" s="17"/>
      <c r="V187" s="28"/>
      <c r="W187" s="29"/>
      <c r="X187" s="25"/>
      <c r="Y187" s="17"/>
      <c r="Z187" s="28"/>
      <c r="AA187" s="17"/>
      <c r="AB187" s="17"/>
      <c r="AC187" s="17"/>
      <c r="AD187" s="17"/>
      <c r="AE187" s="17"/>
      <c r="AF187" s="17"/>
      <c r="AG187" s="17"/>
      <c r="AH187" s="17"/>
    </row>
    <row r="188" spans="1:34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24"/>
      <c r="J188" s="25"/>
      <c r="K188" s="26"/>
      <c r="L188" s="27"/>
      <c r="M188" s="26"/>
      <c r="N188" s="27"/>
      <c r="O188" s="26"/>
      <c r="P188" s="27"/>
      <c r="Q188" s="24"/>
      <c r="R188" s="25"/>
      <c r="S188" s="24"/>
      <c r="T188" s="25"/>
      <c r="U188" s="17"/>
      <c r="V188" s="28"/>
      <c r="W188" s="29"/>
      <c r="X188" s="25"/>
      <c r="Y188" s="17"/>
      <c r="Z188" s="28"/>
      <c r="AA188" s="17"/>
      <c r="AB188" s="17"/>
      <c r="AC188" s="17"/>
      <c r="AD188" s="17"/>
      <c r="AE188" s="17"/>
      <c r="AF188" s="17"/>
      <c r="AG188" s="17"/>
      <c r="AH188" s="17"/>
    </row>
    <row r="189" spans="1:34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24"/>
      <c r="J189" s="25"/>
      <c r="K189" s="26"/>
      <c r="L189" s="27"/>
      <c r="M189" s="26"/>
      <c r="N189" s="27"/>
      <c r="O189" s="26"/>
      <c r="P189" s="27"/>
      <c r="Q189" s="24"/>
      <c r="R189" s="25"/>
      <c r="S189" s="24"/>
      <c r="T189" s="25"/>
      <c r="U189" s="17"/>
      <c r="V189" s="28"/>
      <c r="W189" s="29"/>
      <c r="X189" s="25"/>
      <c r="Y189" s="17"/>
      <c r="Z189" s="28"/>
      <c r="AA189" s="17"/>
      <c r="AB189" s="17"/>
      <c r="AC189" s="17"/>
      <c r="AD189" s="17"/>
      <c r="AE189" s="17"/>
      <c r="AF189" s="17"/>
      <c r="AG189" s="17"/>
      <c r="AH189" s="17"/>
    </row>
    <row r="190" spans="1:34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24"/>
      <c r="J190" s="25"/>
      <c r="K190" s="26"/>
      <c r="L190" s="27"/>
      <c r="M190" s="26"/>
      <c r="N190" s="27"/>
      <c r="O190" s="26"/>
      <c r="P190" s="27"/>
      <c r="Q190" s="24"/>
      <c r="R190" s="25"/>
      <c r="S190" s="24"/>
      <c r="T190" s="25"/>
      <c r="U190" s="17"/>
      <c r="V190" s="28"/>
      <c r="W190" s="29"/>
      <c r="X190" s="25"/>
      <c r="Y190" s="17"/>
      <c r="Z190" s="28"/>
      <c r="AA190" s="17"/>
      <c r="AB190" s="17"/>
      <c r="AC190" s="17"/>
      <c r="AD190" s="17"/>
      <c r="AE190" s="17"/>
      <c r="AF190" s="17"/>
      <c r="AG190" s="17"/>
      <c r="AH190" s="17"/>
    </row>
    <row r="191" spans="1:34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24"/>
      <c r="J191" s="25"/>
      <c r="K191" s="26"/>
      <c r="L191" s="27"/>
      <c r="M191" s="26"/>
      <c r="N191" s="27"/>
      <c r="O191" s="26"/>
      <c r="P191" s="27"/>
      <c r="Q191" s="24"/>
      <c r="R191" s="25"/>
      <c r="S191" s="24"/>
      <c r="T191" s="25"/>
      <c r="U191" s="17"/>
      <c r="V191" s="28"/>
      <c r="W191" s="29"/>
      <c r="X191" s="25"/>
      <c r="Y191" s="17"/>
      <c r="Z191" s="28"/>
      <c r="AA191" s="17"/>
      <c r="AB191" s="17"/>
      <c r="AC191" s="17"/>
      <c r="AD191" s="17"/>
      <c r="AE191" s="17"/>
      <c r="AF191" s="17"/>
      <c r="AG191" s="17"/>
      <c r="AH191" s="17"/>
    </row>
    <row r="192" spans="1:34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24"/>
      <c r="J192" s="25"/>
      <c r="K192" s="26"/>
      <c r="L192" s="27"/>
      <c r="M192" s="26"/>
      <c r="N192" s="27"/>
      <c r="O192" s="26"/>
      <c r="P192" s="27"/>
      <c r="Q192" s="24"/>
      <c r="R192" s="25"/>
      <c r="S192" s="24"/>
      <c r="T192" s="25"/>
      <c r="U192" s="17"/>
      <c r="V192" s="28"/>
      <c r="W192" s="29"/>
      <c r="X192" s="25"/>
      <c r="Y192" s="17"/>
      <c r="Z192" s="28"/>
      <c r="AA192" s="17"/>
      <c r="AB192" s="17"/>
      <c r="AC192" s="17"/>
      <c r="AD192" s="17"/>
      <c r="AE192" s="17"/>
      <c r="AF192" s="17"/>
      <c r="AG192" s="17"/>
      <c r="AH192" s="17"/>
    </row>
    <row r="193" spans="1:34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24"/>
      <c r="J193" s="25"/>
      <c r="K193" s="26"/>
      <c r="L193" s="27"/>
      <c r="M193" s="26"/>
      <c r="N193" s="27"/>
      <c r="O193" s="26"/>
      <c r="P193" s="27"/>
      <c r="Q193" s="24"/>
      <c r="R193" s="25"/>
      <c r="S193" s="24"/>
      <c r="T193" s="25"/>
      <c r="U193" s="17"/>
      <c r="V193" s="28"/>
      <c r="W193" s="29"/>
      <c r="X193" s="25"/>
      <c r="Y193" s="17"/>
      <c r="Z193" s="28"/>
      <c r="AA193" s="17"/>
      <c r="AB193" s="17"/>
      <c r="AC193" s="17"/>
      <c r="AD193" s="17"/>
      <c r="AE193" s="17"/>
      <c r="AF193" s="17"/>
      <c r="AG193" s="17"/>
      <c r="AH193" s="17"/>
    </row>
    <row r="194" spans="1:34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24"/>
      <c r="J194" s="25"/>
      <c r="K194" s="26"/>
      <c r="L194" s="27"/>
      <c r="M194" s="26"/>
      <c r="N194" s="27"/>
      <c r="O194" s="26"/>
      <c r="P194" s="27"/>
      <c r="Q194" s="24"/>
      <c r="R194" s="25"/>
      <c r="S194" s="24"/>
      <c r="T194" s="25"/>
      <c r="U194" s="17"/>
      <c r="V194" s="28"/>
      <c r="W194" s="29"/>
      <c r="X194" s="25"/>
      <c r="Y194" s="17"/>
      <c r="Z194" s="28"/>
      <c r="AA194" s="17"/>
      <c r="AB194" s="17"/>
      <c r="AC194" s="17"/>
      <c r="AD194" s="17"/>
      <c r="AE194" s="17"/>
      <c r="AF194" s="17"/>
      <c r="AG194" s="17"/>
      <c r="AH194" s="17"/>
    </row>
    <row r="195" spans="1:34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24"/>
      <c r="J195" s="25"/>
      <c r="K195" s="26"/>
      <c r="L195" s="27"/>
      <c r="M195" s="26"/>
      <c r="N195" s="27"/>
      <c r="O195" s="26"/>
      <c r="P195" s="27"/>
      <c r="Q195" s="24"/>
      <c r="R195" s="25"/>
      <c r="S195" s="24"/>
      <c r="T195" s="25"/>
      <c r="U195" s="17"/>
      <c r="V195" s="28"/>
      <c r="W195" s="29"/>
      <c r="X195" s="25"/>
      <c r="Y195" s="17"/>
      <c r="Z195" s="28"/>
      <c r="AA195" s="17"/>
      <c r="AB195" s="17"/>
      <c r="AC195" s="17"/>
      <c r="AD195" s="17"/>
      <c r="AE195" s="17"/>
      <c r="AF195" s="17"/>
      <c r="AG195" s="17"/>
      <c r="AH195" s="17"/>
    </row>
    <row r="196" spans="1:34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24"/>
      <c r="J196" s="25"/>
      <c r="K196" s="26"/>
      <c r="L196" s="27"/>
      <c r="M196" s="26"/>
      <c r="N196" s="27"/>
      <c r="O196" s="26"/>
      <c r="P196" s="27"/>
      <c r="Q196" s="24"/>
      <c r="R196" s="25"/>
      <c r="S196" s="24"/>
      <c r="T196" s="25"/>
      <c r="U196" s="17"/>
      <c r="V196" s="28"/>
      <c r="W196" s="29"/>
      <c r="X196" s="25"/>
      <c r="Y196" s="17"/>
      <c r="Z196" s="28"/>
      <c r="AA196" s="17"/>
      <c r="AB196" s="17"/>
      <c r="AC196" s="17"/>
      <c r="AD196" s="17"/>
      <c r="AE196" s="17"/>
      <c r="AF196" s="17"/>
      <c r="AG196" s="17"/>
      <c r="AH196" s="17"/>
    </row>
    <row r="197" spans="1:34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24"/>
      <c r="J197" s="25"/>
      <c r="K197" s="26"/>
      <c r="L197" s="27"/>
      <c r="M197" s="26"/>
      <c r="N197" s="27"/>
      <c r="O197" s="26"/>
      <c r="P197" s="27"/>
      <c r="Q197" s="24"/>
      <c r="R197" s="25"/>
      <c r="S197" s="24"/>
      <c r="T197" s="25"/>
      <c r="U197" s="17"/>
      <c r="V197" s="28"/>
      <c r="W197" s="29"/>
      <c r="X197" s="25"/>
      <c r="Y197" s="17"/>
      <c r="Z197" s="28"/>
      <c r="AA197" s="17"/>
      <c r="AB197" s="17"/>
      <c r="AC197" s="17"/>
      <c r="AD197" s="17"/>
      <c r="AE197" s="17"/>
      <c r="AF197" s="17"/>
      <c r="AG197" s="17"/>
      <c r="AH197" s="17"/>
    </row>
    <row r="198" spans="1:34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24"/>
      <c r="J198" s="25"/>
      <c r="K198" s="26"/>
      <c r="L198" s="27"/>
      <c r="M198" s="26"/>
      <c r="N198" s="27"/>
      <c r="O198" s="26"/>
      <c r="P198" s="27"/>
      <c r="Q198" s="24"/>
      <c r="R198" s="25"/>
      <c r="S198" s="24"/>
      <c r="T198" s="25"/>
      <c r="U198" s="17"/>
      <c r="V198" s="28"/>
      <c r="W198" s="29"/>
      <c r="X198" s="25"/>
      <c r="Y198" s="17"/>
      <c r="Z198" s="28"/>
      <c r="AA198" s="17"/>
      <c r="AB198" s="17"/>
      <c r="AC198" s="17"/>
      <c r="AD198" s="17"/>
      <c r="AE198" s="17"/>
      <c r="AF198" s="17"/>
      <c r="AG198" s="17"/>
      <c r="AH198" s="17"/>
    </row>
    <row r="199" spans="1:34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24"/>
      <c r="J199" s="25"/>
      <c r="K199" s="26"/>
      <c r="L199" s="27"/>
      <c r="M199" s="26"/>
      <c r="N199" s="27"/>
      <c r="O199" s="26"/>
      <c r="P199" s="27"/>
      <c r="Q199" s="24"/>
      <c r="R199" s="25"/>
      <c r="S199" s="24"/>
      <c r="T199" s="25"/>
      <c r="U199" s="17"/>
      <c r="V199" s="28"/>
      <c r="W199" s="29"/>
      <c r="X199" s="25"/>
      <c r="Y199" s="17"/>
      <c r="Z199" s="28"/>
      <c r="AA199" s="17"/>
      <c r="AB199" s="17"/>
      <c r="AC199" s="17"/>
      <c r="AD199" s="17"/>
      <c r="AE199" s="17"/>
      <c r="AF199" s="17"/>
      <c r="AG199" s="17"/>
      <c r="AH199" s="17"/>
    </row>
    <row r="200" spans="1:34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24"/>
      <c r="J200" s="25"/>
      <c r="K200" s="26"/>
      <c r="L200" s="27"/>
      <c r="M200" s="26"/>
      <c r="N200" s="27"/>
      <c r="O200" s="26"/>
      <c r="P200" s="27"/>
      <c r="Q200" s="24"/>
      <c r="R200" s="25"/>
      <c r="S200" s="24"/>
      <c r="T200" s="25"/>
      <c r="U200" s="17"/>
      <c r="V200" s="28"/>
      <c r="W200" s="29"/>
      <c r="X200" s="25"/>
      <c r="Y200" s="17"/>
      <c r="Z200" s="28"/>
      <c r="AA200" s="17"/>
      <c r="AB200" s="17"/>
      <c r="AC200" s="17"/>
      <c r="AD200" s="17"/>
      <c r="AE200" s="17"/>
      <c r="AF200" s="17"/>
      <c r="AG200" s="17"/>
      <c r="AH200" s="17"/>
    </row>
    <row r="201" spans="1:34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24"/>
      <c r="J201" s="25"/>
      <c r="K201" s="26"/>
      <c r="L201" s="27"/>
      <c r="M201" s="26"/>
      <c r="N201" s="27"/>
      <c r="O201" s="26"/>
      <c r="P201" s="27"/>
      <c r="Q201" s="24"/>
      <c r="R201" s="25"/>
      <c r="S201" s="24"/>
      <c r="T201" s="25"/>
      <c r="U201" s="17"/>
      <c r="V201" s="28"/>
      <c r="W201" s="29"/>
      <c r="X201" s="25"/>
      <c r="Y201" s="17"/>
      <c r="Z201" s="28"/>
      <c r="AA201" s="17"/>
      <c r="AB201" s="17"/>
      <c r="AC201" s="17"/>
      <c r="AD201" s="17"/>
      <c r="AE201" s="17"/>
      <c r="AF201" s="17"/>
      <c r="AG201" s="17"/>
      <c r="AH201" s="17"/>
    </row>
    <row r="202" spans="1:34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24"/>
      <c r="J202" s="25"/>
      <c r="K202" s="26"/>
      <c r="L202" s="27"/>
      <c r="M202" s="26"/>
      <c r="N202" s="27"/>
      <c r="O202" s="26"/>
      <c r="P202" s="27"/>
      <c r="Q202" s="24"/>
      <c r="R202" s="25"/>
      <c r="S202" s="24"/>
      <c r="T202" s="25"/>
      <c r="U202" s="17"/>
      <c r="V202" s="28"/>
      <c r="W202" s="29"/>
      <c r="X202" s="25"/>
      <c r="Y202" s="17"/>
      <c r="Z202" s="28"/>
      <c r="AA202" s="17"/>
      <c r="AB202" s="17"/>
      <c r="AC202" s="17"/>
      <c r="AD202" s="17"/>
      <c r="AE202" s="17"/>
      <c r="AF202" s="17"/>
      <c r="AG202" s="17"/>
      <c r="AH202" s="17"/>
    </row>
    <row r="203" spans="1:34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24"/>
      <c r="J203" s="25"/>
      <c r="K203" s="26"/>
      <c r="L203" s="27"/>
      <c r="M203" s="26"/>
      <c r="N203" s="27"/>
      <c r="O203" s="26"/>
      <c r="P203" s="27"/>
      <c r="Q203" s="24"/>
      <c r="R203" s="25"/>
      <c r="S203" s="24"/>
      <c r="T203" s="25"/>
      <c r="U203" s="17"/>
      <c r="V203" s="28"/>
      <c r="W203" s="29"/>
      <c r="X203" s="25"/>
      <c r="Y203" s="17"/>
      <c r="Z203" s="28"/>
      <c r="AA203" s="17"/>
      <c r="AB203" s="17"/>
      <c r="AC203" s="17"/>
      <c r="AD203" s="17"/>
      <c r="AE203" s="17"/>
      <c r="AF203" s="17"/>
      <c r="AG203" s="17"/>
      <c r="AH203" s="17"/>
    </row>
    <row r="204" spans="1:34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24"/>
      <c r="J204" s="25"/>
      <c r="K204" s="26"/>
      <c r="L204" s="27"/>
      <c r="M204" s="26"/>
      <c r="N204" s="27"/>
      <c r="O204" s="26"/>
      <c r="P204" s="27"/>
      <c r="Q204" s="24"/>
      <c r="R204" s="25"/>
      <c r="S204" s="24"/>
      <c r="T204" s="25"/>
      <c r="U204" s="17"/>
      <c r="V204" s="28"/>
      <c r="W204" s="29"/>
      <c r="X204" s="25"/>
      <c r="Y204" s="17"/>
      <c r="Z204" s="28"/>
      <c r="AA204" s="17"/>
      <c r="AB204" s="17"/>
      <c r="AC204" s="17"/>
      <c r="AD204" s="17"/>
      <c r="AE204" s="17"/>
      <c r="AF204" s="17"/>
      <c r="AG204" s="17"/>
      <c r="AH204" s="17"/>
    </row>
    <row r="205" spans="1:34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24"/>
      <c r="J205" s="25"/>
      <c r="K205" s="26"/>
      <c r="L205" s="27"/>
      <c r="M205" s="26"/>
      <c r="N205" s="27"/>
      <c r="O205" s="26"/>
      <c r="P205" s="27"/>
      <c r="Q205" s="24"/>
      <c r="R205" s="25"/>
      <c r="S205" s="24"/>
      <c r="T205" s="25"/>
      <c r="U205" s="17"/>
      <c r="V205" s="28"/>
      <c r="W205" s="29"/>
      <c r="X205" s="25"/>
      <c r="Y205" s="17"/>
      <c r="Z205" s="28"/>
      <c r="AA205" s="17"/>
      <c r="AB205" s="17"/>
      <c r="AC205" s="17"/>
      <c r="AD205" s="17"/>
      <c r="AE205" s="17"/>
      <c r="AF205" s="17"/>
      <c r="AG205" s="17"/>
      <c r="AH205" s="17"/>
    </row>
    <row r="206" spans="1:34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24"/>
      <c r="J206" s="25"/>
      <c r="K206" s="26"/>
      <c r="L206" s="27"/>
      <c r="M206" s="26"/>
      <c r="N206" s="27"/>
      <c r="O206" s="26"/>
      <c r="P206" s="27"/>
      <c r="Q206" s="24"/>
      <c r="R206" s="25"/>
      <c r="S206" s="24"/>
      <c r="T206" s="25"/>
      <c r="U206" s="17"/>
      <c r="V206" s="28"/>
      <c r="W206" s="29"/>
      <c r="X206" s="25"/>
      <c r="Y206" s="17"/>
      <c r="Z206" s="28"/>
      <c r="AA206" s="17"/>
      <c r="AB206" s="17"/>
      <c r="AC206" s="17"/>
      <c r="AD206" s="17"/>
      <c r="AE206" s="17"/>
      <c r="AF206" s="17"/>
      <c r="AG206" s="17"/>
      <c r="AH206" s="17"/>
    </row>
    <row r="207" spans="1:34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24"/>
      <c r="J207" s="25"/>
      <c r="K207" s="26"/>
      <c r="L207" s="27"/>
      <c r="M207" s="26"/>
      <c r="N207" s="27"/>
      <c r="O207" s="26"/>
      <c r="P207" s="27"/>
      <c r="Q207" s="24"/>
      <c r="R207" s="25"/>
      <c r="S207" s="24"/>
      <c r="T207" s="25"/>
      <c r="U207" s="17"/>
      <c r="V207" s="28"/>
      <c r="W207" s="29"/>
      <c r="X207" s="25"/>
      <c r="Y207" s="17"/>
      <c r="Z207" s="28"/>
      <c r="AA207" s="17"/>
      <c r="AB207" s="17"/>
      <c r="AC207" s="17"/>
      <c r="AD207" s="17"/>
      <c r="AE207" s="17"/>
      <c r="AF207" s="17"/>
      <c r="AG207" s="17"/>
      <c r="AH207" s="17"/>
    </row>
    <row r="208" spans="1:34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24"/>
      <c r="J208" s="25"/>
      <c r="K208" s="26"/>
      <c r="L208" s="27"/>
      <c r="M208" s="26"/>
      <c r="N208" s="27"/>
      <c r="O208" s="26"/>
      <c r="P208" s="27"/>
      <c r="Q208" s="24"/>
      <c r="R208" s="25"/>
      <c r="S208" s="24"/>
      <c r="T208" s="25"/>
      <c r="U208" s="17"/>
      <c r="V208" s="28"/>
      <c r="W208" s="29"/>
      <c r="X208" s="25"/>
      <c r="Y208" s="17"/>
      <c r="Z208" s="28"/>
      <c r="AA208" s="17"/>
      <c r="AB208" s="17"/>
      <c r="AC208" s="17"/>
      <c r="AD208" s="17"/>
      <c r="AE208" s="17"/>
      <c r="AF208" s="17"/>
      <c r="AG208" s="17"/>
      <c r="AH208" s="17"/>
    </row>
    <row r="209" spans="1:34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24"/>
      <c r="J209" s="25"/>
      <c r="K209" s="26"/>
      <c r="L209" s="27"/>
      <c r="M209" s="26"/>
      <c r="N209" s="27"/>
      <c r="O209" s="26"/>
      <c r="P209" s="27"/>
      <c r="Q209" s="24"/>
      <c r="R209" s="25"/>
      <c r="S209" s="24"/>
      <c r="T209" s="25"/>
      <c r="U209" s="17"/>
      <c r="V209" s="28"/>
      <c r="W209" s="29"/>
      <c r="X209" s="25"/>
      <c r="Y209" s="17"/>
      <c r="Z209" s="28"/>
      <c r="AA209" s="17"/>
      <c r="AB209" s="17"/>
      <c r="AC209" s="17"/>
      <c r="AD209" s="17"/>
      <c r="AE209" s="17"/>
      <c r="AF209" s="17"/>
      <c r="AG209" s="17"/>
      <c r="AH209" s="17"/>
    </row>
    <row r="210" spans="1:34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24"/>
      <c r="J210" s="25"/>
      <c r="K210" s="26"/>
      <c r="L210" s="27"/>
      <c r="M210" s="26"/>
      <c r="N210" s="27"/>
      <c r="O210" s="26"/>
      <c r="P210" s="27"/>
      <c r="Q210" s="24"/>
      <c r="R210" s="25"/>
      <c r="S210" s="24"/>
      <c r="T210" s="25"/>
      <c r="U210" s="17"/>
      <c r="V210" s="28"/>
      <c r="W210" s="29"/>
      <c r="X210" s="25"/>
      <c r="Y210" s="17"/>
      <c r="Z210" s="28"/>
      <c r="AA210" s="17"/>
      <c r="AB210" s="17"/>
      <c r="AC210" s="17"/>
      <c r="AD210" s="17"/>
      <c r="AE210" s="17"/>
      <c r="AF210" s="17"/>
      <c r="AG210" s="17"/>
      <c r="AH210" s="17"/>
    </row>
    <row r="211" spans="1:34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24"/>
      <c r="J211" s="25"/>
      <c r="K211" s="26"/>
      <c r="L211" s="27"/>
      <c r="M211" s="26"/>
      <c r="N211" s="27"/>
      <c r="O211" s="26"/>
      <c r="P211" s="27"/>
      <c r="Q211" s="24"/>
      <c r="R211" s="25"/>
      <c r="S211" s="24"/>
      <c r="T211" s="25"/>
      <c r="U211" s="17"/>
      <c r="V211" s="28"/>
      <c r="W211" s="29"/>
      <c r="X211" s="25"/>
      <c r="Y211" s="17"/>
      <c r="Z211" s="28"/>
      <c r="AA211" s="17"/>
      <c r="AB211" s="17"/>
      <c r="AC211" s="17"/>
      <c r="AD211" s="17"/>
      <c r="AE211" s="17"/>
      <c r="AF211" s="17"/>
      <c r="AG211" s="17"/>
      <c r="AH211" s="17"/>
    </row>
    <row r="212" spans="1:34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24"/>
      <c r="J212" s="25"/>
      <c r="K212" s="26"/>
      <c r="L212" s="27"/>
      <c r="M212" s="26"/>
      <c r="N212" s="27"/>
      <c r="O212" s="26"/>
      <c r="P212" s="27"/>
      <c r="Q212" s="24"/>
      <c r="R212" s="25"/>
      <c r="S212" s="24"/>
      <c r="T212" s="25"/>
      <c r="U212" s="17"/>
      <c r="V212" s="28"/>
      <c r="W212" s="29"/>
      <c r="X212" s="25"/>
      <c r="Y212" s="17"/>
      <c r="Z212" s="28"/>
      <c r="AA212" s="17"/>
      <c r="AB212" s="17"/>
      <c r="AC212" s="17"/>
      <c r="AD212" s="17"/>
      <c r="AE212" s="17"/>
      <c r="AF212" s="17"/>
      <c r="AG212" s="17"/>
      <c r="AH212" s="17"/>
    </row>
    <row r="213" spans="1:34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24"/>
      <c r="J213" s="25"/>
      <c r="K213" s="26"/>
      <c r="L213" s="27"/>
      <c r="M213" s="26"/>
      <c r="N213" s="27"/>
      <c r="O213" s="26"/>
      <c r="P213" s="27"/>
      <c r="Q213" s="24"/>
      <c r="R213" s="25"/>
      <c r="S213" s="24"/>
      <c r="T213" s="25"/>
      <c r="U213" s="17"/>
      <c r="V213" s="28"/>
      <c r="W213" s="29"/>
      <c r="X213" s="25"/>
      <c r="Y213" s="17"/>
      <c r="Z213" s="28"/>
      <c r="AA213" s="17"/>
      <c r="AB213" s="17"/>
      <c r="AC213" s="17"/>
      <c r="AD213" s="17"/>
      <c r="AE213" s="17"/>
      <c r="AF213" s="17"/>
      <c r="AG213" s="17"/>
      <c r="AH213" s="17"/>
    </row>
    <row r="214" spans="1:34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24"/>
      <c r="J214" s="25"/>
      <c r="K214" s="26"/>
      <c r="L214" s="27"/>
      <c r="M214" s="26"/>
      <c r="N214" s="27"/>
      <c r="O214" s="26"/>
      <c r="P214" s="27"/>
      <c r="Q214" s="24"/>
      <c r="R214" s="25"/>
      <c r="S214" s="24"/>
      <c r="T214" s="25"/>
      <c r="U214" s="17"/>
      <c r="V214" s="28"/>
      <c r="W214" s="29"/>
      <c r="X214" s="25"/>
      <c r="Y214" s="17"/>
      <c r="Z214" s="28"/>
      <c r="AA214" s="17"/>
      <c r="AB214" s="17"/>
      <c r="AC214" s="17"/>
      <c r="AD214" s="17"/>
      <c r="AE214" s="17"/>
      <c r="AF214" s="17"/>
      <c r="AG214" s="17"/>
      <c r="AH214" s="17"/>
    </row>
    <row r="215" spans="1:34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24"/>
      <c r="J215" s="25"/>
      <c r="K215" s="26"/>
      <c r="L215" s="27"/>
      <c r="M215" s="26"/>
      <c r="N215" s="27"/>
      <c r="O215" s="26"/>
      <c r="P215" s="27"/>
      <c r="Q215" s="24"/>
      <c r="R215" s="25"/>
      <c r="S215" s="24"/>
      <c r="T215" s="25"/>
      <c r="U215" s="17"/>
      <c r="V215" s="28"/>
      <c r="W215" s="29"/>
      <c r="X215" s="25"/>
      <c r="Y215" s="17"/>
      <c r="Z215" s="28"/>
      <c r="AA215" s="17"/>
      <c r="AB215" s="17"/>
      <c r="AC215" s="17"/>
      <c r="AD215" s="17"/>
      <c r="AE215" s="17"/>
      <c r="AF215" s="17"/>
      <c r="AG215" s="17"/>
      <c r="AH215" s="17"/>
    </row>
    <row r="216" spans="1:34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24"/>
      <c r="J216" s="25"/>
      <c r="K216" s="26"/>
      <c r="L216" s="27"/>
      <c r="M216" s="26"/>
      <c r="N216" s="27"/>
      <c r="O216" s="26"/>
      <c r="P216" s="27"/>
      <c r="Q216" s="24"/>
      <c r="R216" s="25"/>
      <c r="S216" s="24"/>
      <c r="T216" s="25"/>
      <c r="U216" s="17"/>
      <c r="V216" s="28"/>
      <c r="W216" s="29"/>
      <c r="X216" s="25"/>
      <c r="Y216" s="17"/>
      <c r="Z216" s="28"/>
      <c r="AA216" s="17"/>
      <c r="AB216" s="17"/>
      <c r="AC216" s="17"/>
      <c r="AD216" s="17"/>
      <c r="AE216" s="17"/>
      <c r="AF216" s="17"/>
      <c r="AG216" s="17"/>
      <c r="AH216" s="17"/>
    </row>
    <row r="217" spans="1:34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24"/>
      <c r="J217" s="25"/>
      <c r="K217" s="26"/>
      <c r="L217" s="27"/>
      <c r="M217" s="26"/>
      <c r="N217" s="27"/>
      <c r="O217" s="26"/>
      <c r="P217" s="27"/>
      <c r="Q217" s="24"/>
      <c r="R217" s="25"/>
      <c r="S217" s="24"/>
      <c r="T217" s="25"/>
      <c r="U217" s="17"/>
      <c r="V217" s="28"/>
      <c r="W217" s="29"/>
      <c r="X217" s="25"/>
      <c r="Y217" s="17"/>
      <c r="Z217" s="28"/>
      <c r="AA217" s="17"/>
      <c r="AB217" s="17"/>
      <c r="AC217" s="17"/>
      <c r="AD217" s="17"/>
      <c r="AE217" s="17"/>
      <c r="AF217" s="17"/>
      <c r="AG217" s="17"/>
      <c r="AH217" s="17"/>
    </row>
    <row r="218" spans="1:34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24"/>
      <c r="J218" s="25"/>
      <c r="K218" s="26"/>
      <c r="L218" s="27"/>
      <c r="M218" s="26"/>
      <c r="N218" s="27"/>
      <c r="O218" s="26"/>
      <c r="P218" s="27"/>
      <c r="Q218" s="24"/>
      <c r="R218" s="25"/>
      <c r="S218" s="24"/>
      <c r="T218" s="25"/>
      <c r="U218" s="17"/>
      <c r="V218" s="28"/>
      <c r="W218" s="29"/>
      <c r="X218" s="25"/>
      <c r="Y218" s="17"/>
      <c r="Z218" s="28"/>
      <c r="AA218" s="17"/>
      <c r="AB218" s="17"/>
      <c r="AC218" s="17"/>
      <c r="AD218" s="17"/>
      <c r="AE218" s="17"/>
      <c r="AF218" s="17"/>
      <c r="AG218" s="17"/>
      <c r="AH218" s="17"/>
    </row>
    <row r="219" spans="1:34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24"/>
      <c r="J219" s="25"/>
      <c r="K219" s="26"/>
      <c r="L219" s="27"/>
      <c r="M219" s="26"/>
      <c r="N219" s="27"/>
      <c r="O219" s="26"/>
      <c r="P219" s="27"/>
      <c r="Q219" s="24"/>
      <c r="R219" s="25"/>
      <c r="S219" s="24"/>
      <c r="T219" s="25"/>
      <c r="U219" s="17"/>
      <c r="V219" s="28"/>
      <c r="W219" s="29"/>
      <c r="X219" s="25"/>
      <c r="Y219" s="17"/>
      <c r="Z219" s="28"/>
      <c r="AA219" s="17"/>
      <c r="AB219" s="17"/>
      <c r="AC219" s="17"/>
      <c r="AD219" s="17"/>
      <c r="AE219" s="17"/>
      <c r="AF219" s="17"/>
      <c r="AG219" s="17"/>
      <c r="AH219" s="17"/>
    </row>
    <row r="220" spans="1:34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24"/>
      <c r="J220" s="25"/>
      <c r="K220" s="26"/>
      <c r="L220" s="27"/>
      <c r="M220" s="26"/>
      <c r="N220" s="27"/>
      <c r="O220" s="26"/>
      <c r="P220" s="27"/>
      <c r="Q220" s="24"/>
      <c r="R220" s="25"/>
      <c r="S220" s="24"/>
      <c r="T220" s="25"/>
      <c r="U220" s="17"/>
      <c r="V220" s="28"/>
      <c r="W220" s="29"/>
      <c r="X220" s="25"/>
      <c r="Y220" s="17"/>
      <c r="Z220" s="28"/>
      <c r="AA220" s="17"/>
      <c r="AB220" s="17"/>
      <c r="AC220" s="17"/>
      <c r="AD220" s="17"/>
      <c r="AE220" s="17"/>
      <c r="AF220" s="17"/>
      <c r="AG220" s="17"/>
      <c r="AH220" s="17"/>
    </row>
    <row r="221" spans="1:34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24"/>
      <c r="J221" s="25"/>
      <c r="K221" s="26"/>
      <c r="L221" s="27"/>
      <c r="M221" s="26"/>
      <c r="N221" s="27"/>
      <c r="O221" s="26"/>
      <c r="P221" s="27"/>
      <c r="Q221" s="24"/>
      <c r="R221" s="25"/>
      <c r="S221" s="24"/>
      <c r="T221" s="25"/>
      <c r="U221" s="17"/>
      <c r="V221" s="28"/>
      <c r="W221" s="29"/>
      <c r="X221" s="25"/>
      <c r="Y221" s="17"/>
      <c r="Z221" s="28"/>
      <c r="AA221" s="17"/>
      <c r="AB221" s="17"/>
      <c r="AC221" s="17"/>
      <c r="AD221" s="17"/>
      <c r="AE221" s="17"/>
      <c r="AF221" s="17"/>
      <c r="AG221" s="17"/>
      <c r="AH221" s="17"/>
    </row>
    <row r="222" spans="1:34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24"/>
      <c r="J222" s="25"/>
      <c r="K222" s="26"/>
      <c r="L222" s="27"/>
      <c r="M222" s="26"/>
      <c r="N222" s="27"/>
      <c r="O222" s="26"/>
      <c r="P222" s="27"/>
      <c r="Q222" s="24"/>
      <c r="R222" s="25"/>
      <c r="S222" s="24"/>
      <c r="T222" s="25"/>
      <c r="U222" s="17"/>
      <c r="V222" s="28"/>
      <c r="W222" s="29"/>
      <c r="X222" s="25"/>
      <c r="Y222" s="17"/>
      <c r="Z222" s="28"/>
      <c r="AA222" s="17"/>
      <c r="AB222" s="17"/>
      <c r="AC222" s="17"/>
      <c r="AD222" s="17"/>
      <c r="AE222" s="17"/>
      <c r="AF222" s="17"/>
      <c r="AG222" s="17"/>
      <c r="AH222" s="17"/>
    </row>
    <row r="223" spans="1:34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24"/>
      <c r="J223" s="25"/>
      <c r="K223" s="26"/>
      <c r="L223" s="27"/>
      <c r="M223" s="26"/>
      <c r="N223" s="27"/>
      <c r="O223" s="26"/>
      <c r="P223" s="27"/>
      <c r="Q223" s="24"/>
      <c r="R223" s="25"/>
      <c r="S223" s="24"/>
      <c r="T223" s="25"/>
      <c r="U223" s="17"/>
      <c r="V223" s="28"/>
      <c r="W223" s="29"/>
      <c r="X223" s="25"/>
      <c r="Y223" s="17"/>
      <c r="Z223" s="28"/>
      <c r="AA223" s="17"/>
      <c r="AB223" s="17"/>
      <c r="AC223" s="17"/>
      <c r="AD223" s="17"/>
      <c r="AE223" s="17"/>
      <c r="AF223" s="17"/>
      <c r="AG223" s="17"/>
      <c r="AH223" s="17"/>
    </row>
    <row r="224" spans="1:34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24"/>
      <c r="J224" s="25"/>
      <c r="K224" s="26"/>
      <c r="L224" s="27"/>
      <c r="M224" s="26"/>
      <c r="N224" s="27"/>
      <c r="O224" s="26"/>
      <c r="P224" s="27"/>
      <c r="Q224" s="24"/>
      <c r="R224" s="25"/>
      <c r="S224" s="24"/>
      <c r="T224" s="25"/>
      <c r="U224" s="17"/>
      <c r="V224" s="28"/>
      <c r="W224" s="29"/>
      <c r="X224" s="25"/>
      <c r="Y224" s="17"/>
      <c r="Z224" s="28"/>
      <c r="AA224" s="17"/>
      <c r="AB224" s="17"/>
      <c r="AC224" s="17"/>
      <c r="AD224" s="17"/>
      <c r="AE224" s="17"/>
      <c r="AF224" s="17"/>
      <c r="AG224" s="17"/>
      <c r="AH224" s="17"/>
    </row>
    <row r="225" spans="1:34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24"/>
      <c r="J225" s="25"/>
      <c r="K225" s="26"/>
      <c r="L225" s="27"/>
      <c r="M225" s="26"/>
      <c r="N225" s="27"/>
      <c r="O225" s="26"/>
      <c r="P225" s="27"/>
      <c r="Q225" s="24"/>
      <c r="R225" s="25"/>
      <c r="S225" s="24"/>
      <c r="T225" s="25"/>
      <c r="U225" s="17"/>
      <c r="V225" s="28"/>
      <c r="W225" s="29"/>
      <c r="X225" s="25"/>
      <c r="Y225" s="17"/>
      <c r="Z225" s="28"/>
      <c r="AA225" s="17"/>
      <c r="AB225" s="17"/>
      <c r="AC225" s="17"/>
      <c r="AD225" s="17"/>
      <c r="AE225" s="17"/>
      <c r="AF225" s="17"/>
      <c r="AG225" s="17"/>
      <c r="AH225" s="17"/>
    </row>
    <row r="226" spans="1:34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24"/>
      <c r="J226" s="25"/>
      <c r="K226" s="26"/>
      <c r="L226" s="27"/>
      <c r="M226" s="26"/>
      <c r="N226" s="27"/>
      <c r="O226" s="26"/>
      <c r="P226" s="27"/>
      <c r="Q226" s="24"/>
      <c r="R226" s="25"/>
      <c r="S226" s="24"/>
      <c r="T226" s="25"/>
      <c r="U226" s="17"/>
      <c r="V226" s="28"/>
      <c r="W226" s="29"/>
      <c r="X226" s="25"/>
      <c r="Y226" s="17"/>
      <c r="Z226" s="28"/>
      <c r="AA226" s="17"/>
      <c r="AB226" s="17"/>
      <c r="AC226" s="17"/>
      <c r="AD226" s="17"/>
      <c r="AE226" s="17"/>
      <c r="AF226" s="17"/>
      <c r="AG226" s="17"/>
      <c r="AH226" s="17"/>
    </row>
    <row r="227" spans="1:34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24"/>
      <c r="J227" s="25"/>
      <c r="K227" s="26"/>
      <c r="L227" s="27"/>
      <c r="M227" s="26"/>
      <c r="N227" s="27"/>
      <c r="O227" s="26"/>
      <c r="P227" s="27"/>
      <c r="Q227" s="24"/>
      <c r="R227" s="25"/>
      <c r="S227" s="24"/>
      <c r="T227" s="25"/>
      <c r="U227" s="17"/>
      <c r="V227" s="28"/>
      <c r="W227" s="29"/>
      <c r="X227" s="25"/>
      <c r="Y227" s="17"/>
      <c r="Z227" s="28"/>
      <c r="AA227" s="17"/>
      <c r="AB227" s="17"/>
      <c r="AC227" s="17"/>
      <c r="AD227" s="17"/>
      <c r="AE227" s="17"/>
      <c r="AF227" s="17"/>
      <c r="AG227" s="17"/>
      <c r="AH227" s="17"/>
    </row>
    <row r="228" spans="1:34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24"/>
      <c r="J228" s="25"/>
      <c r="K228" s="26"/>
      <c r="L228" s="27"/>
      <c r="M228" s="26"/>
      <c r="N228" s="27"/>
      <c r="O228" s="26"/>
      <c r="P228" s="27"/>
      <c r="Q228" s="24"/>
      <c r="R228" s="25"/>
      <c r="S228" s="24"/>
      <c r="T228" s="25"/>
      <c r="U228" s="17"/>
      <c r="V228" s="28"/>
      <c r="W228" s="29"/>
      <c r="X228" s="25"/>
      <c r="Y228" s="17"/>
      <c r="Z228" s="28"/>
      <c r="AA228" s="17"/>
      <c r="AB228" s="17"/>
      <c r="AC228" s="17"/>
      <c r="AD228" s="17"/>
      <c r="AE228" s="17"/>
      <c r="AF228" s="17"/>
      <c r="AG228" s="17"/>
      <c r="AH228" s="17"/>
    </row>
    <row r="229" spans="1:34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24"/>
      <c r="J229" s="25"/>
      <c r="K229" s="26"/>
      <c r="L229" s="27"/>
      <c r="M229" s="26"/>
      <c r="N229" s="27"/>
      <c r="O229" s="26"/>
      <c r="P229" s="27"/>
      <c r="Q229" s="24"/>
      <c r="R229" s="25"/>
      <c r="S229" s="24"/>
      <c r="T229" s="25"/>
      <c r="U229" s="17"/>
      <c r="V229" s="28"/>
      <c r="W229" s="29"/>
      <c r="X229" s="25"/>
      <c r="Y229" s="17"/>
      <c r="Z229" s="28"/>
      <c r="AA229" s="17"/>
      <c r="AB229" s="17"/>
      <c r="AC229" s="17"/>
      <c r="AD229" s="17"/>
      <c r="AE229" s="17"/>
      <c r="AF229" s="17"/>
      <c r="AG229" s="17"/>
      <c r="AH229" s="17"/>
    </row>
    <row r="230" spans="1:34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24"/>
      <c r="J230" s="25"/>
      <c r="K230" s="26"/>
      <c r="L230" s="27"/>
      <c r="M230" s="26"/>
      <c r="N230" s="27"/>
      <c r="O230" s="26"/>
      <c r="P230" s="27"/>
      <c r="Q230" s="24"/>
      <c r="R230" s="25"/>
      <c r="S230" s="24"/>
      <c r="T230" s="25"/>
      <c r="U230" s="17"/>
      <c r="V230" s="28"/>
      <c r="W230" s="29"/>
      <c r="X230" s="25"/>
      <c r="Y230" s="17"/>
      <c r="Z230" s="28"/>
      <c r="AA230" s="17"/>
      <c r="AB230" s="17"/>
      <c r="AC230" s="17"/>
      <c r="AD230" s="17"/>
      <c r="AE230" s="17"/>
      <c r="AF230" s="17"/>
      <c r="AG230" s="17"/>
      <c r="AH230" s="17"/>
    </row>
    <row r="231" spans="1:34" ht="15.75" customHeight="1" x14ac:dyDescent="0.25"/>
    <row r="232" spans="1:34" ht="15.75" customHeight="1" x14ac:dyDescent="0.25"/>
    <row r="233" spans="1:34" ht="15.75" customHeight="1" x14ac:dyDescent="0.25"/>
    <row r="234" spans="1:34" ht="15.75" customHeight="1" x14ac:dyDescent="0.25"/>
    <row r="235" spans="1:34" ht="15.75" customHeight="1" x14ac:dyDescent="0.25"/>
    <row r="236" spans="1:34" ht="15.75" customHeight="1" x14ac:dyDescent="0.25"/>
    <row r="237" spans="1:34" ht="15.75" customHeight="1" x14ac:dyDescent="0.25"/>
    <row r="238" spans="1:34" ht="15.75" customHeight="1" x14ac:dyDescent="0.25"/>
    <row r="239" spans="1:34" ht="15.75" customHeight="1" x14ac:dyDescent="0.25"/>
    <row r="240" spans="1:3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outlinePr summaryBelow="0" summaryRight="0"/>
  </sheetPr>
  <dimension ref="A1:AH1000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2" sqref="A2:Z28"/>
    </sheetView>
  </sheetViews>
  <sheetFormatPr defaultColWidth="12.6328125" defaultRowHeight="15" customHeight="1" x14ac:dyDescent="0.25"/>
  <cols>
    <col min="1" max="2" width="12.6328125" customWidth="1"/>
    <col min="3" max="4" width="12.7265625" customWidth="1"/>
    <col min="5" max="5" width="24.6328125" customWidth="1"/>
    <col min="6" max="6" width="12.6328125" customWidth="1"/>
    <col min="9" max="9" width="14.08984375" customWidth="1"/>
    <col min="10" max="10" width="15.7265625" customWidth="1"/>
    <col min="11" max="11" width="11.7265625" customWidth="1"/>
    <col min="12" max="12" width="12.6328125" customWidth="1"/>
    <col min="13" max="13" width="11.7265625" customWidth="1"/>
    <col min="14" max="14" width="12.6328125" customWidth="1"/>
    <col min="15" max="15" width="13" customWidth="1"/>
    <col min="16" max="16" width="13.7265625" customWidth="1"/>
    <col min="17" max="17" width="12" customWidth="1"/>
    <col min="18" max="18" width="12.90625" customWidth="1"/>
    <col min="19" max="19" width="11.90625" customWidth="1"/>
    <col min="20" max="20" width="12.6328125" customWidth="1"/>
    <col min="21" max="21" width="12.36328125" customWidth="1"/>
    <col min="22" max="22" width="13.26953125" customWidth="1"/>
    <col min="23" max="23" width="11.7265625" customWidth="1"/>
    <col min="24" max="24" width="12.6328125" customWidth="1"/>
    <col min="25" max="25" width="11.7265625" customWidth="1"/>
    <col min="26" max="26" width="12.6328125" customWidth="1"/>
  </cols>
  <sheetData>
    <row r="1" spans="1:34" ht="53.25" customHeight="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1" t="s">
        <v>8</v>
      </c>
      <c r="J1" s="61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0" t="s">
        <v>20</v>
      </c>
      <c r="V1" s="60" t="s">
        <v>21</v>
      </c>
      <c r="W1" s="63" t="s">
        <v>22</v>
      </c>
      <c r="X1" s="61" t="s">
        <v>23</v>
      </c>
      <c r="Y1" s="61" t="s">
        <v>24</v>
      </c>
      <c r="Z1" s="61" t="s">
        <v>25</v>
      </c>
      <c r="AA1" s="5"/>
      <c r="AB1" s="5"/>
      <c r="AC1" s="5"/>
      <c r="AD1" s="5"/>
      <c r="AE1" s="5"/>
      <c r="AF1" s="5"/>
      <c r="AG1" s="5"/>
      <c r="AH1" s="5"/>
    </row>
    <row r="2" spans="1:34" ht="15.75" customHeight="1" x14ac:dyDescent="0.25">
      <c r="A2" s="6">
        <f>Summary!A2</f>
        <v>45789</v>
      </c>
      <c r="B2" s="6">
        <f>Summary!B2</f>
        <v>45849</v>
      </c>
      <c r="C2" s="7">
        <v>45809</v>
      </c>
      <c r="D2" s="7">
        <v>45815</v>
      </c>
      <c r="E2" s="8" t="s">
        <v>26</v>
      </c>
      <c r="F2" s="8" t="s">
        <v>27</v>
      </c>
      <c r="G2" s="8" t="s">
        <v>28</v>
      </c>
      <c r="H2" s="8" t="s">
        <v>29</v>
      </c>
      <c r="I2" s="9">
        <v>5000</v>
      </c>
      <c r="J2" s="10">
        <v>569.23</v>
      </c>
      <c r="K2" s="11">
        <v>625000</v>
      </c>
      <c r="L2" s="12">
        <v>22475</v>
      </c>
      <c r="M2" s="11">
        <v>1250000</v>
      </c>
      <c r="N2" s="12">
        <v>111854</v>
      </c>
      <c r="O2" s="11"/>
      <c r="P2" s="12">
        <v>463</v>
      </c>
      <c r="Q2" s="9">
        <f t="shared" ref="Q2:R2" si="0">(I2/M2)*1000</f>
        <v>4</v>
      </c>
      <c r="R2" s="10">
        <f t="shared" si="0"/>
        <v>5.0890446474869027</v>
      </c>
      <c r="S2" s="9"/>
      <c r="T2" s="10">
        <f t="shared" ref="T2:T23" si="1">(J2/P2)</f>
        <v>1.229438444924406</v>
      </c>
      <c r="U2" s="13"/>
      <c r="V2" s="71"/>
      <c r="W2" s="14"/>
      <c r="X2" s="10" t="e">
        <f t="shared" ref="X2:X5" si="2">J2/V2</f>
        <v>#DIV/0!</v>
      </c>
      <c r="Y2" s="15">
        <f t="shared" ref="Y2:Z2" si="3">O2/M2</f>
        <v>0</v>
      </c>
      <c r="Z2" s="16">
        <f t="shared" si="3"/>
        <v>4.1393244765497881E-3</v>
      </c>
      <c r="AA2" s="17"/>
      <c r="AB2" s="17"/>
      <c r="AC2" s="17"/>
      <c r="AD2" s="17"/>
      <c r="AE2" s="17"/>
      <c r="AF2" s="17"/>
      <c r="AG2" s="17"/>
      <c r="AH2" s="17"/>
    </row>
    <row r="3" spans="1:34" ht="15.75" customHeight="1" x14ac:dyDescent="0.25">
      <c r="A3" s="6">
        <f>Summary!A3</f>
        <v>45789</v>
      </c>
      <c r="B3" s="6">
        <f>Summary!B3</f>
        <v>45849</v>
      </c>
      <c r="C3" s="7">
        <v>45809</v>
      </c>
      <c r="D3" s="7">
        <v>45815</v>
      </c>
      <c r="E3" s="8" t="s">
        <v>26</v>
      </c>
      <c r="F3" s="8" t="s">
        <v>27</v>
      </c>
      <c r="G3" s="8" t="s">
        <v>28</v>
      </c>
      <c r="H3" s="8" t="s">
        <v>30</v>
      </c>
      <c r="I3" s="9">
        <v>4000</v>
      </c>
      <c r="J3" s="10">
        <v>466.2</v>
      </c>
      <c r="K3" s="11">
        <v>266667</v>
      </c>
      <c r="L3" s="12">
        <v>9872</v>
      </c>
      <c r="M3" s="11">
        <v>800000</v>
      </c>
      <c r="N3" s="12">
        <v>53313</v>
      </c>
      <c r="O3" s="11"/>
      <c r="P3" s="12">
        <v>214</v>
      </c>
      <c r="Q3" s="9">
        <f t="shared" ref="Q3:R3" si="4">(I3/M3)*1000</f>
        <v>5</v>
      </c>
      <c r="R3" s="10">
        <f t="shared" si="4"/>
        <v>8.744583872601428</v>
      </c>
      <c r="S3" s="9"/>
      <c r="T3" s="10">
        <f t="shared" si="1"/>
        <v>2.1785046728971964</v>
      </c>
      <c r="U3" s="13"/>
      <c r="V3" s="71"/>
      <c r="W3" s="14"/>
      <c r="X3" s="10" t="e">
        <f t="shared" si="2"/>
        <v>#DIV/0!</v>
      </c>
      <c r="Y3" s="15">
        <f t="shared" ref="Y3:Z3" si="5">O3/M3</f>
        <v>0</v>
      </c>
      <c r="Z3" s="16">
        <f t="shared" si="5"/>
        <v>4.0140303490705832E-3</v>
      </c>
      <c r="AA3" s="17"/>
      <c r="AB3" s="17"/>
      <c r="AC3" s="17"/>
      <c r="AD3" s="17"/>
      <c r="AE3" s="17"/>
      <c r="AF3" s="17"/>
      <c r="AG3" s="17"/>
      <c r="AH3" s="17"/>
    </row>
    <row r="4" spans="1:34" ht="15.75" customHeight="1" x14ac:dyDescent="0.25">
      <c r="A4" s="6">
        <f>Summary!A4</f>
        <v>45789</v>
      </c>
      <c r="B4" s="6">
        <f>Summary!B4</f>
        <v>45849</v>
      </c>
      <c r="C4" s="7">
        <v>45809</v>
      </c>
      <c r="D4" s="7">
        <v>45815</v>
      </c>
      <c r="E4" s="8" t="s">
        <v>26</v>
      </c>
      <c r="F4" s="8" t="s">
        <v>27</v>
      </c>
      <c r="G4" s="8" t="s">
        <v>28</v>
      </c>
      <c r="H4" s="8" t="s">
        <v>31</v>
      </c>
      <c r="I4" s="9">
        <v>3000</v>
      </c>
      <c r="J4" s="10">
        <v>346.76</v>
      </c>
      <c r="K4" s="11">
        <v>120000</v>
      </c>
      <c r="L4" s="12">
        <v>8444</v>
      </c>
      <c r="M4" s="11">
        <v>600000</v>
      </c>
      <c r="N4" s="12">
        <v>148437</v>
      </c>
      <c r="O4" s="11"/>
      <c r="P4" s="12">
        <v>599</v>
      </c>
      <c r="Q4" s="9">
        <f t="shared" ref="Q4:R4" si="6">(I4/M4)*1000</f>
        <v>5</v>
      </c>
      <c r="R4" s="10">
        <f t="shared" si="6"/>
        <v>2.3360752373060625</v>
      </c>
      <c r="S4" s="9"/>
      <c r="T4" s="10">
        <f t="shared" si="1"/>
        <v>0.57889816360600999</v>
      </c>
      <c r="U4" s="13"/>
      <c r="V4" s="71"/>
      <c r="W4" s="14"/>
      <c r="X4" s="10" t="e">
        <f t="shared" si="2"/>
        <v>#DIV/0!</v>
      </c>
      <c r="Y4" s="15">
        <f t="shared" ref="Y4:Z4" si="7">O4/M4</f>
        <v>0</v>
      </c>
      <c r="Z4" s="16">
        <f t="shared" si="7"/>
        <v>4.0353820139183627E-3</v>
      </c>
      <c r="AA4" s="17"/>
      <c r="AB4" s="17"/>
      <c r="AC4" s="17"/>
      <c r="AD4" s="17"/>
      <c r="AE4" s="17"/>
      <c r="AF4" s="17"/>
      <c r="AG4" s="17"/>
      <c r="AH4" s="17"/>
    </row>
    <row r="5" spans="1:34" ht="15.75" customHeight="1" x14ac:dyDescent="0.3">
      <c r="A5" s="18" t="s">
        <v>32</v>
      </c>
      <c r="B5" s="18"/>
      <c r="C5" s="18"/>
      <c r="D5" s="18"/>
      <c r="E5" s="18"/>
      <c r="F5" s="18"/>
      <c r="G5" s="18"/>
      <c r="H5" s="18"/>
      <c r="I5" s="19">
        <f t="shared" ref="I5:P5" si="8">SUM(I2:I4)</f>
        <v>12000</v>
      </c>
      <c r="J5" s="19">
        <f t="shared" si="8"/>
        <v>1382.19</v>
      </c>
      <c r="K5" s="20">
        <f t="shared" si="8"/>
        <v>1011667</v>
      </c>
      <c r="L5" s="20">
        <f t="shared" si="8"/>
        <v>40791</v>
      </c>
      <c r="M5" s="20">
        <f t="shared" si="8"/>
        <v>2650000</v>
      </c>
      <c r="N5" s="20">
        <f t="shared" si="8"/>
        <v>313604</v>
      </c>
      <c r="O5" s="20">
        <f t="shared" si="8"/>
        <v>0</v>
      </c>
      <c r="P5" s="20">
        <f t="shared" si="8"/>
        <v>1276</v>
      </c>
      <c r="Q5" s="19"/>
      <c r="R5" s="19">
        <f>(J5/N5)*1000</f>
        <v>4.4074374051351395</v>
      </c>
      <c r="S5" s="19"/>
      <c r="T5" s="19">
        <f t="shared" si="1"/>
        <v>1.0832210031347962</v>
      </c>
      <c r="U5" s="18">
        <f t="shared" ref="U5:V5" si="9">SUM(U2:U4)</f>
        <v>0</v>
      </c>
      <c r="V5" s="18">
        <f t="shared" si="9"/>
        <v>0</v>
      </c>
      <c r="W5" s="21"/>
      <c r="X5" s="19" t="e">
        <f t="shared" si="2"/>
        <v>#DIV/0!</v>
      </c>
      <c r="Y5" s="18"/>
      <c r="Z5" s="18"/>
      <c r="AA5" s="17"/>
      <c r="AB5" s="17"/>
      <c r="AC5" s="17"/>
      <c r="AD5" s="17"/>
      <c r="AE5" s="17"/>
      <c r="AF5" s="17"/>
      <c r="AG5" s="17"/>
      <c r="AH5" s="17"/>
    </row>
    <row r="6" spans="1:34" ht="15.75" customHeight="1" x14ac:dyDescent="0.25">
      <c r="A6" s="6">
        <f>Summary!A6</f>
        <v>45783</v>
      </c>
      <c r="B6" s="6">
        <f>Summary!B6</f>
        <v>45844</v>
      </c>
      <c r="C6" s="7">
        <v>45809</v>
      </c>
      <c r="D6" s="7">
        <v>45815</v>
      </c>
      <c r="E6" s="8" t="s">
        <v>26</v>
      </c>
      <c r="F6" s="8" t="s">
        <v>33</v>
      </c>
      <c r="G6" s="8" t="s">
        <v>34</v>
      </c>
      <c r="H6" s="8" t="s">
        <v>29</v>
      </c>
      <c r="I6" s="9">
        <v>6500</v>
      </c>
      <c r="J6" s="10">
        <v>714.12</v>
      </c>
      <c r="K6" s="11"/>
      <c r="L6" s="12">
        <v>150608</v>
      </c>
      <c r="M6" s="11">
        <v>2600000</v>
      </c>
      <c r="N6" s="12">
        <v>248271</v>
      </c>
      <c r="O6" s="11"/>
      <c r="P6" s="12">
        <v>5120</v>
      </c>
      <c r="Q6" s="9">
        <f t="shared" ref="Q6:R6" si="10">(I6/M6)*1000</f>
        <v>2.5</v>
      </c>
      <c r="R6" s="10">
        <f t="shared" si="10"/>
        <v>2.8763729956378312</v>
      </c>
      <c r="S6" s="9"/>
      <c r="T6" s="10">
        <f t="shared" si="1"/>
        <v>0.13947656250000001</v>
      </c>
      <c r="U6" s="13">
        <v>650</v>
      </c>
      <c r="V6" s="71"/>
      <c r="W6" s="14">
        <f t="shared" ref="W6:X6" si="11">I6/U6</f>
        <v>10</v>
      </c>
      <c r="X6" s="10" t="e">
        <f t="shared" si="11"/>
        <v>#DIV/0!</v>
      </c>
      <c r="Y6" s="15">
        <f t="shared" ref="Y6:Z6" si="12">O6/M6</f>
        <v>0</v>
      </c>
      <c r="Z6" s="16">
        <f t="shared" si="12"/>
        <v>2.0622626081982995E-2</v>
      </c>
      <c r="AA6" s="17"/>
      <c r="AB6" s="17"/>
      <c r="AC6" s="17"/>
      <c r="AD6" s="17"/>
      <c r="AE6" s="17"/>
      <c r="AF6" s="17"/>
      <c r="AG6" s="17"/>
      <c r="AH6" s="17"/>
    </row>
    <row r="7" spans="1:34" ht="15.75" customHeight="1" x14ac:dyDescent="0.25">
      <c r="A7" s="6">
        <f>Summary!A7</f>
        <v>45783</v>
      </c>
      <c r="B7" s="6">
        <f>Summary!B7</f>
        <v>45844</v>
      </c>
      <c r="C7" s="7">
        <v>45809</v>
      </c>
      <c r="D7" s="7">
        <v>45815</v>
      </c>
      <c r="E7" s="8" t="s">
        <v>26</v>
      </c>
      <c r="F7" s="8" t="s">
        <v>33</v>
      </c>
      <c r="G7" s="8" t="s">
        <v>34</v>
      </c>
      <c r="H7" s="8" t="s">
        <v>30</v>
      </c>
      <c r="I7" s="9">
        <v>4500</v>
      </c>
      <c r="J7" s="10">
        <v>501.8</v>
      </c>
      <c r="K7" s="11"/>
      <c r="L7" s="12">
        <v>82975</v>
      </c>
      <c r="M7" s="11">
        <v>1125000</v>
      </c>
      <c r="N7" s="12">
        <v>128677</v>
      </c>
      <c r="O7" s="11"/>
      <c r="P7" s="12">
        <v>3929</v>
      </c>
      <c r="Q7" s="9">
        <f t="shared" ref="Q7:R7" si="13">(I7/M7)*1000</f>
        <v>4</v>
      </c>
      <c r="R7" s="10">
        <f t="shared" si="13"/>
        <v>3.8996868127171136</v>
      </c>
      <c r="S7" s="9"/>
      <c r="T7" s="10">
        <f t="shared" si="1"/>
        <v>0.12771697632985493</v>
      </c>
      <c r="U7" s="13">
        <v>375</v>
      </c>
      <c r="V7" s="71"/>
      <c r="W7" s="14">
        <f t="shared" ref="W7:X7" si="14">I7/U7</f>
        <v>12</v>
      </c>
      <c r="X7" s="10" t="e">
        <f t="shared" si="14"/>
        <v>#DIV/0!</v>
      </c>
      <c r="Y7" s="15">
        <f t="shared" ref="Y7:Z7" si="15">O7/M7</f>
        <v>0</v>
      </c>
      <c r="Z7" s="16">
        <f t="shared" si="15"/>
        <v>3.0533817232294817E-2</v>
      </c>
      <c r="AA7" s="17"/>
      <c r="AB7" s="17"/>
      <c r="AC7" s="17"/>
      <c r="AD7" s="17"/>
      <c r="AE7" s="17"/>
      <c r="AF7" s="17"/>
      <c r="AG7" s="17"/>
      <c r="AH7" s="17"/>
    </row>
    <row r="8" spans="1:34" ht="15.75" customHeight="1" x14ac:dyDescent="0.25">
      <c r="A8" s="6">
        <f>Summary!A8</f>
        <v>45783</v>
      </c>
      <c r="B8" s="6">
        <f>Summary!B8</f>
        <v>45844</v>
      </c>
      <c r="C8" s="7">
        <v>45809</v>
      </c>
      <c r="D8" s="7">
        <v>45815</v>
      </c>
      <c r="E8" s="8" t="s">
        <v>26</v>
      </c>
      <c r="F8" s="8" t="s">
        <v>33</v>
      </c>
      <c r="G8" s="8" t="s">
        <v>34</v>
      </c>
      <c r="H8" s="8" t="s">
        <v>31</v>
      </c>
      <c r="I8" s="9">
        <v>3000</v>
      </c>
      <c r="J8" s="10">
        <v>333.99</v>
      </c>
      <c r="K8" s="11"/>
      <c r="L8" s="12">
        <v>33280</v>
      </c>
      <c r="M8" s="11">
        <v>600000</v>
      </c>
      <c r="N8" s="12">
        <v>56361</v>
      </c>
      <c r="O8" s="11"/>
      <c r="P8" s="12">
        <v>1361</v>
      </c>
      <c r="Q8" s="9">
        <f t="shared" ref="Q8:R8" si="16">(I8/M8)*1000</f>
        <v>5</v>
      </c>
      <c r="R8" s="10">
        <f t="shared" si="16"/>
        <v>5.9259062117421619</v>
      </c>
      <c r="S8" s="9"/>
      <c r="T8" s="10">
        <f t="shared" si="1"/>
        <v>0.24540044085231449</v>
      </c>
      <c r="U8" s="13">
        <v>200</v>
      </c>
      <c r="V8" s="71"/>
      <c r="W8" s="14">
        <f t="shared" ref="W8:X8" si="17">I8/U8</f>
        <v>15</v>
      </c>
      <c r="X8" s="10" t="e">
        <f t="shared" si="17"/>
        <v>#DIV/0!</v>
      </c>
      <c r="Y8" s="15">
        <f t="shared" ref="Y8:Z8" si="18">O8/M8</f>
        <v>0</v>
      </c>
      <c r="Z8" s="16">
        <f t="shared" si="18"/>
        <v>2.4147903692269476E-2</v>
      </c>
      <c r="AA8" s="17"/>
      <c r="AB8" s="17"/>
      <c r="AC8" s="17"/>
      <c r="AD8" s="17"/>
      <c r="AE8" s="17"/>
      <c r="AF8" s="17"/>
      <c r="AG8" s="17"/>
      <c r="AH8" s="17"/>
    </row>
    <row r="9" spans="1:34" ht="15.75" customHeight="1" x14ac:dyDescent="0.25">
      <c r="A9" s="6">
        <f>Summary!A9</f>
        <v>45783</v>
      </c>
      <c r="B9" s="6">
        <f>Summary!B9</f>
        <v>45844</v>
      </c>
      <c r="C9" s="7">
        <v>45809</v>
      </c>
      <c r="D9" s="7">
        <v>45815</v>
      </c>
      <c r="E9" s="8" t="s">
        <v>26</v>
      </c>
      <c r="F9" s="8" t="s">
        <v>33</v>
      </c>
      <c r="G9" s="8" t="s">
        <v>34</v>
      </c>
      <c r="H9" s="8" t="s">
        <v>35</v>
      </c>
      <c r="I9" s="9">
        <v>2000</v>
      </c>
      <c r="J9" s="10">
        <v>226.43</v>
      </c>
      <c r="K9" s="11"/>
      <c r="L9" s="12">
        <v>30855</v>
      </c>
      <c r="M9" s="11">
        <v>571429</v>
      </c>
      <c r="N9" s="12">
        <v>54157</v>
      </c>
      <c r="O9" s="11"/>
      <c r="P9" s="12">
        <v>1007</v>
      </c>
      <c r="Q9" s="9">
        <f t="shared" ref="Q9:R9" si="19">(I9/M9)*1000</f>
        <v>3.4999973750019686</v>
      </c>
      <c r="R9" s="10">
        <f t="shared" si="19"/>
        <v>4.1809923001643376</v>
      </c>
      <c r="S9" s="9"/>
      <c r="T9" s="10">
        <f t="shared" si="1"/>
        <v>0.22485600794438929</v>
      </c>
      <c r="U9" s="13">
        <v>133</v>
      </c>
      <c r="V9" s="71"/>
      <c r="W9" s="14">
        <f t="shared" ref="W9:X9" si="20">I9/U9</f>
        <v>15.037593984962406</v>
      </c>
      <c r="X9" s="10" t="e">
        <f t="shared" si="20"/>
        <v>#DIV/0!</v>
      </c>
      <c r="Y9" s="15">
        <f t="shared" ref="Y9:Z9" si="21">O9/M9</f>
        <v>0</v>
      </c>
      <c r="Z9" s="16">
        <f t="shared" si="21"/>
        <v>1.8594087560241519E-2</v>
      </c>
      <c r="AA9" s="17"/>
      <c r="AB9" s="17"/>
      <c r="AC9" s="17"/>
      <c r="AD9" s="17"/>
      <c r="AE9" s="17"/>
      <c r="AF9" s="17"/>
      <c r="AG9" s="17"/>
      <c r="AH9" s="17"/>
    </row>
    <row r="10" spans="1:34" ht="15.75" customHeight="1" x14ac:dyDescent="0.25">
      <c r="A10" s="6">
        <f>Summary!A10</f>
        <v>45783</v>
      </c>
      <c r="B10" s="6">
        <f>Summary!B10</f>
        <v>45844</v>
      </c>
      <c r="C10" s="7">
        <v>45809</v>
      </c>
      <c r="D10" s="7">
        <v>45815</v>
      </c>
      <c r="E10" s="8" t="s">
        <v>26</v>
      </c>
      <c r="F10" s="8" t="s">
        <v>33</v>
      </c>
      <c r="G10" s="8" t="s">
        <v>34</v>
      </c>
      <c r="H10" s="8" t="s">
        <v>36</v>
      </c>
      <c r="I10" s="9">
        <v>2000</v>
      </c>
      <c r="J10" s="10">
        <v>222.23</v>
      </c>
      <c r="K10" s="11"/>
      <c r="L10" s="12">
        <v>57913</v>
      </c>
      <c r="M10" s="11">
        <v>571429</v>
      </c>
      <c r="N10" s="12">
        <v>93917</v>
      </c>
      <c r="O10" s="11"/>
      <c r="P10" s="12">
        <v>2670</v>
      </c>
      <c r="Q10" s="9">
        <f t="shared" ref="Q10:R10" si="22">(I10/M10)*1000</f>
        <v>3.4999973750019686</v>
      </c>
      <c r="R10" s="10">
        <f t="shared" si="22"/>
        <v>2.3662382742208545</v>
      </c>
      <c r="S10" s="9"/>
      <c r="T10" s="10">
        <f t="shared" si="1"/>
        <v>8.3232209737827717E-2</v>
      </c>
      <c r="U10" s="13">
        <v>133</v>
      </c>
      <c r="V10" s="71"/>
      <c r="W10" s="14">
        <f t="shared" ref="W10:X10" si="23">I10/U10</f>
        <v>15.037593984962406</v>
      </c>
      <c r="X10" s="10" t="e">
        <f t="shared" si="23"/>
        <v>#DIV/0!</v>
      </c>
      <c r="Y10" s="15">
        <f t="shared" ref="Y10:Z10" si="24">O10/M10</f>
        <v>0</v>
      </c>
      <c r="Z10" s="16">
        <f t="shared" si="24"/>
        <v>2.8429357837239263E-2</v>
      </c>
      <c r="AA10" s="17"/>
      <c r="AB10" s="17"/>
      <c r="AC10" s="17"/>
      <c r="AD10" s="17"/>
      <c r="AE10" s="17"/>
      <c r="AF10" s="17"/>
      <c r="AG10" s="17"/>
      <c r="AH10" s="17"/>
    </row>
    <row r="11" spans="1:34" ht="15.75" customHeight="1" x14ac:dyDescent="0.25">
      <c r="A11" s="6">
        <f>Summary!A11</f>
        <v>45783</v>
      </c>
      <c r="B11" s="6">
        <f>Summary!B11</f>
        <v>45844</v>
      </c>
      <c r="C11" s="7">
        <v>45809</v>
      </c>
      <c r="D11" s="7">
        <v>45815</v>
      </c>
      <c r="E11" s="8" t="s">
        <v>26</v>
      </c>
      <c r="F11" s="8" t="s">
        <v>33</v>
      </c>
      <c r="G11" s="8" t="s">
        <v>34</v>
      </c>
      <c r="H11" s="8" t="s">
        <v>37</v>
      </c>
      <c r="I11" s="9">
        <v>3000</v>
      </c>
      <c r="J11" s="10">
        <v>335.21</v>
      </c>
      <c r="K11" s="11"/>
      <c r="L11" s="12">
        <v>67682</v>
      </c>
      <c r="M11" s="11">
        <v>857143</v>
      </c>
      <c r="N11" s="12">
        <v>123028</v>
      </c>
      <c r="O11" s="11"/>
      <c r="P11" s="12">
        <v>3036</v>
      </c>
      <c r="Q11" s="9">
        <f t="shared" ref="Q11:R11" si="25">(I11/M11)*1000</f>
        <v>3.4999994166667636</v>
      </c>
      <c r="R11" s="10">
        <f t="shared" si="25"/>
        <v>2.7246643040608642</v>
      </c>
      <c r="S11" s="9"/>
      <c r="T11" s="10">
        <f t="shared" si="1"/>
        <v>0.11041172595520421</v>
      </c>
      <c r="U11" s="13">
        <v>200</v>
      </c>
      <c r="V11" s="71"/>
      <c r="W11" s="14">
        <f t="shared" ref="W11:X11" si="26">I11/U11</f>
        <v>15</v>
      </c>
      <c r="X11" s="10" t="e">
        <f t="shared" si="26"/>
        <v>#DIV/0!</v>
      </c>
      <c r="Y11" s="15">
        <f t="shared" ref="Y11:Z11" si="27">O11/M11</f>
        <v>0</v>
      </c>
      <c r="Z11" s="16">
        <f t="shared" si="27"/>
        <v>2.4677309230419091E-2</v>
      </c>
      <c r="AA11" s="17"/>
      <c r="AB11" s="17"/>
      <c r="AC11" s="17"/>
      <c r="AD11" s="17"/>
      <c r="AE11" s="17"/>
      <c r="AF11" s="17"/>
      <c r="AG11" s="17"/>
      <c r="AH11" s="17"/>
    </row>
    <row r="12" spans="1:34" ht="15.75" customHeight="1" x14ac:dyDescent="0.3">
      <c r="A12" s="18" t="s">
        <v>32</v>
      </c>
      <c r="B12" s="18"/>
      <c r="C12" s="18"/>
      <c r="D12" s="18"/>
      <c r="E12" s="18"/>
      <c r="F12" s="18"/>
      <c r="G12" s="18"/>
      <c r="H12" s="18"/>
      <c r="I12" s="19">
        <f t="shared" ref="I12:P12" si="28">SUM(I6:I11)</f>
        <v>21000</v>
      </c>
      <c r="J12" s="19">
        <f t="shared" si="28"/>
        <v>2333.7800000000002</v>
      </c>
      <c r="K12" s="20">
        <f t="shared" si="28"/>
        <v>0</v>
      </c>
      <c r="L12" s="20">
        <f t="shared" si="28"/>
        <v>423313</v>
      </c>
      <c r="M12" s="20">
        <f t="shared" si="28"/>
        <v>6325001</v>
      </c>
      <c r="N12" s="20">
        <f t="shared" si="28"/>
        <v>704411</v>
      </c>
      <c r="O12" s="20">
        <f t="shared" si="28"/>
        <v>0</v>
      </c>
      <c r="P12" s="20">
        <f t="shared" si="28"/>
        <v>17123</v>
      </c>
      <c r="Q12" s="19"/>
      <c r="R12" s="19">
        <f>(J12/N12)*1000</f>
        <v>3.3130942021064409</v>
      </c>
      <c r="S12" s="19"/>
      <c r="T12" s="19">
        <f t="shared" si="1"/>
        <v>0.13629504175670151</v>
      </c>
      <c r="U12" s="18">
        <f t="shared" ref="U12:V12" si="29">SUM(U6:U11)</f>
        <v>1691</v>
      </c>
      <c r="V12" s="18">
        <f t="shared" si="29"/>
        <v>0</v>
      </c>
      <c r="W12" s="21"/>
      <c r="X12" s="19" t="e">
        <f t="shared" ref="X12:X16" si="30">J12/V12</f>
        <v>#DIV/0!</v>
      </c>
      <c r="Y12" s="18"/>
      <c r="Z12" s="18"/>
      <c r="AA12" s="17"/>
      <c r="AB12" s="17"/>
      <c r="AC12" s="17"/>
      <c r="AD12" s="17"/>
      <c r="AE12" s="17"/>
      <c r="AF12" s="17"/>
      <c r="AG12" s="17"/>
      <c r="AH12" s="17"/>
    </row>
    <row r="13" spans="1:34" ht="15.75" customHeight="1" x14ac:dyDescent="0.25">
      <c r="A13" s="6">
        <f>Summary!A13</f>
        <v>45785</v>
      </c>
      <c r="B13" s="6">
        <f>Summary!B13</f>
        <v>45844</v>
      </c>
      <c r="C13" s="7">
        <v>45809</v>
      </c>
      <c r="D13" s="7">
        <v>45815</v>
      </c>
      <c r="E13" s="8" t="s">
        <v>26</v>
      </c>
      <c r="F13" s="8" t="s">
        <v>38</v>
      </c>
      <c r="G13" s="8" t="s">
        <v>28</v>
      </c>
      <c r="H13" s="8" t="s">
        <v>29</v>
      </c>
      <c r="I13" s="9">
        <v>5000</v>
      </c>
      <c r="J13" s="10">
        <v>583.84</v>
      </c>
      <c r="K13" s="11">
        <v>92593</v>
      </c>
      <c r="L13" s="12">
        <v>203032</v>
      </c>
      <c r="M13" s="11">
        <v>277778</v>
      </c>
      <c r="N13" s="12">
        <v>496765</v>
      </c>
      <c r="O13" s="11"/>
      <c r="P13" s="12">
        <v>755</v>
      </c>
      <c r="Q13" s="9">
        <f t="shared" ref="Q13:R13" si="31">(I13/M13)*1000</f>
        <v>17.99998560001152</v>
      </c>
      <c r="R13" s="10">
        <f t="shared" si="31"/>
        <v>1.1752840880496815</v>
      </c>
      <c r="S13" s="9"/>
      <c r="T13" s="10">
        <f t="shared" si="1"/>
        <v>0.77329801324503311</v>
      </c>
      <c r="U13" s="13"/>
      <c r="V13" s="71"/>
      <c r="W13" s="14"/>
      <c r="X13" s="10" t="e">
        <f t="shared" si="30"/>
        <v>#DIV/0!</v>
      </c>
      <c r="Y13" s="15">
        <f t="shared" ref="Y13:Z13" si="32">O13/M13</f>
        <v>0</v>
      </c>
      <c r="Z13" s="16">
        <f t="shared" si="32"/>
        <v>1.5198333215906917E-3</v>
      </c>
      <c r="AA13" s="17"/>
      <c r="AB13" s="17"/>
      <c r="AC13" s="17"/>
      <c r="AD13" s="17"/>
      <c r="AE13" s="17"/>
      <c r="AF13" s="17"/>
      <c r="AG13" s="17"/>
      <c r="AH13" s="17"/>
    </row>
    <row r="14" spans="1:34" ht="15.75" customHeight="1" x14ac:dyDescent="0.25">
      <c r="A14" s="6">
        <f>Summary!A14</f>
        <v>45785</v>
      </c>
      <c r="B14" s="6">
        <f>Summary!B14</f>
        <v>45844</v>
      </c>
      <c r="C14" s="7">
        <v>45809</v>
      </c>
      <c r="D14" s="7">
        <v>45815</v>
      </c>
      <c r="E14" s="8" t="s">
        <v>26</v>
      </c>
      <c r="F14" s="8" t="s">
        <v>38</v>
      </c>
      <c r="G14" s="8" t="s">
        <v>28</v>
      </c>
      <c r="H14" s="8" t="s">
        <v>30</v>
      </c>
      <c r="I14" s="9">
        <v>4000</v>
      </c>
      <c r="J14" s="10">
        <v>465.82</v>
      </c>
      <c r="K14" s="11">
        <v>53333</v>
      </c>
      <c r="L14" s="12">
        <v>224068</v>
      </c>
      <c r="M14" s="11">
        <v>160000</v>
      </c>
      <c r="N14" s="12">
        <v>443664</v>
      </c>
      <c r="O14" s="11"/>
      <c r="P14" s="12">
        <v>501</v>
      </c>
      <c r="Q14" s="9">
        <f t="shared" ref="Q14:R14" si="33">(I14/M14)*1000</f>
        <v>25</v>
      </c>
      <c r="R14" s="10">
        <f t="shared" si="33"/>
        <v>1.0499386923437557</v>
      </c>
      <c r="S14" s="9"/>
      <c r="T14" s="10">
        <f t="shared" si="1"/>
        <v>0.92978043912175645</v>
      </c>
      <c r="U14" s="13"/>
      <c r="V14" s="71"/>
      <c r="W14" s="14"/>
      <c r="X14" s="10" t="e">
        <f t="shared" si="30"/>
        <v>#DIV/0!</v>
      </c>
      <c r="Y14" s="15">
        <f t="shared" ref="Y14:Z14" si="34">O14/M14</f>
        <v>0</v>
      </c>
      <c r="Z14" s="16">
        <f t="shared" si="34"/>
        <v>1.1292329330304014E-3</v>
      </c>
      <c r="AA14" s="17"/>
      <c r="AB14" s="17"/>
      <c r="AC14" s="17"/>
      <c r="AD14" s="17"/>
      <c r="AE14" s="17"/>
      <c r="AF14" s="17"/>
      <c r="AG14" s="17"/>
      <c r="AH14" s="17"/>
    </row>
    <row r="15" spans="1:34" ht="15.75" customHeight="1" x14ac:dyDescent="0.25">
      <c r="A15" s="6">
        <f>Summary!A15</f>
        <v>45785</v>
      </c>
      <c r="B15" s="6">
        <f>Summary!B15</f>
        <v>45844</v>
      </c>
      <c r="C15" s="7">
        <v>45809</v>
      </c>
      <c r="D15" s="7">
        <v>45815</v>
      </c>
      <c r="E15" s="8" t="s">
        <v>26</v>
      </c>
      <c r="F15" s="8" t="s">
        <v>38</v>
      </c>
      <c r="G15" s="8" t="s">
        <v>28</v>
      </c>
      <c r="H15" s="8" t="s">
        <v>31</v>
      </c>
      <c r="I15" s="9">
        <v>2000</v>
      </c>
      <c r="J15" s="10">
        <v>233.95</v>
      </c>
      <c r="K15" s="11">
        <v>33333</v>
      </c>
      <c r="L15" s="12">
        <v>37793</v>
      </c>
      <c r="M15" s="11">
        <v>100000</v>
      </c>
      <c r="N15" s="12">
        <v>90748</v>
      </c>
      <c r="O15" s="11"/>
      <c r="P15" s="12">
        <v>172</v>
      </c>
      <c r="Q15" s="9">
        <f t="shared" ref="Q15:R15" si="35">(I15/M15)*1000</f>
        <v>20</v>
      </c>
      <c r="R15" s="10">
        <f t="shared" si="35"/>
        <v>2.5780182483360514</v>
      </c>
      <c r="S15" s="9"/>
      <c r="T15" s="10">
        <f t="shared" si="1"/>
        <v>1.3601744186046512</v>
      </c>
      <c r="U15" s="13"/>
      <c r="V15" s="71"/>
      <c r="W15" s="14"/>
      <c r="X15" s="10" t="e">
        <f t="shared" si="30"/>
        <v>#DIV/0!</v>
      </c>
      <c r="Y15" s="15">
        <f t="shared" ref="Y15:Z15" si="36">O15/M15</f>
        <v>0</v>
      </c>
      <c r="Z15" s="16">
        <f t="shared" si="36"/>
        <v>1.8953585753956009E-3</v>
      </c>
      <c r="AA15" s="17"/>
      <c r="AB15" s="17"/>
      <c r="AC15" s="17"/>
      <c r="AD15" s="17"/>
      <c r="AE15" s="17"/>
      <c r="AF15" s="17"/>
      <c r="AG15" s="17"/>
      <c r="AH15" s="17"/>
    </row>
    <row r="16" spans="1:34" ht="15.75" customHeight="1" x14ac:dyDescent="0.3">
      <c r="A16" s="18" t="s">
        <v>32</v>
      </c>
      <c r="B16" s="18"/>
      <c r="C16" s="18"/>
      <c r="D16" s="18"/>
      <c r="E16" s="18"/>
      <c r="F16" s="18"/>
      <c r="G16" s="18"/>
      <c r="H16" s="18"/>
      <c r="I16" s="19">
        <f t="shared" ref="I16:P16" si="37">SUM(I13:I15)</f>
        <v>11000</v>
      </c>
      <c r="J16" s="19">
        <f t="shared" si="37"/>
        <v>1283.6100000000001</v>
      </c>
      <c r="K16" s="20">
        <f t="shared" si="37"/>
        <v>179259</v>
      </c>
      <c r="L16" s="20">
        <f t="shared" si="37"/>
        <v>464893</v>
      </c>
      <c r="M16" s="20">
        <f t="shared" si="37"/>
        <v>537778</v>
      </c>
      <c r="N16" s="20">
        <f t="shared" si="37"/>
        <v>1031177</v>
      </c>
      <c r="O16" s="20">
        <f t="shared" si="37"/>
        <v>0</v>
      </c>
      <c r="P16" s="20">
        <f t="shared" si="37"/>
        <v>1428</v>
      </c>
      <c r="Q16" s="19"/>
      <c r="R16" s="19">
        <f t="shared" ref="R16:R28" si="38">(J16/N16)*1000</f>
        <v>1.2448008440839933</v>
      </c>
      <c r="S16" s="19"/>
      <c r="T16" s="19">
        <f t="shared" si="1"/>
        <v>0.89888655462184885</v>
      </c>
      <c r="U16" s="18">
        <f t="shared" ref="U16:V16" si="39">SUM(U13:U15)</f>
        <v>0</v>
      </c>
      <c r="V16" s="18">
        <f t="shared" si="39"/>
        <v>0</v>
      </c>
      <c r="W16" s="21"/>
      <c r="X16" s="19" t="e">
        <f t="shared" si="30"/>
        <v>#DIV/0!</v>
      </c>
      <c r="Y16" s="18"/>
      <c r="Z16" s="18"/>
      <c r="AA16" s="17"/>
      <c r="AB16" s="17"/>
      <c r="AC16" s="17"/>
      <c r="AD16" s="17"/>
      <c r="AE16" s="17"/>
      <c r="AF16" s="17"/>
      <c r="AG16" s="17"/>
      <c r="AH16" s="17"/>
    </row>
    <row r="17" spans="1:34" ht="15.75" customHeight="1" x14ac:dyDescent="0.25">
      <c r="A17" s="6">
        <f>Summary!A17</f>
        <v>45792</v>
      </c>
      <c r="B17" s="6">
        <f>Summary!B17</f>
        <v>45851</v>
      </c>
      <c r="C17" s="7">
        <v>45809</v>
      </c>
      <c r="D17" s="7">
        <v>45815</v>
      </c>
      <c r="E17" s="8" t="s">
        <v>26</v>
      </c>
      <c r="F17" s="8" t="s">
        <v>39</v>
      </c>
      <c r="G17" s="8" t="s">
        <v>40</v>
      </c>
      <c r="H17" s="8" t="s">
        <v>29</v>
      </c>
      <c r="I17" s="9">
        <v>6000</v>
      </c>
      <c r="J17" s="10">
        <v>702.57</v>
      </c>
      <c r="K17" s="11"/>
      <c r="L17" s="12" t="s">
        <v>41</v>
      </c>
      <c r="M17" s="11"/>
      <c r="N17" s="12">
        <v>82690</v>
      </c>
      <c r="O17" s="11"/>
      <c r="P17" s="12">
        <v>5043</v>
      </c>
      <c r="Q17" s="9"/>
      <c r="R17" s="10">
        <f t="shared" si="38"/>
        <v>8.4964324585802391</v>
      </c>
      <c r="S17" s="9"/>
      <c r="T17" s="10">
        <f t="shared" si="1"/>
        <v>0.13931588340273648</v>
      </c>
      <c r="U17" s="11">
        <v>1200</v>
      </c>
      <c r="V17" s="71">
        <v>948</v>
      </c>
      <c r="W17" s="14">
        <f t="shared" ref="W17:X17" si="40">I17/U17</f>
        <v>5</v>
      </c>
      <c r="X17" s="10">
        <f t="shared" si="40"/>
        <v>0.74110759493670897</v>
      </c>
      <c r="Y17" s="15" t="e">
        <f t="shared" ref="Y17:Z17" si="41">O17/M17</f>
        <v>#DIV/0!</v>
      </c>
      <c r="Z17" s="16">
        <f t="shared" si="41"/>
        <v>6.0986818236788004E-2</v>
      </c>
      <c r="AA17" s="17"/>
      <c r="AB17" s="17"/>
      <c r="AC17" s="17"/>
      <c r="AD17" s="17"/>
      <c r="AE17" s="17"/>
      <c r="AF17" s="17"/>
      <c r="AG17" s="17"/>
      <c r="AH17" s="17"/>
    </row>
    <row r="18" spans="1:34" ht="15.75" customHeight="1" x14ac:dyDescent="0.25">
      <c r="A18" s="6">
        <f>Summary!A18</f>
        <v>45792</v>
      </c>
      <c r="B18" s="6">
        <f>Summary!B18</f>
        <v>45851</v>
      </c>
      <c r="C18" s="7">
        <v>45809</v>
      </c>
      <c r="D18" s="7">
        <v>45815</v>
      </c>
      <c r="E18" s="8" t="s">
        <v>26</v>
      </c>
      <c r="F18" s="8" t="s">
        <v>39</v>
      </c>
      <c r="G18" s="8" t="s">
        <v>40</v>
      </c>
      <c r="H18" s="8" t="s">
        <v>30</v>
      </c>
      <c r="I18" s="9">
        <v>5000</v>
      </c>
      <c r="J18" s="10">
        <v>564.44000000000005</v>
      </c>
      <c r="K18" s="11"/>
      <c r="L18" s="12" t="s">
        <v>41</v>
      </c>
      <c r="M18" s="11"/>
      <c r="N18" s="12">
        <v>71166</v>
      </c>
      <c r="O18" s="11"/>
      <c r="P18" s="12">
        <v>5703</v>
      </c>
      <c r="Q18" s="9"/>
      <c r="R18" s="10">
        <f t="shared" si="38"/>
        <v>7.9313155158362152</v>
      </c>
      <c r="S18" s="9"/>
      <c r="T18" s="10">
        <f t="shared" si="1"/>
        <v>9.8972470629493256E-2</v>
      </c>
      <c r="U18" s="11">
        <v>1000</v>
      </c>
      <c r="V18" s="71">
        <v>458</v>
      </c>
      <c r="W18" s="14">
        <f t="shared" ref="W18:X18" si="42">I18/U18</f>
        <v>5</v>
      </c>
      <c r="X18" s="10">
        <f t="shared" si="42"/>
        <v>1.2324017467248909</v>
      </c>
      <c r="Y18" s="15" t="e">
        <f t="shared" ref="Y18:Z18" si="43">O18/M18</f>
        <v>#DIV/0!</v>
      </c>
      <c r="Z18" s="16">
        <f t="shared" si="43"/>
        <v>8.0136582075710311E-2</v>
      </c>
      <c r="AA18" s="17"/>
      <c r="AB18" s="17"/>
      <c r="AC18" s="17"/>
      <c r="AD18" s="17"/>
      <c r="AE18" s="17"/>
      <c r="AF18" s="17"/>
      <c r="AG18" s="17"/>
      <c r="AH18" s="17"/>
    </row>
    <row r="19" spans="1:34" ht="15.75" customHeight="1" x14ac:dyDescent="0.25">
      <c r="A19" s="6">
        <f>Summary!A19</f>
        <v>45792</v>
      </c>
      <c r="B19" s="6">
        <f>Summary!B19</f>
        <v>45851</v>
      </c>
      <c r="C19" s="7">
        <v>45809</v>
      </c>
      <c r="D19" s="7">
        <v>45815</v>
      </c>
      <c r="E19" s="8" t="s">
        <v>26</v>
      </c>
      <c r="F19" s="8" t="s">
        <v>39</v>
      </c>
      <c r="G19" s="8" t="s">
        <v>40</v>
      </c>
      <c r="H19" s="8" t="s">
        <v>31</v>
      </c>
      <c r="I19" s="9">
        <v>3000</v>
      </c>
      <c r="J19" s="10">
        <v>344.24</v>
      </c>
      <c r="K19" s="11"/>
      <c r="L19" s="12" t="s">
        <v>41</v>
      </c>
      <c r="M19" s="11"/>
      <c r="N19" s="12">
        <v>94028</v>
      </c>
      <c r="O19" s="11"/>
      <c r="P19" s="12">
        <v>2468</v>
      </c>
      <c r="Q19" s="9"/>
      <c r="R19" s="10">
        <f t="shared" si="38"/>
        <v>3.6610371378738251</v>
      </c>
      <c r="S19" s="9"/>
      <c r="T19" s="10">
        <f t="shared" si="1"/>
        <v>0.13948136142625608</v>
      </c>
      <c r="U19" s="13">
        <v>429</v>
      </c>
      <c r="V19" s="71">
        <v>409</v>
      </c>
      <c r="W19" s="14">
        <f t="shared" ref="W19:X19" si="44">I19/U19</f>
        <v>6.9930069930069934</v>
      </c>
      <c r="X19" s="10">
        <f t="shared" si="44"/>
        <v>0.84166259168704161</v>
      </c>
      <c r="Y19" s="15" t="e">
        <f t="shared" ref="Y19:Z19" si="45">O19/M19</f>
        <v>#DIV/0!</v>
      </c>
      <c r="Z19" s="16">
        <f t="shared" si="45"/>
        <v>2.6247500744459099E-2</v>
      </c>
      <c r="AA19" s="17"/>
      <c r="AB19" s="17"/>
      <c r="AC19" s="17"/>
      <c r="AD19" s="17"/>
      <c r="AE19" s="17"/>
      <c r="AF19" s="17"/>
      <c r="AG19" s="17"/>
      <c r="AH19" s="17"/>
    </row>
    <row r="20" spans="1:34" ht="15.75" customHeight="1" x14ac:dyDescent="0.25">
      <c r="A20" s="6">
        <f>Summary!A20</f>
        <v>45792</v>
      </c>
      <c r="B20" s="6">
        <f>Summary!B20</f>
        <v>45851</v>
      </c>
      <c r="C20" s="7">
        <v>45809</v>
      </c>
      <c r="D20" s="7">
        <v>45815</v>
      </c>
      <c r="E20" s="8" t="s">
        <v>26</v>
      </c>
      <c r="F20" s="8" t="s">
        <v>39</v>
      </c>
      <c r="G20" s="8" t="s">
        <v>40</v>
      </c>
      <c r="H20" s="8" t="s">
        <v>35</v>
      </c>
      <c r="I20" s="9">
        <v>2000</v>
      </c>
      <c r="J20" s="10">
        <v>203.94</v>
      </c>
      <c r="K20" s="11"/>
      <c r="L20" s="12" t="s">
        <v>41</v>
      </c>
      <c r="M20" s="11"/>
      <c r="N20" s="12">
        <v>44611</v>
      </c>
      <c r="O20" s="11"/>
      <c r="P20" s="12">
        <v>1452</v>
      </c>
      <c r="Q20" s="9"/>
      <c r="R20" s="10">
        <f t="shared" si="38"/>
        <v>4.5715182354127908</v>
      </c>
      <c r="S20" s="9"/>
      <c r="T20" s="10">
        <f t="shared" si="1"/>
        <v>0.14045454545454544</v>
      </c>
      <c r="U20" s="13">
        <v>333</v>
      </c>
      <c r="V20" s="71">
        <v>243</v>
      </c>
      <c r="W20" s="14">
        <f t="shared" ref="W20:X20" si="46">I20/U20</f>
        <v>6.0060060060060056</v>
      </c>
      <c r="X20" s="10">
        <f t="shared" si="46"/>
        <v>0.83925925925925926</v>
      </c>
      <c r="Y20" s="15" t="e">
        <f t="shared" ref="Y20:Z20" si="47">O20/M20</f>
        <v>#DIV/0!</v>
      </c>
      <c r="Z20" s="16">
        <f t="shared" si="47"/>
        <v>3.2548026271547376E-2</v>
      </c>
      <c r="AA20" s="17"/>
      <c r="AB20" s="17"/>
      <c r="AC20" s="17"/>
      <c r="AD20" s="17"/>
      <c r="AE20" s="17"/>
      <c r="AF20" s="17"/>
      <c r="AG20" s="17"/>
      <c r="AH20" s="17"/>
    </row>
    <row r="21" spans="1:34" ht="15.75" customHeight="1" x14ac:dyDescent="0.25">
      <c r="A21" s="6">
        <f>Summary!A21</f>
        <v>45792</v>
      </c>
      <c r="B21" s="6">
        <f>Summary!B21</f>
        <v>45851</v>
      </c>
      <c r="C21" s="7">
        <v>45809</v>
      </c>
      <c r="D21" s="7">
        <v>45815</v>
      </c>
      <c r="E21" s="8" t="s">
        <v>26</v>
      </c>
      <c r="F21" s="8" t="s">
        <v>39</v>
      </c>
      <c r="G21" s="8" t="s">
        <v>40</v>
      </c>
      <c r="H21" s="8" t="s">
        <v>36</v>
      </c>
      <c r="I21" s="9">
        <v>2000</v>
      </c>
      <c r="J21" s="10">
        <v>209.81</v>
      </c>
      <c r="K21" s="11"/>
      <c r="L21" s="12" t="s">
        <v>41</v>
      </c>
      <c r="M21" s="11"/>
      <c r="N21" s="12">
        <v>54070</v>
      </c>
      <c r="O21" s="11"/>
      <c r="P21" s="12">
        <v>2901</v>
      </c>
      <c r="Q21" s="9"/>
      <c r="R21" s="10">
        <f t="shared" si="38"/>
        <v>3.8803402996116145</v>
      </c>
      <c r="S21" s="9"/>
      <c r="T21" s="10">
        <f t="shared" si="1"/>
        <v>7.232333678042055E-2</v>
      </c>
      <c r="U21" s="13">
        <v>333</v>
      </c>
      <c r="V21" s="71">
        <v>504</v>
      </c>
      <c r="W21" s="14">
        <f t="shared" ref="W21:X21" si="48">I21/U21</f>
        <v>6.0060060060060056</v>
      </c>
      <c r="X21" s="10">
        <f t="shared" si="48"/>
        <v>0.41628968253968257</v>
      </c>
      <c r="Y21" s="15" t="e">
        <f t="shared" ref="Y21:Z21" si="49">O21/M21</f>
        <v>#DIV/0!</v>
      </c>
      <c r="Z21" s="16">
        <f t="shared" si="49"/>
        <v>5.3652672461623821E-2</v>
      </c>
      <c r="AA21" s="17"/>
      <c r="AB21" s="17"/>
      <c r="AC21" s="17"/>
      <c r="AD21" s="17"/>
      <c r="AE21" s="17"/>
      <c r="AF21" s="17"/>
      <c r="AG21" s="17"/>
      <c r="AH21" s="17"/>
    </row>
    <row r="22" spans="1:34" ht="15.75" customHeight="1" x14ac:dyDescent="0.25">
      <c r="A22" s="6">
        <f>Summary!A22</f>
        <v>45789</v>
      </c>
      <c r="B22" s="6">
        <f>Summary!B22</f>
        <v>45849</v>
      </c>
      <c r="C22" s="7">
        <v>45809</v>
      </c>
      <c r="D22" s="7">
        <v>45815</v>
      </c>
      <c r="E22" s="8" t="s">
        <v>26</v>
      </c>
      <c r="F22" s="8" t="s">
        <v>39</v>
      </c>
      <c r="G22" s="8" t="s">
        <v>40</v>
      </c>
      <c r="H22" s="8" t="s">
        <v>37</v>
      </c>
      <c r="I22" s="9">
        <v>2000</v>
      </c>
      <c r="J22" s="10">
        <v>202.95</v>
      </c>
      <c r="K22" s="11"/>
      <c r="L22" s="12" t="s">
        <v>41</v>
      </c>
      <c r="M22" s="11"/>
      <c r="N22" s="12">
        <v>48015</v>
      </c>
      <c r="O22" s="11"/>
      <c r="P22" s="12">
        <v>1675</v>
      </c>
      <c r="Q22" s="9"/>
      <c r="R22" s="10">
        <f t="shared" si="38"/>
        <v>4.2268041237113394</v>
      </c>
      <c r="S22" s="9"/>
      <c r="T22" s="10">
        <f t="shared" si="1"/>
        <v>0.1211641791044776</v>
      </c>
      <c r="U22" s="13">
        <v>333</v>
      </c>
      <c r="V22" s="71">
        <v>333</v>
      </c>
      <c r="W22" s="14">
        <f t="shared" ref="W22:X22" si="50">I22/U22</f>
        <v>6.0060060060060056</v>
      </c>
      <c r="X22" s="10">
        <f t="shared" si="50"/>
        <v>0.60945945945945945</v>
      </c>
      <c r="Y22" s="15" t="e">
        <f t="shared" ref="Y22:Z22" si="51">O22/M22</f>
        <v>#DIV/0!</v>
      </c>
      <c r="Z22" s="16">
        <f t="shared" si="51"/>
        <v>3.4884931792148285E-2</v>
      </c>
      <c r="AA22" s="17"/>
      <c r="AB22" s="17"/>
      <c r="AC22" s="17"/>
      <c r="AD22" s="17"/>
      <c r="AE22" s="17"/>
      <c r="AF22" s="17"/>
      <c r="AG22" s="17"/>
      <c r="AH22" s="17"/>
    </row>
    <row r="23" spans="1:34" ht="15.75" customHeight="1" x14ac:dyDescent="0.3">
      <c r="A23" s="18" t="s">
        <v>32</v>
      </c>
      <c r="B23" s="18"/>
      <c r="C23" s="18"/>
      <c r="D23" s="18"/>
      <c r="E23" s="18"/>
      <c r="F23" s="18"/>
      <c r="G23" s="18"/>
      <c r="H23" s="18"/>
      <c r="I23" s="19">
        <f t="shared" ref="I23:P23" si="52">SUM(I17:I22)</f>
        <v>20000</v>
      </c>
      <c r="J23" s="19">
        <f t="shared" si="52"/>
        <v>2227.9500000000003</v>
      </c>
      <c r="K23" s="20">
        <f t="shared" si="52"/>
        <v>0</v>
      </c>
      <c r="L23" s="20">
        <f t="shared" si="52"/>
        <v>0</v>
      </c>
      <c r="M23" s="20">
        <f t="shared" si="52"/>
        <v>0</v>
      </c>
      <c r="N23" s="20">
        <f t="shared" si="52"/>
        <v>394580</v>
      </c>
      <c r="O23" s="20">
        <f t="shared" si="52"/>
        <v>0</v>
      </c>
      <c r="P23" s="20">
        <f t="shared" si="52"/>
        <v>19242</v>
      </c>
      <c r="Q23" s="19"/>
      <c r="R23" s="19">
        <f t="shared" si="38"/>
        <v>5.6463834963758943</v>
      </c>
      <c r="S23" s="19"/>
      <c r="T23" s="19">
        <f t="shared" si="1"/>
        <v>0.11578578110383538</v>
      </c>
      <c r="U23" s="20">
        <f t="shared" ref="U23:V23" si="53">SUM(U17:U22)</f>
        <v>3628</v>
      </c>
      <c r="V23" s="18">
        <f t="shared" si="53"/>
        <v>2895</v>
      </c>
      <c r="W23" s="21"/>
      <c r="X23" s="19">
        <f>J23/V23</f>
        <v>0.76958549222797934</v>
      </c>
      <c r="Y23" s="18"/>
      <c r="Z23" s="18"/>
      <c r="AA23" s="17"/>
      <c r="AB23" s="17"/>
      <c r="AC23" s="17"/>
      <c r="AD23" s="17"/>
      <c r="AE23" s="17"/>
      <c r="AF23" s="17"/>
      <c r="AG23" s="17"/>
      <c r="AH23" s="17"/>
    </row>
    <row r="24" spans="1:34" ht="15.75" customHeight="1" x14ac:dyDescent="0.25">
      <c r="A24" s="6">
        <f>Summary!A24</f>
        <v>45797</v>
      </c>
      <c r="B24" s="6">
        <f>Summary!B24</f>
        <v>45857</v>
      </c>
      <c r="C24" s="7">
        <v>45809</v>
      </c>
      <c r="D24" s="7">
        <v>45815</v>
      </c>
      <c r="E24" s="8" t="s">
        <v>26</v>
      </c>
      <c r="F24" s="8" t="s">
        <v>42</v>
      </c>
      <c r="G24" s="8" t="s">
        <v>43</v>
      </c>
      <c r="H24" s="8" t="s">
        <v>29</v>
      </c>
      <c r="I24" s="9">
        <v>7000</v>
      </c>
      <c r="J24" s="10">
        <f t="shared" ref="J24:J27" si="54">P24*T24</f>
        <v>2339.6</v>
      </c>
      <c r="K24" s="11"/>
      <c r="L24" s="12"/>
      <c r="M24" s="11">
        <v>5600000</v>
      </c>
      <c r="N24" s="12">
        <v>782630</v>
      </c>
      <c r="O24" s="11">
        <v>28000</v>
      </c>
      <c r="P24" s="12">
        <v>11698</v>
      </c>
      <c r="Q24" s="9">
        <v>2.5</v>
      </c>
      <c r="R24" s="10">
        <f t="shared" si="38"/>
        <v>2.9894075105733231</v>
      </c>
      <c r="S24" s="9">
        <f t="shared" ref="S24:S27" si="55">(I24/O24)</f>
        <v>0.25</v>
      </c>
      <c r="T24" s="10">
        <v>0.2</v>
      </c>
      <c r="U24" s="11">
        <v>1167</v>
      </c>
      <c r="V24" s="71"/>
      <c r="W24" s="14">
        <f t="shared" ref="W24:X24" si="56">I24/U24</f>
        <v>5.9982862039417313</v>
      </c>
      <c r="X24" s="10" t="e">
        <f t="shared" si="56"/>
        <v>#DIV/0!</v>
      </c>
      <c r="Y24" s="15">
        <f t="shared" ref="Y24:Z24" si="57">O24/M24</f>
        <v>5.0000000000000001E-3</v>
      </c>
      <c r="Z24" s="16">
        <f t="shared" si="57"/>
        <v>1.4947037552866617E-2</v>
      </c>
      <c r="AA24" s="17"/>
      <c r="AB24" s="17"/>
      <c r="AC24" s="17"/>
      <c r="AD24" s="17"/>
      <c r="AE24" s="17"/>
      <c r="AF24" s="17"/>
      <c r="AG24" s="17"/>
      <c r="AH24" s="17"/>
    </row>
    <row r="25" spans="1:34" ht="15.75" customHeight="1" x14ac:dyDescent="0.25">
      <c r="A25" s="6">
        <f>Summary!A25</f>
        <v>45797</v>
      </c>
      <c r="B25" s="6">
        <f>Summary!B25</f>
        <v>45857</v>
      </c>
      <c r="C25" s="7">
        <v>45809</v>
      </c>
      <c r="D25" s="7">
        <v>45815</v>
      </c>
      <c r="E25" s="8" t="s">
        <v>26</v>
      </c>
      <c r="F25" s="8" t="s">
        <v>42</v>
      </c>
      <c r="G25" s="8" t="s">
        <v>43</v>
      </c>
      <c r="H25" s="8" t="s">
        <v>30</v>
      </c>
      <c r="I25" s="9">
        <v>5000</v>
      </c>
      <c r="J25" s="10">
        <f t="shared" si="54"/>
        <v>170.60000000000002</v>
      </c>
      <c r="K25" s="11"/>
      <c r="L25" s="12"/>
      <c r="M25" s="11">
        <v>4000000</v>
      </c>
      <c r="N25" s="12">
        <v>52215</v>
      </c>
      <c r="O25" s="11">
        <v>20000</v>
      </c>
      <c r="P25" s="12">
        <v>853</v>
      </c>
      <c r="Q25" s="9">
        <v>4</v>
      </c>
      <c r="R25" s="10">
        <f t="shared" si="38"/>
        <v>3.2672603657952699</v>
      </c>
      <c r="S25" s="9">
        <f t="shared" si="55"/>
        <v>0.25</v>
      </c>
      <c r="T25" s="10">
        <v>0.2</v>
      </c>
      <c r="U25" s="13">
        <v>714</v>
      </c>
      <c r="V25" s="71"/>
      <c r="W25" s="14">
        <f t="shared" ref="W25:X25" si="58">I25/U25</f>
        <v>7.0028011204481793</v>
      </c>
      <c r="X25" s="10" t="e">
        <f t="shared" si="58"/>
        <v>#DIV/0!</v>
      </c>
      <c r="Y25" s="15">
        <f t="shared" ref="Y25:Z25" si="59">O25/M25</f>
        <v>5.0000000000000001E-3</v>
      </c>
      <c r="Z25" s="16">
        <f t="shared" si="59"/>
        <v>1.6336301828976347E-2</v>
      </c>
      <c r="AA25" s="17"/>
      <c r="AB25" s="17"/>
      <c r="AC25" s="17"/>
      <c r="AD25" s="17"/>
      <c r="AE25" s="17"/>
      <c r="AF25" s="17"/>
      <c r="AG25" s="17"/>
      <c r="AH25" s="17"/>
    </row>
    <row r="26" spans="1:34" ht="15.75" customHeight="1" x14ac:dyDescent="0.25">
      <c r="A26" s="6">
        <f>Summary!A26</f>
        <v>45797</v>
      </c>
      <c r="B26" s="6">
        <f>Summary!B26</f>
        <v>45857</v>
      </c>
      <c r="C26" s="7">
        <v>45809</v>
      </c>
      <c r="D26" s="7">
        <v>45815</v>
      </c>
      <c r="E26" s="8" t="s">
        <v>26</v>
      </c>
      <c r="F26" s="8" t="s">
        <v>42</v>
      </c>
      <c r="G26" s="8" t="s">
        <v>43</v>
      </c>
      <c r="H26" s="8" t="s">
        <v>31</v>
      </c>
      <c r="I26" s="9">
        <v>4000</v>
      </c>
      <c r="J26" s="10">
        <f t="shared" si="54"/>
        <v>1061</v>
      </c>
      <c r="K26" s="11"/>
      <c r="L26" s="12"/>
      <c r="M26" s="11">
        <v>3200000</v>
      </c>
      <c r="N26" s="12">
        <v>322104</v>
      </c>
      <c r="O26" s="11">
        <v>16000</v>
      </c>
      <c r="P26" s="12">
        <v>5305</v>
      </c>
      <c r="Q26" s="9">
        <v>5</v>
      </c>
      <c r="R26" s="10">
        <f t="shared" si="38"/>
        <v>3.2939671658843106</v>
      </c>
      <c r="S26" s="9">
        <f t="shared" si="55"/>
        <v>0.25</v>
      </c>
      <c r="T26" s="10">
        <v>0.2</v>
      </c>
      <c r="U26" s="13">
        <v>571</v>
      </c>
      <c r="V26" s="71"/>
      <c r="W26" s="14">
        <f t="shared" ref="W26:X26" si="60">I26/U26</f>
        <v>7.0052539404553418</v>
      </c>
      <c r="X26" s="10" t="e">
        <f t="shared" si="60"/>
        <v>#DIV/0!</v>
      </c>
      <c r="Y26" s="15">
        <f t="shared" ref="Y26:Z26" si="61">O26/M26</f>
        <v>5.0000000000000001E-3</v>
      </c>
      <c r="Z26" s="16">
        <f t="shared" si="61"/>
        <v>1.6469835829421554E-2</v>
      </c>
      <c r="AA26" s="17"/>
      <c r="AB26" s="17"/>
      <c r="AC26" s="17"/>
      <c r="AD26" s="17"/>
      <c r="AE26" s="17"/>
      <c r="AF26" s="17"/>
      <c r="AG26" s="17"/>
      <c r="AH26" s="17"/>
    </row>
    <row r="27" spans="1:34" ht="15.75" customHeight="1" x14ac:dyDescent="0.25">
      <c r="A27" s="6">
        <f>Summary!A27</f>
        <v>45797</v>
      </c>
      <c r="B27" s="6">
        <f>Summary!B27</f>
        <v>45857</v>
      </c>
      <c r="C27" s="7">
        <v>45809</v>
      </c>
      <c r="D27" s="7">
        <v>45815</v>
      </c>
      <c r="E27" s="8" t="s">
        <v>26</v>
      </c>
      <c r="F27" s="8" t="s">
        <v>42</v>
      </c>
      <c r="G27" s="8" t="s">
        <v>43</v>
      </c>
      <c r="H27" s="8" t="s">
        <v>37</v>
      </c>
      <c r="I27" s="9">
        <v>3000</v>
      </c>
      <c r="J27" s="10">
        <f t="shared" si="54"/>
        <v>967.40000000000009</v>
      </c>
      <c r="K27" s="11"/>
      <c r="L27" s="12"/>
      <c r="M27" s="11">
        <v>2400000</v>
      </c>
      <c r="N27" s="12">
        <v>174595</v>
      </c>
      <c r="O27" s="11">
        <v>12000</v>
      </c>
      <c r="P27" s="12">
        <v>4837</v>
      </c>
      <c r="Q27" s="9">
        <v>3.5</v>
      </c>
      <c r="R27" s="10">
        <f t="shared" si="38"/>
        <v>5.5408230476245031</v>
      </c>
      <c r="S27" s="9">
        <f t="shared" si="55"/>
        <v>0.25</v>
      </c>
      <c r="T27" s="10">
        <v>0.2</v>
      </c>
      <c r="U27" s="13">
        <v>429</v>
      </c>
      <c r="V27" s="71"/>
      <c r="W27" s="14">
        <f t="shared" ref="W27:X27" si="62">I27/U27</f>
        <v>6.9930069930069934</v>
      </c>
      <c r="X27" s="10" t="e">
        <f t="shared" si="62"/>
        <v>#DIV/0!</v>
      </c>
      <c r="Y27" s="15">
        <f t="shared" ref="Y27:Z27" si="63">O27/M27</f>
        <v>5.0000000000000001E-3</v>
      </c>
      <c r="Z27" s="16">
        <f t="shared" si="63"/>
        <v>2.7704115238122513E-2</v>
      </c>
      <c r="AA27" s="17"/>
      <c r="AB27" s="17"/>
      <c r="AC27" s="17"/>
      <c r="AD27" s="17"/>
      <c r="AE27" s="17"/>
      <c r="AF27" s="17"/>
      <c r="AG27" s="17"/>
      <c r="AH27" s="17"/>
    </row>
    <row r="28" spans="1:34" ht="15.75" customHeight="1" x14ac:dyDescent="0.3">
      <c r="A28" s="18" t="s">
        <v>32</v>
      </c>
      <c r="B28" s="18"/>
      <c r="C28" s="18"/>
      <c r="D28" s="18"/>
      <c r="E28" s="18"/>
      <c r="F28" s="18"/>
      <c r="G28" s="18"/>
      <c r="H28" s="18"/>
      <c r="I28" s="19">
        <f t="shared" ref="I28:P28" si="64">SUM(I24:I27)</f>
        <v>19000</v>
      </c>
      <c r="J28" s="19">
        <f t="shared" si="64"/>
        <v>4538.6000000000004</v>
      </c>
      <c r="K28" s="20">
        <f t="shared" si="64"/>
        <v>0</v>
      </c>
      <c r="L28" s="20">
        <f t="shared" si="64"/>
        <v>0</v>
      </c>
      <c r="M28" s="20">
        <f t="shared" si="64"/>
        <v>15200000</v>
      </c>
      <c r="N28" s="20">
        <f t="shared" si="64"/>
        <v>1331544</v>
      </c>
      <c r="O28" s="20">
        <f t="shared" si="64"/>
        <v>76000</v>
      </c>
      <c r="P28" s="20">
        <f t="shared" si="64"/>
        <v>22693</v>
      </c>
      <c r="Q28" s="19"/>
      <c r="R28" s="19">
        <f t="shared" si="38"/>
        <v>3.4085242395294486</v>
      </c>
      <c r="S28" s="19"/>
      <c r="T28" s="19">
        <f>(J28/P28)</f>
        <v>0.2</v>
      </c>
      <c r="U28" s="20">
        <f t="shared" ref="U28:V28" si="65">SUM(U24:U27)</f>
        <v>2881</v>
      </c>
      <c r="V28" s="18">
        <f t="shared" si="65"/>
        <v>0</v>
      </c>
      <c r="W28" s="21"/>
      <c r="X28" s="19" t="e">
        <f>J28/V28</f>
        <v>#DIV/0!</v>
      </c>
      <c r="Y28" s="18"/>
      <c r="Z28" s="18"/>
      <c r="AA28" s="17"/>
      <c r="AB28" s="17"/>
      <c r="AC28" s="17"/>
      <c r="AD28" s="17"/>
      <c r="AE28" s="17"/>
      <c r="AF28" s="17"/>
      <c r="AG28" s="17"/>
      <c r="AH28" s="17"/>
    </row>
    <row r="29" spans="1:34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24"/>
      <c r="J29" s="25"/>
      <c r="K29" s="26"/>
      <c r="L29" s="27"/>
      <c r="M29" s="26"/>
      <c r="N29" s="27"/>
      <c r="O29" s="26"/>
      <c r="P29" s="27"/>
      <c r="Q29" s="24"/>
      <c r="R29" s="25"/>
      <c r="S29" s="24"/>
      <c r="T29" s="25"/>
      <c r="U29" s="17"/>
      <c r="V29" s="28"/>
      <c r="W29" s="29"/>
      <c r="X29" s="25"/>
      <c r="Y29" s="17"/>
      <c r="Z29" s="28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3">
      <c r="A30" s="17"/>
      <c r="B30" s="17"/>
      <c r="C30" s="17"/>
      <c r="D30" s="17"/>
      <c r="E30" s="17"/>
      <c r="F30" s="17"/>
      <c r="G30" s="17"/>
      <c r="H30" s="32" t="s">
        <v>32</v>
      </c>
      <c r="I30" s="33">
        <f t="shared" ref="I30:P30" si="66">SUM(I28,I23,I16,I12,I5)</f>
        <v>83000</v>
      </c>
      <c r="J30" s="33">
        <f t="shared" si="66"/>
        <v>11766.130000000003</v>
      </c>
      <c r="K30" s="34">
        <f t="shared" si="66"/>
        <v>1190926</v>
      </c>
      <c r="L30" s="34">
        <f t="shared" si="66"/>
        <v>928997</v>
      </c>
      <c r="M30" s="34">
        <f t="shared" si="66"/>
        <v>24712779</v>
      </c>
      <c r="N30" s="34">
        <f t="shared" si="66"/>
        <v>3775316</v>
      </c>
      <c r="O30" s="34">
        <f t="shared" si="66"/>
        <v>76000</v>
      </c>
      <c r="P30" s="34">
        <f t="shared" si="66"/>
        <v>61762</v>
      </c>
      <c r="Q30" s="33">
        <v>3.5</v>
      </c>
      <c r="R30" s="33">
        <f>(J30/N30)*1000</f>
        <v>3.1165947433274468</v>
      </c>
      <c r="S30" s="33">
        <f t="shared" ref="S30:T30" si="67">(I30/O30)</f>
        <v>1.0921052631578947</v>
      </c>
      <c r="T30" s="33">
        <f t="shared" si="67"/>
        <v>0.19050759366600828</v>
      </c>
      <c r="U30" s="34">
        <f t="shared" ref="U30:V30" si="68">SUM(U28,U23,U16,U12,U5)</f>
        <v>8200</v>
      </c>
      <c r="V30" s="34">
        <f t="shared" si="68"/>
        <v>2895</v>
      </c>
      <c r="W30" s="33">
        <f t="shared" ref="W30:X30" si="69">I30/U30</f>
        <v>10.121951219512194</v>
      </c>
      <c r="X30" s="33">
        <f t="shared" si="69"/>
        <v>4.0642936096718492</v>
      </c>
      <c r="Y30" s="35">
        <f t="shared" ref="Y30:Z30" si="70">O30/M30</f>
        <v>3.07533199726344E-3</v>
      </c>
      <c r="Z30" s="35">
        <f t="shared" si="70"/>
        <v>1.6359425277248315E-2</v>
      </c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24"/>
      <c r="J31" s="25"/>
      <c r="K31" s="26"/>
      <c r="L31" s="27"/>
      <c r="M31" s="26"/>
      <c r="N31" s="27"/>
      <c r="O31" s="26"/>
      <c r="P31" s="27"/>
      <c r="Q31" s="24"/>
      <c r="R31" s="25"/>
      <c r="S31" s="24"/>
      <c r="T31" s="25"/>
      <c r="U31" s="17"/>
      <c r="V31" s="28"/>
      <c r="W31" s="29"/>
      <c r="X31" s="25"/>
      <c r="Y31" s="17"/>
      <c r="Z31" s="28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24"/>
      <c r="J32" s="25"/>
      <c r="K32" s="26"/>
      <c r="L32" s="27"/>
      <c r="M32" s="26"/>
      <c r="N32" s="27"/>
      <c r="O32" s="26"/>
      <c r="P32" s="27"/>
      <c r="Q32" s="24"/>
      <c r="R32" s="25"/>
      <c r="S32" s="24"/>
      <c r="T32" s="25"/>
      <c r="U32" s="17"/>
      <c r="V32" s="28"/>
      <c r="W32" s="29"/>
      <c r="X32" s="25"/>
      <c r="Y32" s="17"/>
      <c r="Z32" s="28"/>
      <c r="AA32" s="17"/>
      <c r="AB32" s="17"/>
      <c r="AC32" s="17"/>
      <c r="AD32" s="17"/>
      <c r="AE32" s="17"/>
      <c r="AF32" s="17"/>
      <c r="AG32" s="17"/>
      <c r="AH32" s="17"/>
    </row>
    <row r="33" spans="1:34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24"/>
      <c r="J33" s="25"/>
      <c r="K33" s="26"/>
      <c r="L33" s="27"/>
      <c r="M33" s="26"/>
      <c r="N33" s="27"/>
      <c r="O33" s="26"/>
      <c r="P33" s="27"/>
      <c r="Q33" s="24"/>
      <c r="R33" s="25"/>
      <c r="S33" s="24"/>
      <c r="T33" s="25"/>
      <c r="U33" s="17"/>
      <c r="V33" s="28"/>
      <c r="W33" s="29"/>
      <c r="X33" s="25"/>
      <c r="Y33" s="17"/>
      <c r="Z33" s="28"/>
      <c r="AA33" s="17"/>
      <c r="AB33" s="17"/>
      <c r="AC33" s="17"/>
      <c r="AD33" s="17"/>
      <c r="AE33" s="17"/>
      <c r="AF33" s="17"/>
      <c r="AG33" s="17"/>
      <c r="AH33" s="17"/>
    </row>
    <row r="34" spans="1:34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24"/>
      <c r="J34" s="25"/>
      <c r="K34" s="26"/>
      <c r="L34" s="27"/>
      <c r="M34" s="26"/>
      <c r="N34" s="27"/>
      <c r="O34" s="26"/>
      <c r="P34" s="27"/>
      <c r="Q34" s="24"/>
      <c r="R34" s="25"/>
      <c r="S34" s="24"/>
      <c r="T34" s="25"/>
      <c r="U34" s="17"/>
      <c r="V34" s="28"/>
      <c r="W34" s="29"/>
      <c r="X34" s="25"/>
      <c r="Y34" s="17"/>
      <c r="Z34" s="28"/>
      <c r="AA34" s="17"/>
      <c r="AB34" s="17"/>
      <c r="AC34" s="17"/>
      <c r="AD34" s="17"/>
      <c r="AE34" s="17"/>
      <c r="AF34" s="17"/>
      <c r="AG34" s="17"/>
      <c r="AH34" s="17"/>
    </row>
    <row r="35" spans="1:34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24"/>
      <c r="J35" s="25"/>
      <c r="K35" s="26"/>
      <c r="L35" s="27"/>
      <c r="M35" s="26"/>
      <c r="N35" s="27"/>
      <c r="O35" s="26"/>
      <c r="P35" s="27"/>
      <c r="Q35" s="24"/>
      <c r="R35" s="25"/>
      <c r="S35" s="24"/>
      <c r="T35" s="25"/>
      <c r="U35" s="17"/>
      <c r="V35" s="28"/>
      <c r="W35" s="29"/>
      <c r="X35" s="25"/>
      <c r="Y35" s="17"/>
      <c r="Z35" s="28"/>
      <c r="AA35" s="17"/>
      <c r="AB35" s="17"/>
      <c r="AC35" s="17"/>
      <c r="AD35" s="17"/>
      <c r="AE35" s="17"/>
      <c r="AF35" s="17"/>
      <c r="AG35" s="17"/>
      <c r="AH35" s="17"/>
    </row>
    <row r="36" spans="1:34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24"/>
      <c r="J36" s="25"/>
      <c r="K36" s="26"/>
      <c r="L36" s="27"/>
      <c r="M36" s="26"/>
      <c r="N36" s="27"/>
      <c r="O36" s="26"/>
      <c r="P36" s="27"/>
      <c r="Q36" s="24"/>
      <c r="R36" s="25"/>
      <c r="S36" s="24"/>
      <c r="T36" s="25"/>
      <c r="U36" s="17"/>
      <c r="V36" s="28"/>
      <c r="W36" s="29"/>
      <c r="X36" s="25"/>
      <c r="Y36" s="17"/>
      <c r="Z36" s="28"/>
      <c r="AA36" s="17"/>
      <c r="AB36" s="17"/>
      <c r="AC36" s="17"/>
      <c r="AD36" s="17"/>
      <c r="AE36" s="17"/>
      <c r="AF36" s="17"/>
      <c r="AG36" s="17"/>
      <c r="AH36" s="17"/>
    </row>
    <row r="37" spans="1:34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24"/>
      <c r="J37" s="25"/>
      <c r="K37" s="26"/>
      <c r="L37" s="27"/>
      <c r="M37" s="26"/>
      <c r="N37" s="27"/>
      <c r="O37" s="26"/>
      <c r="P37" s="27"/>
      <c r="Q37" s="24"/>
      <c r="R37" s="25"/>
      <c r="S37" s="24"/>
      <c r="T37" s="25"/>
      <c r="U37" s="17"/>
      <c r="V37" s="28"/>
      <c r="W37" s="29"/>
      <c r="X37" s="25"/>
      <c r="Y37" s="17"/>
      <c r="Z37" s="28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24"/>
      <c r="J38" s="25"/>
      <c r="K38" s="26"/>
      <c r="L38" s="27"/>
      <c r="M38" s="26"/>
      <c r="N38" s="27"/>
      <c r="O38" s="26"/>
      <c r="P38" s="27"/>
      <c r="Q38" s="24"/>
      <c r="R38" s="25"/>
      <c r="S38" s="24"/>
      <c r="T38" s="25"/>
      <c r="U38" s="17"/>
      <c r="V38" s="28"/>
      <c r="W38" s="29"/>
      <c r="X38" s="25"/>
      <c r="Y38" s="17"/>
      <c r="Z38" s="28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24"/>
      <c r="J39" s="25"/>
      <c r="K39" s="26"/>
      <c r="L39" s="27"/>
      <c r="M39" s="26"/>
      <c r="N39" s="27"/>
      <c r="O39" s="26"/>
      <c r="P39" s="27"/>
      <c r="Q39" s="24"/>
      <c r="R39" s="25"/>
      <c r="S39" s="24"/>
      <c r="T39" s="25"/>
      <c r="U39" s="17"/>
      <c r="V39" s="28"/>
      <c r="W39" s="29"/>
      <c r="X39" s="25"/>
      <c r="Y39" s="17"/>
      <c r="Z39" s="28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24"/>
      <c r="J40" s="25"/>
      <c r="K40" s="26"/>
      <c r="L40" s="27"/>
      <c r="M40" s="26"/>
      <c r="N40" s="27"/>
      <c r="O40" s="26"/>
      <c r="P40" s="27"/>
      <c r="Q40" s="24"/>
      <c r="R40" s="25"/>
      <c r="S40" s="24"/>
      <c r="T40" s="25"/>
      <c r="U40" s="17"/>
      <c r="V40" s="28"/>
      <c r="W40" s="29"/>
      <c r="X40" s="25"/>
      <c r="Y40" s="17"/>
      <c r="Z40" s="28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24"/>
      <c r="J41" s="25"/>
      <c r="K41" s="26"/>
      <c r="L41" s="27"/>
      <c r="M41" s="26"/>
      <c r="N41" s="27"/>
      <c r="O41" s="26"/>
      <c r="P41" s="27"/>
      <c r="Q41" s="24"/>
      <c r="R41" s="25"/>
      <c r="S41" s="24"/>
      <c r="T41" s="25"/>
      <c r="U41" s="17"/>
      <c r="V41" s="28"/>
      <c r="W41" s="29"/>
      <c r="X41" s="25"/>
      <c r="Y41" s="17"/>
      <c r="Z41" s="28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24"/>
      <c r="J42" s="25"/>
      <c r="K42" s="26"/>
      <c r="L42" s="27"/>
      <c r="M42" s="26"/>
      <c r="N42" s="27"/>
      <c r="O42" s="26"/>
      <c r="P42" s="27"/>
      <c r="Q42" s="24"/>
      <c r="R42" s="25"/>
      <c r="S42" s="24"/>
      <c r="T42" s="25"/>
      <c r="U42" s="17"/>
      <c r="V42" s="28"/>
      <c r="W42" s="29"/>
      <c r="X42" s="25"/>
      <c r="Y42" s="17"/>
      <c r="Z42" s="28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24"/>
      <c r="J43" s="25"/>
      <c r="K43" s="26"/>
      <c r="L43" s="27"/>
      <c r="M43" s="26"/>
      <c r="N43" s="27"/>
      <c r="O43" s="26"/>
      <c r="P43" s="27"/>
      <c r="Q43" s="24"/>
      <c r="R43" s="25"/>
      <c r="S43" s="24"/>
      <c r="T43" s="25"/>
      <c r="U43" s="17"/>
      <c r="V43" s="28"/>
      <c r="W43" s="29"/>
      <c r="X43" s="25"/>
      <c r="Y43" s="17"/>
      <c r="Z43" s="28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24"/>
      <c r="J44" s="25"/>
      <c r="K44" s="26"/>
      <c r="L44" s="27"/>
      <c r="M44" s="26"/>
      <c r="N44" s="27"/>
      <c r="O44" s="26"/>
      <c r="P44" s="27"/>
      <c r="Q44" s="24"/>
      <c r="R44" s="25"/>
      <c r="S44" s="24"/>
      <c r="T44" s="25"/>
      <c r="U44" s="17"/>
      <c r="V44" s="28"/>
      <c r="W44" s="29"/>
      <c r="X44" s="25"/>
      <c r="Y44" s="17"/>
      <c r="Z44" s="28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24"/>
      <c r="J45" s="25"/>
      <c r="K45" s="26"/>
      <c r="L45" s="27"/>
      <c r="M45" s="26"/>
      <c r="N45" s="27"/>
      <c r="O45" s="26"/>
      <c r="P45" s="27"/>
      <c r="Q45" s="24"/>
      <c r="R45" s="25"/>
      <c r="S45" s="24"/>
      <c r="T45" s="25"/>
      <c r="U45" s="17"/>
      <c r="V45" s="28"/>
      <c r="W45" s="29"/>
      <c r="X45" s="25"/>
      <c r="Y45" s="17"/>
      <c r="Z45" s="28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24"/>
      <c r="J46" s="25"/>
      <c r="K46" s="26"/>
      <c r="L46" s="27"/>
      <c r="M46" s="26"/>
      <c r="N46" s="27"/>
      <c r="O46" s="26"/>
      <c r="P46" s="27"/>
      <c r="Q46" s="24"/>
      <c r="R46" s="25"/>
      <c r="S46" s="24"/>
      <c r="T46" s="25"/>
      <c r="U46" s="17"/>
      <c r="V46" s="28"/>
      <c r="W46" s="29"/>
      <c r="X46" s="25"/>
      <c r="Y46" s="17"/>
      <c r="Z46" s="28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24"/>
      <c r="J47" s="25"/>
      <c r="K47" s="26"/>
      <c r="L47" s="27"/>
      <c r="M47" s="26"/>
      <c r="N47" s="27"/>
      <c r="O47" s="26"/>
      <c r="P47" s="27"/>
      <c r="Q47" s="24"/>
      <c r="R47" s="25"/>
      <c r="S47" s="24"/>
      <c r="T47" s="25"/>
      <c r="U47" s="17"/>
      <c r="V47" s="28"/>
      <c r="W47" s="29"/>
      <c r="X47" s="25"/>
      <c r="Y47" s="17"/>
      <c r="Z47" s="28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24"/>
      <c r="J48" s="25"/>
      <c r="K48" s="26"/>
      <c r="L48" s="27"/>
      <c r="M48" s="26"/>
      <c r="N48" s="27"/>
      <c r="O48" s="26"/>
      <c r="P48" s="27"/>
      <c r="Q48" s="24"/>
      <c r="R48" s="25"/>
      <c r="S48" s="24"/>
      <c r="T48" s="25"/>
      <c r="U48" s="17"/>
      <c r="V48" s="28"/>
      <c r="W48" s="29"/>
      <c r="X48" s="25"/>
      <c r="Y48" s="17"/>
      <c r="Z48" s="28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24"/>
      <c r="J49" s="25"/>
      <c r="K49" s="26"/>
      <c r="L49" s="27"/>
      <c r="M49" s="26"/>
      <c r="N49" s="27"/>
      <c r="O49" s="26"/>
      <c r="P49" s="27"/>
      <c r="Q49" s="24"/>
      <c r="R49" s="25"/>
      <c r="S49" s="24"/>
      <c r="T49" s="25"/>
      <c r="U49" s="17"/>
      <c r="V49" s="28"/>
      <c r="W49" s="29"/>
      <c r="X49" s="25"/>
      <c r="Y49" s="17"/>
      <c r="Z49" s="28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24"/>
      <c r="J50" s="25"/>
      <c r="K50" s="26"/>
      <c r="L50" s="27"/>
      <c r="M50" s="26"/>
      <c r="N50" s="27"/>
      <c r="O50" s="26"/>
      <c r="P50" s="27"/>
      <c r="Q50" s="24"/>
      <c r="R50" s="25"/>
      <c r="S50" s="24"/>
      <c r="T50" s="25"/>
      <c r="U50" s="17"/>
      <c r="V50" s="28"/>
      <c r="W50" s="29"/>
      <c r="X50" s="25"/>
      <c r="Y50" s="17"/>
      <c r="Z50" s="28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24"/>
      <c r="J51" s="25"/>
      <c r="K51" s="26"/>
      <c r="L51" s="27"/>
      <c r="M51" s="26"/>
      <c r="N51" s="27"/>
      <c r="O51" s="26"/>
      <c r="P51" s="27"/>
      <c r="Q51" s="24"/>
      <c r="R51" s="25"/>
      <c r="S51" s="24"/>
      <c r="T51" s="25"/>
      <c r="U51" s="17"/>
      <c r="V51" s="28"/>
      <c r="W51" s="29"/>
      <c r="X51" s="25"/>
      <c r="Y51" s="17"/>
      <c r="Z51" s="28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24"/>
      <c r="J52" s="25"/>
      <c r="K52" s="26"/>
      <c r="L52" s="27"/>
      <c r="M52" s="26"/>
      <c r="N52" s="27"/>
      <c r="O52" s="26"/>
      <c r="P52" s="27"/>
      <c r="Q52" s="24"/>
      <c r="R52" s="25"/>
      <c r="S52" s="24"/>
      <c r="T52" s="25"/>
      <c r="U52" s="17"/>
      <c r="V52" s="28"/>
      <c r="W52" s="29"/>
      <c r="X52" s="25"/>
      <c r="Y52" s="17"/>
      <c r="Z52" s="28"/>
      <c r="AA52" s="17"/>
      <c r="AB52" s="17"/>
      <c r="AC52" s="17"/>
      <c r="AD52" s="17"/>
      <c r="AE52" s="17"/>
      <c r="AF52" s="17"/>
      <c r="AG52" s="17"/>
      <c r="AH52" s="17"/>
    </row>
    <row r="53" spans="1:34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24"/>
      <c r="J53" s="25"/>
      <c r="K53" s="26"/>
      <c r="L53" s="27"/>
      <c r="M53" s="26"/>
      <c r="N53" s="27"/>
      <c r="O53" s="26"/>
      <c r="P53" s="27"/>
      <c r="Q53" s="24"/>
      <c r="R53" s="25"/>
      <c r="S53" s="24"/>
      <c r="T53" s="25"/>
      <c r="U53" s="17"/>
      <c r="V53" s="28"/>
      <c r="W53" s="29"/>
      <c r="X53" s="25"/>
      <c r="Y53" s="17"/>
      <c r="Z53" s="28"/>
      <c r="AA53" s="17"/>
      <c r="AB53" s="17"/>
      <c r="AC53" s="17"/>
      <c r="AD53" s="17"/>
      <c r="AE53" s="17"/>
      <c r="AF53" s="17"/>
      <c r="AG53" s="17"/>
      <c r="AH53" s="17"/>
    </row>
    <row r="54" spans="1:34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24"/>
      <c r="J54" s="25"/>
      <c r="K54" s="26"/>
      <c r="L54" s="27"/>
      <c r="M54" s="26"/>
      <c r="N54" s="27"/>
      <c r="O54" s="26"/>
      <c r="P54" s="27"/>
      <c r="Q54" s="24"/>
      <c r="R54" s="25"/>
      <c r="S54" s="24"/>
      <c r="T54" s="25"/>
      <c r="U54" s="17"/>
      <c r="V54" s="28"/>
      <c r="W54" s="29"/>
      <c r="X54" s="25"/>
      <c r="Y54" s="17"/>
      <c r="Z54" s="28"/>
      <c r="AA54" s="17"/>
      <c r="AB54" s="17"/>
      <c r="AC54" s="17"/>
      <c r="AD54" s="17"/>
      <c r="AE54" s="17"/>
      <c r="AF54" s="17"/>
      <c r="AG54" s="17"/>
      <c r="AH54" s="17"/>
    </row>
    <row r="55" spans="1:34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24"/>
      <c r="J55" s="25"/>
      <c r="K55" s="26"/>
      <c r="L55" s="27"/>
      <c r="M55" s="26"/>
      <c r="N55" s="27"/>
      <c r="O55" s="26"/>
      <c r="P55" s="27"/>
      <c r="Q55" s="24"/>
      <c r="R55" s="25"/>
      <c r="S55" s="24"/>
      <c r="T55" s="25"/>
      <c r="U55" s="17"/>
      <c r="V55" s="28"/>
      <c r="W55" s="29"/>
      <c r="X55" s="25"/>
      <c r="Y55" s="17"/>
      <c r="Z55" s="28"/>
      <c r="AA55" s="17"/>
      <c r="AB55" s="17"/>
      <c r="AC55" s="17"/>
      <c r="AD55" s="17"/>
      <c r="AE55" s="17"/>
      <c r="AF55" s="17"/>
      <c r="AG55" s="17"/>
      <c r="AH55" s="17"/>
    </row>
    <row r="56" spans="1:34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24"/>
      <c r="J56" s="25"/>
      <c r="K56" s="26"/>
      <c r="L56" s="27"/>
      <c r="M56" s="26"/>
      <c r="N56" s="27"/>
      <c r="O56" s="26"/>
      <c r="P56" s="27"/>
      <c r="Q56" s="24"/>
      <c r="R56" s="25"/>
      <c r="S56" s="24"/>
      <c r="T56" s="25"/>
      <c r="U56" s="17"/>
      <c r="V56" s="28"/>
      <c r="W56" s="29"/>
      <c r="X56" s="25"/>
      <c r="Y56" s="17"/>
      <c r="Z56" s="28"/>
      <c r="AA56" s="17"/>
      <c r="AB56" s="17"/>
      <c r="AC56" s="17"/>
      <c r="AD56" s="17"/>
      <c r="AE56" s="17"/>
      <c r="AF56" s="17"/>
      <c r="AG56" s="17"/>
      <c r="AH56" s="17"/>
    </row>
    <row r="57" spans="1:34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24"/>
      <c r="J57" s="25"/>
      <c r="K57" s="26"/>
      <c r="L57" s="27"/>
      <c r="M57" s="26"/>
      <c r="N57" s="27"/>
      <c r="O57" s="26"/>
      <c r="P57" s="27"/>
      <c r="Q57" s="24"/>
      <c r="R57" s="25"/>
      <c r="S57" s="24"/>
      <c r="T57" s="25"/>
      <c r="U57" s="17"/>
      <c r="V57" s="28"/>
      <c r="W57" s="29"/>
      <c r="X57" s="25"/>
      <c r="Y57" s="17"/>
      <c r="Z57" s="28"/>
      <c r="AA57" s="17"/>
      <c r="AB57" s="17"/>
      <c r="AC57" s="17"/>
      <c r="AD57" s="17"/>
      <c r="AE57" s="17"/>
      <c r="AF57" s="17"/>
      <c r="AG57" s="17"/>
      <c r="AH57" s="17"/>
    </row>
    <row r="58" spans="1:34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24"/>
      <c r="J58" s="25"/>
      <c r="K58" s="26"/>
      <c r="L58" s="27"/>
      <c r="M58" s="26"/>
      <c r="N58" s="27"/>
      <c r="O58" s="26"/>
      <c r="P58" s="27"/>
      <c r="Q58" s="24"/>
      <c r="R58" s="25"/>
      <c r="S58" s="24"/>
      <c r="T58" s="25"/>
      <c r="U58" s="17"/>
      <c r="V58" s="28"/>
      <c r="W58" s="29"/>
      <c r="X58" s="25"/>
      <c r="Y58" s="17"/>
      <c r="Z58" s="28"/>
      <c r="AA58" s="17"/>
      <c r="AB58" s="17"/>
      <c r="AC58" s="17"/>
      <c r="AD58" s="17"/>
      <c r="AE58" s="17"/>
      <c r="AF58" s="17"/>
      <c r="AG58" s="17"/>
      <c r="AH58" s="17"/>
    </row>
    <row r="59" spans="1:34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24"/>
      <c r="J59" s="25"/>
      <c r="K59" s="26"/>
      <c r="L59" s="27"/>
      <c r="M59" s="26"/>
      <c r="N59" s="27"/>
      <c r="O59" s="26"/>
      <c r="P59" s="27"/>
      <c r="Q59" s="24"/>
      <c r="R59" s="25"/>
      <c r="S59" s="24"/>
      <c r="T59" s="25"/>
      <c r="U59" s="17"/>
      <c r="V59" s="28"/>
      <c r="W59" s="29"/>
      <c r="X59" s="25"/>
      <c r="Y59" s="17"/>
      <c r="Z59" s="28"/>
      <c r="AA59" s="17"/>
      <c r="AB59" s="17"/>
      <c r="AC59" s="17"/>
      <c r="AD59" s="17"/>
      <c r="AE59" s="17"/>
      <c r="AF59" s="17"/>
      <c r="AG59" s="17"/>
      <c r="AH59" s="1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24"/>
      <c r="J60" s="25"/>
      <c r="K60" s="26"/>
      <c r="L60" s="27"/>
      <c r="M60" s="26"/>
      <c r="N60" s="27"/>
      <c r="O60" s="26"/>
      <c r="P60" s="27"/>
      <c r="Q60" s="24"/>
      <c r="R60" s="25"/>
      <c r="S60" s="24"/>
      <c r="T60" s="25"/>
      <c r="U60" s="17"/>
      <c r="V60" s="28"/>
      <c r="W60" s="29"/>
      <c r="X60" s="25"/>
      <c r="Y60" s="17"/>
      <c r="Z60" s="28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24"/>
      <c r="J61" s="25"/>
      <c r="K61" s="26"/>
      <c r="L61" s="27"/>
      <c r="M61" s="26"/>
      <c r="N61" s="27"/>
      <c r="O61" s="26"/>
      <c r="P61" s="27"/>
      <c r="Q61" s="24"/>
      <c r="R61" s="25"/>
      <c r="S61" s="24"/>
      <c r="T61" s="25"/>
      <c r="U61" s="17"/>
      <c r="V61" s="28"/>
      <c r="W61" s="29"/>
      <c r="X61" s="25"/>
      <c r="Y61" s="17"/>
      <c r="Z61" s="28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24"/>
      <c r="J62" s="25"/>
      <c r="K62" s="26"/>
      <c r="L62" s="27"/>
      <c r="M62" s="26"/>
      <c r="N62" s="27"/>
      <c r="O62" s="26"/>
      <c r="P62" s="27"/>
      <c r="Q62" s="24"/>
      <c r="R62" s="25"/>
      <c r="S62" s="24"/>
      <c r="T62" s="25"/>
      <c r="U62" s="17"/>
      <c r="V62" s="28"/>
      <c r="W62" s="29"/>
      <c r="X62" s="25"/>
      <c r="Y62" s="17"/>
      <c r="Z62" s="28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24"/>
      <c r="J63" s="25"/>
      <c r="K63" s="26"/>
      <c r="L63" s="27"/>
      <c r="M63" s="26"/>
      <c r="N63" s="27"/>
      <c r="O63" s="26"/>
      <c r="P63" s="27"/>
      <c r="Q63" s="24"/>
      <c r="R63" s="25"/>
      <c r="S63" s="24"/>
      <c r="T63" s="25"/>
      <c r="U63" s="17"/>
      <c r="V63" s="28"/>
      <c r="W63" s="29"/>
      <c r="X63" s="25"/>
      <c r="Y63" s="17"/>
      <c r="Z63" s="28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24"/>
      <c r="J64" s="25"/>
      <c r="K64" s="26"/>
      <c r="L64" s="27"/>
      <c r="M64" s="26"/>
      <c r="N64" s="27"/>
      <c r="O64" s="26"/>
      <c r="P64" s="27"/>
      <c r="Q64" s="24"/>
      <c r="R64" s="25"/>
      <c r="S64" s="24"/>
      <c r="T64" s="25"/>
      <c r="U64" s="17"/>
      <c r="V64" s="28"/>
      <c r="W64" s="29"/>
      <c r="X64" s="25"/>
      <c r="Y64" s="17"/>
      <c r="Z64" s="28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24"/>
      <c r="J65" s="25"/>
      <c r="K65" s="26"/>
      <c r="L65" s="27"/>
      <c r="M65" s="26"/>
      <c r="N65" s="27"/>
      <c r="O65" s="26"/>
      <c r="P65" s="27"/>
      <c r="Q65" s="24"/>
      <c r="R65" s="25"/>
      <c r="S65" s="24"/>
      <c r="T65" s="25"/>
      <c r="U65" s="17"/>
      <c r="V65" s="28"/>
      <c r="W65" s="29"/>
      <c r="X65" s="25"/>
      <c r="Y65" s="17"/>
      <c r="Z65" s="28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24"/>
      <c r="J66" s="25"/>
      <c r="K66" s="26"/>
      <c r="L66" s="27"/>
      <c r="M66" s="26"/>
      <c r="N66" s="27"/>
      <c r="O66" s="26"/>
      <c r="P66" s="27"/>
      <c r="Q66" s="24"/>
      <c r="R66" s="25"/>
      <c r="S66" s="24"/>
      <c r="T66" s="25"/>
      <c r="U66" s="17"/>
      <c r="V66" s="28"/>
      <c r="W66" s="29"/>
      <c r="X66" s="25"/>
      <c r="Y66" s="17"/>
      <c r="Z66" s="28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24"/>
      <c r="J67" s="25"/>
      <c r="K67" s="26"/>
      <c r="L67" s="27"/>
      <c r="M67" s="26"/>
      <c r="N67" s="27"/>
      <c r="O67" s="26"/>
      <c r="P67" s="27"/>
      <c r="Q67" s="24"/>
      <c r="R67" s="25"/>
      <c r="S67" s="24"/>
      <c r="T67" s="25"/>
      <c r="U67" s="17"/>
      <c r="V67" s="28"/>
      <c r="W67" s="29"/>
      <c r="X67" s="25"/>
      <c r="Y67" s="17"/>
      <c r="Z67" s="28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24"/>
      <c r="J68" s="25"/>
      <c r="K68" s="26"/>
      <c r="L68" s="27"/>
      <c r="M68" s="26"/>
      <c r="N68" s="27"/>
      <c r="O68" s="26"/>
      <c r="P68" s="27"/>
      <c r="Q68" s="24"/>
      <c r="R68" s="25"/>
      <c r="S68" s="24"/>
      <c r="T68" s="25"/>
      <c r="U68" s="17"/>
      <c r="V68" s="28"/>
      <c r="W68" s="29"/>
      <c r="X68" s="25"/>
      <c r="Y68" s="17"/>
      <c r="Z68" s="28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24"/>
      <c r="J69" s="25"/>
      <c r="K69" s="26"/>
      <c r="L69" s="27"/>
      <c r="M69" s="26"/>
      <c r="N69" s="27"/>
      <c r="O69" s="26"/>
      <c r="P69" s="27"/>
      <c r="Q69" s="24"/>
      <c r="R69" s="25"/>
      <c r="S69" s="24"/>
      <c r="T69" s="25"/>
      <c r="U69" s="17"/>
      <c r="V69" s="28"/>
      <c r="W69" s="29"/>
      <c r="X69" s="25"/>
      <c r="Y69" s="17"/>
      <c r="Z69" s="28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24"/>
      <c r="J70" s="25"/>
      <c r="K70" s="26"/>
      <c r="L70" s="27"/>
      <c r="M70" s="26"/>
      <c r="N70" s="27"/>
      <c r="O70" s="26"/>
      <c r="P70" s="27"/>
      <c r="Q70" s="24"/>
      <c r="R70" s="25"/>
      <c r="S70" s="24"/>
      <c r="T70" s="25"/>
      <c r="U70" s="17"/>
      <c r="V70" s="28"/>
      <c r="W70" s="29"/>
      <c r="X70" s="25"/>
      <c r="Y70" s="17"/>
      <c r="Z70" s="28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24"/>
      <c r="J71" s="25"/>
      <c r="K71" s="26"/>
      <c r="L71" s="27"/>
      <c r="M71" s="26"/>
      <c r="N71" s="27"/>
      <c r="O71" s="26"/>
      <c r="P71" s="27"/>
      <c r="Q71" s="24"/>
      <c r="R71" s="25"/>
      <c r="S71" s="24"/>
      <c r="T71" s="25"/>
      <c r="U71" s="17"/>
      <c r="V71" s="28"/>
      <c r="W71" s="29"/>
      <c r="X71" s="25"/>
      <c r="Y71" s="17"/>
      <c r="Z71" s="28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24"/>
      <c r="J72" s="25"/>
      <c r="K72" s="26"/>
      <c r="L72" s="27"/>
      <c r="M72" s="26"/>
      <c r="N72" s="27"/>
      <c r="O72" s="26"/>
      <c r="P72" s="27"/>
      <c r="Q72" s="24"/>
      <c r="R72" s="25"/>
      <c r="S72" s="24"/>
      <c r="T72" s="25"/>
      <c r="U72" s="17"/>
      <c r="V72" s="28"/>
      <c r="W72" s="29"/>
      <c r="X72" s="25"/>
      <c r="Y72" s="17"/>
      <c r="Z72" s="28"/>
      <c r="AA72" s="17"/>
      <c r="AB72" s="17"/>
      <c r="AC72" s="17"/>
      <c r="AD72" s="17"/>
      <c r="AE72" s="17"/>
      <c r="AF72" s="17"/>
      <c r="AG72" s="17"/>
      <c r="AH72" s="17"/>
    </row>
    <row r="73" spans="1:34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24"/>
      <c r="J73" s="25"/>
      <c r="K73" s="26"/>
      <c r="L73" s="27"/>
      <c r="M73" s="26"/>
      <c r="N73" s="27"/>
      <c r="O73" s="26"/>
      <c r="P73" s="27"/>
      <c r="Q73" s="24"/>
      <c r="R73" s="25"/>
      <c r="S73" s="24"/>
      <c r="T73" s="25"/>
      <c r="U73" s="17"/>
      <c r="V73" s="28"/>
      <c r="W73" s="29"/>
      <c r="X73" s="25"/>
      <c r="Y73" s="17"/>
      <c r="Z73" s="28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24"/>
      <c r="J74" s="25"/>
      <c r="K74" s="26"/>
      <c r="L74" s="27"/>
      <c r="M74" s="26"/>
      <c r="N74" s="27"/>
      <c r="O74" s="26"/>
      <c r="P74" s="27"/>
      <c r="Q74" s="24"/>
      <c r="R74" s="25"/>
      <c r="S74" s="24"/>
      <c r="T74" s="25"/>
      <c r="U74" s="17"/>
      <c r="V74" s="28"/>
      <c r="W74" s="29"/>
      <c r="X74" s="25"/>
      <c r="Y74" s="17"/>
      <c r="Z74" s="28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24"/>
      <c r="J75" s="25"/>
      <c r="K75" s="26"/>
      <c r="L75" s="27"/>
      <c r="M75" s="26"/>
      <c r="N75" s="27"/>
      <c r="O75" s="26"/>
      <c r="P75" s="27"/>
      <c r="Q75" s="24"/>
      <c r="R75" s="25"/>
      <c r="S75" s="24"/>
      <c r="T75" s="25"/>
      <c r="U75" s="17"/>
      <c r="V75" s="28"/>
      <c r="W75" s="29"/>
      <c r="X75" s="25"/>
      <c r="Y75" s="17"/>
      <c r="Z75" s="28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24"/>
      <c r="J76" s="25"/>
      <c r="K76" s="26"/>
      <c r="L76" s="27"/>
      <c r="M76" s="26"/>
      <c r="N76" s="27"/>
      <c r="O76" s="26"/>
      <c r="P76" s="27"/>
      <c r="Q76" s="24"/>
      <c r="R76" s="25"/>
      <c r="S76" s="24"/>
      <c r="T76" s="25"/>
      <c r="U76" s="17"/>
      <c r="V76" s="28"/>
      <c r="W76" s="29"/>
      <c r="X76" s="25"/>
      <c r="Y76" s="17"/>
      <c r="Z76" s="28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24"/>
      <c r="J77" s="25"/>
      <c r="K77" s="26"/>
      <c r="L77" s="27"/>
      <c r="M77" s="26"/>
      <c r="N77" s="27"/>
      <c r="O77" s="26"/>
      <c r="P77" s="27"/>
      <c r="Q77" s="24"/>
      <c r="R77" s="25"/>
      <c r="S77" s="24"/>
      <c r="T77" s="25"/>
      <c r="U77" s="17"/>
      <c r="V77" s="28"/>
      <c r="W77" s="29"/>
      <c r="X77" s="25"/>
      <c r="Y77" s="17"/>
      <c r="Z77" s="28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24"/>
      <c r="J78" s="25"/>
      <c r="K78" s="26"/>
      <c r="L78" s="27"/>
      <c r="M78" s="26"/>
      <c r="N78" s="27"/>
      <c r="O78" s="26"/>
      <c r="P78" s="27"/>
      <c r="Q78" s="24"/>
      <c r="R78" s="25"/>
      <c r="S78" s="24"/>
      <c r="T78" s="25"/>
      <c r="U78" s="17"/>
      <c r="V78" s="28"/>
      <c r="W78" s="29"/>
      <c r="X78" s="25"/>
      <c r="Y78" s="17"/>
      <c r="Z78" s="28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24"/>
      <c r="J79" s="25"/>
      <c r="K79" s="26"/>
      <c r="L79" s="27"/>
      <c r="M79" s="26"/>
      <c r="N79" s="27"/>
      <c r="O79" s="26"/>
      <c r="P79" s="27"/>
      <c r="Q79" s="24"/>
      <c r="R79" s="25"/>
      <c r="S79" s="24"/>
      <c r="T79" s="25"/>
      <c r="U79" s="17"/>
      <c r="V79" s="28"/>
      <c r="W79" s="29"/>
      <c r="X79" s="25"/>
      <c r="Y79" s="17"/>
      <c r="Z79" s="28"/>
      <c r="AA79" s="17"/>
      <c r="AB79" s="17"/>
      <c r="AC79" s="17"/>
      <c r="AD79" s="17"/>
      <c r="AE79" s="17"/>
      <c r="AF79" s="17"/>
      <c r="AG79" s="17"/>
      <c r="AH79" s="17"/>
    </row>
    <row r="80" spans="1:34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24"/>
      <c r="J80" s="25"/>
      <c r="K80" s="26"/>
      <c r="L80" s="27"/>
      <c r="M80" s="26"/>
      <c r="N80" s="27"/>
      <c r="O80" s="26"/>
      <c r="P80" s="27"/>
      <c r="Q80" s="24"/>
      <c r="R80" s="25"/>
      <c r="S80" s="24"/>
      <c r="T80" s="25"/>
      <c r="U80" s="17"/>
      <c r="V80" s="28"/>
      <c r="W80" s="29"/>
      <c r="X80" s="25"/>
      <c r="Y80" s="17"/>
      <c r="Z80" s="28"/>
      <c r="AA80" s="17"/>
      <c r="AB80" s="17"/>
      <c r="AC80" s="17"/>
      <c r="AD80" s="17"/>
      <c r="AE80" s="17"/>
      <c r="AF80" s="17"/>
      <c r="AG80" s="17"/>
      <c r="AH80" s="17"/>
    </row>
    <row r="81" spans="1:34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24"/>
      <c r="J81" s="25"/>
      <c r="K81" s="26"/>
      <c r="L81" s="27"/>
      <c r="M81" s="26"/>
      <c r="N81" s="27"/>
      <c r="O81" s="26"/>
      <c r="P81" s="27"/>
      <c r="Q81" s="24"/>
      <c r="R81" s="25"/>
      <c r="S81" s="24"/>
      <c r="T81" s="25"/>
      <c r="U81" s="17"/>
      <c r="V81" s="28"/>
      <c r="W81" s="29"/>
      <c r="X81" s="25"/>
      <c r="Y81" s="17"/>
      <c r="Z81" s="28"/>
      <c r="AA81" s="17"/>
      <c r="AB81" s="17"/>
      <c r="AC81" s="17"/>
      <c r="AD81" s="17"/>
      <c r="AE81" s="17"/>
      <c r="AF81" s="17"/>
      <c r="AG81" s="17"/>
      <c r="AH81" s="17"/>
    </row>
    <row r="82" spans="1:34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24"/>
      <c r="J82" s="25"/>
      <c r="K82" s="26"/>
      <c r="L82" s="27"/>
      <c r="M82" s="26"/>
      <c r="N82" s="27"/>
      <c r="O82" s="26"/>
      <c r="P82" s="27"/>
      <c r="Q82" s="24"/>
      <c r="R82" s="25"/>
      <c r="S82" s="24"/>
      <c r="T82" s="25"/>
      <c r="U82" s="17"/>
      <c r="V82" s="28"/>
      <c r="W82" s="29"/>
      <c r="X82" s="25"/>
      <c r="Y82" s="17"/>
      <c r="Z82" s="28"/>
      <c r="AA82" s="17"/>
      <c r="AB82" s="17"/>
      <c r="AC82" s="17"/>
      <c r="AD82" s="17"/>
      <c r="AE82" s="17"/>
      <c r="AF82" s="17"/>
      <c r="AG82" s="17"/>
      <c r="AH82" s="17"/>
    </row>
    <row r="83" spans="1:34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24"/>
      <c r="J83" s="25"/>
      <c r="K83" s="26"/>
      <c r="L83" s="27"/>
      <c r="M83" s="26"/>
      <c r="N83" s="27"/>
      <c r="O83" s="26"/>
      <c r="P83" s="27"/>
      <c r="Q83" s="24"/>
      <c r="R83" s="25"/>
      <c r="S83" s="24"/>
      <c r="T83" s="25"/>
      <c r="U83" s="17"/>
      <c r="V83" s="28"/>
      <c r="W83" s="29"/>
      <c r="X83" s="25"/>
      <c r="Y83" s="17"/>
      <c r="Z83" s="28"/>
      <c r="AA83" s="17"/>
      <c r="AB83" s="17"/>
      <c r="AC83" s="17"/>
      <c r="AD83" s="17"/>
      <c r="AE83" s="17"/>
      <c r="AF83" s="17"/>
      <c r="AG83" s="17"/>
      <c r="AH83" s="17"/>
    </row>
    <row r="84" spans="1:34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24"/>
      <c r="J84" s="25"/>
      <c r="K84" s="26"/>
      <c r="L84" s="27"/>
      <c r="M84" s="26"/>
      <c r="N84" s="27"/>
      <c r="O84" s="26"/>
      <c r="P84" s="27"/>
      <c r="Q84" s="24"/>
      <c r="R84" s="25"/>
      <c r="S84" s="24"/>
      <c r="T84" s="25"/>
      <c r="U84" s="17"/>
      <c r="V84" s="28"/>
      <c r="W84" s="29"/>
      <c r="X84" s="25"/>
      <c r="Y84" s="17"/>
      <c r="Z84" s="28"/>
      <c r="AA84" s="17"/>
      <c r="AB84" s="17"/>
      <c r="AC84" s="17"/>
      <c r="AD84" s="17"/>
      <c r="AE84" s="17"/>
      <c r="AF84" s="17"/>
      <c r="AG84" s="17"/>
      <c r="AH84" s="17"/>
    </row>
    <row r="85" spans="1:34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24"/>
      <c r="J85" s="25"/>
      <c r="K85" s="26"/>
      <c r="L85" s="27"/>
      <c r="M85" s="26"/>
      <c r="N85" s="27"/>
      <c r="O85" s="26"/>
      <c r="P85" s="27"/>
      <c r="Q85" s="24"/>
      <c r="R85" s="25"/>
      <c r="S85" s="24"/>
      <c r="T85" s="25"/>
      <c r="U85" s="17"/>
      <c r="V85" s="28"/>
      <c r="W85" s="29"/>
      <c r="X85" s="25"/>
      <c r="Y85" s="17"/>
      <c r="Z85" s="28"/>
      <c r="AA85" s="17"/>
      <c r="AB85" s="17"/>
      <c r="AC85" s="17"/>
      <c r="AD85" s="17"/>
      <c r="AE85" s="17"/>
      <c r="AF85" s="17"/>
      <c r="AG85" s="17"/>
      <c r="AH85" s="17"/>
    </row>
    <row r="86" spans="1:34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24"/>
      <c r="J86" s="25"/>
      <c r="K86" s="26"/>
      <c r="L86" s="27"/>
      <c r="M86" s="26"/>
      <c r="N86" s="27"/>
      <c r="O86" s="26"/>
      <c r="P86" s="27"/>
      <c r="Q86" s="24"/>
      <c r="R86" s="25"/>
      <c r="S86" s="24"/>
      <c r="T86" s="25"/>
      <c r="U86" s="17"/>
      <c r="V86" s="28"/>
      <c r="W86" s="29"/>
      <c r="X86" s="25"/>
      <c r="Y86" s="17"/>
      <c r="Z86" s="28"/>
      <c r="AA86" s="17"/>
      <c r="AB86" s="17"/>
      <c r="AC86" s="17"/>
      <c r="AD86" s="17"/>
      <c r="AE86" s="17"/>
      <c r="AF86" s="17"/>
      <c r="AG86" s="17"/>
      <c r="AH86" s="17"/>
    </row>
    <row r="87" spans="1:34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24"/>
      <c r="J87" s="25"/>
      <c r="K87" s="26"/>
      <c r="L87" s="27"/>
      <c r="M87" s="26"/>
      <c r="N87" s="27"/>
      <c r="O87" s="26"/>
      <c r="P87" s="27"/>
      <c r="Q87" s="24"/>
      <c r="R87" s="25"/>
      <c r="S87" s="24"/>
      <c r="T87" s="25"/>
      <c r="U87" s="17"/>
      <c r="V87" s="28"/>
      <c r="W87" s="29"/>
      <c r="X87" s="25"/>
      <c r="Y87" s="17"/>
      <c r="Z87" s="28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24"/>
      <c r="J88" s="25"/>
      <c r="K88" s="26"/>
      <c r="L88" s="27"/>
      <c r="M88" s="26"/>
      <c r="N88" s="27"/>
      <c r="O88" s="26"/>
      <c r="P88" s="27"/>
      <c r="Q88" s="24"/>
      <c r="R88" s="25"/>
      <c r="S88" s="24"/>
      <c r="T88" s="25"/>
      <c r="U88" s="17"/>
      <c r="V88" s="28"/>
      <c r="W88" s="29"/>
      <c r="X88" s="25"/>
      <c r="Y88" s="17"/>
      <c r="Z88" s="28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24"/>
      <c r="J89" s="25"/>
      <c r="K89" s="26"/>
      <c r="L89" s="27"/>
      <c r="M89" s="26"/>
      <c r="N89" s="27"/>
      <c r="O89" s="26"/>
      <c r="P89" s="27"/>
      <c r="Q89" s="24"/>
      <c r="R89" s="25"/>
      <c r="S89" s="24"/>
      <c r="T89" s="25"/>
      <c r="U89" s="17"/>
      <c r="V89" s="28"/>
      <c r="W89" s="29"/>
      <c r="X89" s="25"/>
      <c r="Y89" s="17"/>
      <c r="Z89" s="28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24"/>
      <c r="J90" s="25"/>
      <c r="K90" s="26"/>
      <c r="L90" s="27"/>
      <c r="M90" s="26"/>
      <c r="N90" s="27"/>
      <c r="O90" s="26"/>
      <c r="P90" s="27"/>
      <c r="Q90" s="24"/>
      <c r="R90" s="25"/>
      <c r="S90" s="24"/>
      <c r="T90" s="25"/>
      <c r="U90" s="17"/>
      <c r="V90" s="28"/>
      <c r="W90" s="29"/>
      <c r="X90" s="25"/>
      <c r="Y90" s="17"/>
      <c r="Z90" s="28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24"/>
      <c r="J91" s="25"/>
      <c r="K91" s="26"/>
      <c r="L91" s="27"/>
      <c r="M91" s="26"/>
      <c r="N91" s="27"/>
      <c r="O91" s="26"/>
      <c r="P91" s="27"/>
      <c r="Q91" s="24"/>
      <c r="R91" s="25"/>
      <c r="S91" s="24"/>
      <c r="T91" s="25"/>
      <c r="U91" s="17"/>
      <c r="V91" s="28"/>
      <c r="W91" s="29"/>
      <c r="X91" s="25"/>
      <c r="Y91" s="17"/>
      <c r="Z91" s="28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24"/>
      <c r="J92" s="25"/>
      <c r="K92" s="26"/>
      <c r="L92" s="27"/>
      <c r="M92" s="26"/>
      <c r="N92" s="27"/>
      <c r="O92" s="26"/>
      <c r="P92" s="27"/>
      <c r="Q92" s="24"/>
      <c r="R92" s="25"/>
      <c r="S92" s="24"/>
      <c r="T92" s="25"/>
      <c r="U92" s="17"/>
      <c r="V92" s="28"/>
      <c r="W92" s="29"/>
      <c r="X92" s="25"/>
      <c r="Y92" s="17"/>
      <c r="Z92" s="28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24"/>
      <c r="J93" s="25"/>
      <c r="K93" s="26"/>
      <c r="L93" s="27"/>
      <c r="M93" s="26"/>
      <c r="N93" s="27"/>
      <c r="O93" s="26"/>
      <c r="P93" s="27"/>
      <c r="Q93" s="24"/>
      <c r="R93" s="25"/>
      <c r="S93" s="24"/>
      <c r="T93" s="25"/>
      <c r="U93" s="17"/>
      <c r="V93" s="28"/>
      <c r="W93" s="29"/>
      <c r="X93" s="25"/>
      <c r="Y93" s="17"/>
      <c r="Z93" s="28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24"/>
      <c r="J94" s="25"/>
      <c r="K94" s="26"/>
      <c r="L94" s="27"/>
      <c r="M94" s="26"/>
      <c r="N94" s="27"/>
      <c r="O94" s="26"/>
      <c r="P94" s="27"/>
      <c r="Q94" s="24"/>
      <c r="R94" s="25"/>
      <c r="S94" s="24"/>
      <c r="T94" s="25"/>
      <c r="U94" s="17"/>
      <c r="V94" s="28"/>
      <c r="W94" s="29"/>
      <c r="X94" s="25"/>
      <c r="Y94" s="17"/>
      <c r="Z94" s="28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24"/>
      <c r="J95" s="25"/>
      <c r="K95" s="26"/>
      <c r="L95" s="27"/>
      <c r="M95" s="26"/>
      <c r="N95" s="27"/>
      <c r="O95" s="26"/>
      <c r="P95" s="27"/>
      <c r="Q95" s="24"/>
      <c r="R95" s="25"/>
      <c r="S95" s="24"/>
      <c r="T95" s="25"/>
      <c r="U95" s="17"/>
      <c r="V95" s="28"/>
      <c r="W95" s="29"/>
      <c r="X95" s="25"/>
      <c r="Y95" s="17"/>
      <c r="Z95" s="28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24"/>
      <c r="J96" s="25"/>
      <c r="K96" s="26"/>
      <c r="L96" s="27"/>
      <c r="M96" s="26"/>
      <c r="N96" s="27"/>
      <c r="O96" s="26"/>
      <c r="P96" s="27"/>
      <c r="Q96" s="24"/>
      <c r="R96" s="25"/>
      <c r="S96" s="24"/>
      <c r="T96" s="25"/>
      <c r="U96" s="17"/>
      <c r="V96" s="28"/>
      <c r="W96" s="29"/>
      <c r="X96" s="25"/>
      <c r="Y96" s="17"/>
      <c r="Z96" s="28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24"/>
      <c r="J97" s="25"/>
      <c r="K97" s="26"/>
      <c r="L97" s="27"/>
      <c r="M97" s="26"/>
      <c r="N97" s="27"/>
      <c r="O97" s="26"/>
      <c r="P97" s="27"/>
      <c r="Q97" s="24"/>
      <c r="R97" s="25"/>
      <c r="S97" s="24"/>
      <c r="T97" s="25"/>
      <c r="U97" s="17"/>
      <c r="V97" s="28"/>
      <c r="W97" s="29"/>
      <c r="X97" s="25"/>
      <c r="Y97" s="17"/>
      <c r="Z97" s="28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24"/>
      <c r="J98" s="25"/>
      <c r="K98" s="26"/>
      <c r="L98" s="27"/>
      <c r="M98" s="26"/>
      <c r="N98" s="27"/>
      <c r="O98" s="26"/>
      <c r="P98" s="27"/>
      <c r="Q98" s="24"/>
      <c r="R98" s="25"/>
      <c r="S98" s="24"/>
      <c r="T98" s="25"/>
      <c r="U98" s="17"/>
      <c r="V98" s="28"/>
      <c r="W98" s="29"/>
      <c r="X98" s="25"/>
      <c r="Y98" s="17"/>
      <c r="Z98" s="28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24"/>
      <c r="J99" s="25"/>
      <c r="K99" s="26"/>
      <c r="L99" s="27"/>
      <c r="M99" s="26"/>
      <c r="N99" s="27"/>
      <c r="O99" s="26"/>
      <c r="P99" s="27"/>
      <c r="Q99" s="24"/>
      <c r="R99" s="25"/>
      <c r="S99" s="24"/>
      <c r="T99" s="25"/>
      <c r="U99" s="17"/>
      <c r="V99" s="28"/>
      <c r="W99" s="29"/>
      <c r="X99" s="25"/>
      <c r="Y99" s="17"/>
      <c r="Z99" s="28"/>
      <c r="AA99" s="17"/>
      <c r="AB99" s="17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24"/>
      <c r="J100" s="25"/>
      <c r="K100" s="26"/>
      <c r="L100" s="27"/>
      <c r="M100" s="26"/>
      <c r="N100" s="27"/>
      <c r="O100" s="26"/>
      <c r="P100" s="27"/>
      <c r="Q100" s="24"/>
      <c r="R100" s="25"/>
      <c r="S100" s="24"/>
      <c r="T100" s="25"/>
      <c r="U100" s="17"/>
      <c r="V100" s="28"/>
      <c r="W100" s="29"/>
      <c r="X100" s="25"/>
      <c r="Y100" s="17"/>
      <c r="Z100" s="28"/>
      <c r="AA100" s="17"/>
      <c r="AB100" s="17"/>
      <c r="AC100" s="17"/>
      <c r="AD100" s="17"/>
      <c r="AE100" s="17"/>
      <c r="AF100" s="17"/>
      <c r="AG100" s="17"/>
      <c r="AH100" s="17"/>
    </row>
    <row r="101" spans="1:34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24"/>
      <c r="J101" s="25"/>
      <c r="K101" s="26"/>
      <c r="L101" s="27"/>
      <c r="M101" s="26"/>
      <c r="N101" s="27"/>
      <c r="O101" s="26"/>
      <c r="P101" s="27"/>
      <c r="Q101" s="24"/>
      <c r="R101" s="25"/>
      <c r="S101" s="24"/>
      <c r="T101" s="25"/>
      <c r="U101" s="17"/>
      <c r="V101" s="28"/>
      <c r="W101" s="29"/>
      <c r="X101" s="25"/>
      <c r="Y101" s="17"/>
      <c r="Z101" s="28"/>
      <c r="AA101" s="17"/>
      <c r="AB101" s="17"/>
      <c r="AC101" s="17"/>
      <c r="AD101" s="17"/>
      <c r="AE101" s="17"/>
      <c r="AF101" s="17"/>
      <c r="AG101" s="17"/>
      <c r="AH101" s="17"/>
    </row>
    <row r="102" spans="1:34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24"/>
      <c r="J102" s="25"/>
      <c r="K102" s="26"/>
      <c r="L102" s="27"/>
      <c r="M102" s="26"/>
      <c r="N102" s="27"/>
      <c r="O102" s="26"/>
      <c r="P102" s="27"/>
      <c r="Q102" s="24"/>
      <c r="R102" s="25"/>
      <c r="S102" s="24"/>
      <c r="T102" s="25"/>
      <c r="U102" s="17"/>
      <c r="V102" s="28"/>
      <c r="W102" s="29"/>
      <c r="X102" s="25"/>
      <c r="Y102" s="17"/>
      <c r="Z102" s="28"/>
      <c r="AA102" s="17"/>
      <c r="AB102" s="17"/>
      <c r="AC102" s="17"/>
      <c r="AD102" s="17"/>
      <c r="AE102" s="17"/>
      <c r="AF102" s="17"/>
      <c r="AG102" s="17"/>
      <c r="AH102" s="17"/>
    </row>
    <row r="103" spans="1:34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24"/>
      <c r="J103" s="25"/>
      <c r="K103" s="26"/>
      <c r="L103" s="27"/>
      <c r="M103" s="26"/>
      <c r="N103" s="27"/>
      <c r="O103" s="26"/>
      <c r="P103" s="27"/>
      <c r="Q103" s="24"/>
      <c r="R103" s="25"/>
      <c r="S103" s="24"/>
      <c r="T103" s="25"/>
      <c r="U103" s="17"/>
      <c r="V103" s="28"/>
      <c r="W103" s="29"/>
      <c r="X103" s="25"/>
      <c r="Y103" s="17"/>
      <c r="Z103" s="28"/>
      <c r="AA103" s="17"/>
      <c r="AB103" s="17"/>
      <c r="AC103" s="17"/>
      <c r="AD103" s="17"/>
      <c r="AE103" s="17"/>
      <c r="AF103" s="17"/>
      <c r="AG103" s="17"/>
      <c r="AH103" s="17"/>
    </row>
    <row r="104" spans="1:34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24"/>
      <c r="J104" s="25"/>
      <c r="K104" s="26"/>
      <c r="L104" s="27"/>
      <c r="M104" s="26"/>
      <c r="N104" s="27"/>
      <c r="O104" s="26"/>
      <c r="P104" s="27"/>
      <c r="Q104" s="24"/>
      <c r="R104" s="25"/>
      <c r="S104" s="24"/>
      <c r="T104" s="25"/>
      <c r="U104" s="17"/>
      <c r="V104" s="28"/>
      <c r="W104" s="29"/>
      <c r="X104" s="25"/>
      <c r="Y104" s="17"/>
      <c r="Z104" s="28"/>
      <c r="AA104" s="17"/>
      <c r="AB104" s="17"/>
      <c r="AC104" s="17"/>
      <c r="AD104" s="17"/>
      <c r="AE104" s="17"/>
      <c r="AF104" s="17"/>
      <c r="AG104" s="17"/>
      <c r="AH104" s="17"/>
    </row>
    <row r="105" spans="1:34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24"/>
      <c r="J105" s="25"/>
      <c r="K105" s="26"/>
      <c r="L105" s="27"/>
      <c r="M105" s="26"/>
      <c r="N105" s="27"/>
      <c r="O105" s="26"/>
      <c r="P105" s="27"/>
      <c r="Q105" s="24"/>
      <c r="R105" s="25"/>
      <c r="S105" s="24"/>
      <c r="T105" s="25"/>
      <c r="U105" s="17"/>
      <c r="V105" s="28"/>
      <c r="W105" s="29"/>
      <c r="X105" s="25"/>
      <c r="Y105" s="17"/>
      <c r="Z105" s="28"/>
      <c r="AA105" s="17"/>
      <c r="AB105" s="17"/>
      <c r="AC105" s="17"/>
      <c r="AD105" s="17"/>
      <c r="AE105" s="17"/>
      <c r="AF105" s="17"/>
      <c r="AG105" s="17"/>
      <c r="AH105" s="17"/>
    </row>
    <row r="106" spans="1:34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24"/>
      <c r="J106" s="25"/>
      <c r="K106" s="26"/>
      <c r="L106" s="27"/>
      <c r="M106" s="26"/>
      <c r="N106" s="27"/>
      <c r="O106" s="26"/>
      <c r="P106" s="27"/>
      <c r="Q106" s="24"/>
      <c r="R106" s="25"/>
      <c r="S106" s="24"/>
      <c r="T106" s="25"/>
      <c r="U106" s="17"/>
      <c r="V106" s="28"/>
      <c r="W106" s="29"/>
      <c r="X106" s="25"/>
      <c r="Y106" s="17"/>
      <c r="Z106" s="28"/>
      <c r="AA106" s="17"/>
      <c r="AB106" s="17"/>
      <c r="AC106" s="17"/>
      <c r="AD106" s="17"/>
      <c r="AE106" s="17"/>
      <c r="AF106" s="17"/>
      <c r="AG106" s="17"/>
      <c r="AH106" s="17"/>
    </row>
    <row r="107" spans="1:34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24"/>
      <c r="J107" s="25"/>
      <c r="K107" s="26"/>
      <c r="L107" s="27"/>
      <c r="M107" s="26"/>
      <c r="N107" s="27"/>
      <c r="O107" s="26"/>
      <c r="P107" s="27"/>
      <c r="Q107" s="24"/>
      <c r="R107" s="25"/>
      <c r="S107" s="24"/>
      <c r="T107" s="25"/>
      <c r="U107" s="17"/>
      <c r="V107" s="28"/>
      <c r="W107" s="29"/>
      <c r="X107" s="25"/>
      <c r="Y107" s="17"/>
      <c r="Z107" s="28"/>
      <c r="AA107" s="17"/>
      <c r="AB107" s="17"/>
      <c r="AC107" s="17"/>
      <c r="AD107" s="17"/>
      <c r="AE107" s="17"/>
      <c r="AF107" s="17"/>
      <c r="AG107" s="17"/>
      <c r="AH107" s="17"/>
    </row>
    <row r="108" spans="1:34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24"/>
      <c r="J108" s="25"/>
      <c r="K108" s="26"/>
      <c r="L108" s="27"/>
      <c r="M108" s="26"/>
      <c r="N108" s="27"/>
      <c r="O108" s="26"/>
      <c r="P108" s="27"/>
      <c r="Q108" s="24"/>
      <c r="R108" s="25"/>
      <c r="S108" s="24"/>
      <c r="T108" s="25"/>
      <c r="U108" s="17"/>
      <c r="V108" s="28"/>
      <c r="W108" s="29"/>
      <c r="X108" s="25"/>
      <c r="Y108" s="17"/>
      <c r="Z108" s="28"/>
      <c r="AA108" s="17"/>
      <c r="AB108" s="17"/>
      <c r="AC108" s="17"/>
      <c r="AD108" s="17"/>
      <c r="AE108" s="17"/>
      <c r="AF108" s="17"/>
      <c r="AG108" s="17"/>
      <c r="AH108" s="17"/>
    </row>
    <row r="109" spans="1:34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24"/>
      <c r="J109" s="25"/>
      <c r="K109" s="26"/>
      <c r="L109" s="27"/>
      <c r="M109" s="26"/>
      <c r="N109" s="27"/>
      <c r="O109" s="26"/>
      <c r="P109" s="27"/>
      <c r="Q109" s="24"/>
      <c r="R109" s="25"/>
      <c r="S109" s="24"/>
      <c r="T109" s="25"/>
      <c r="U109" s="17"/>
      <c r="V109" s="28"/>
      <c r="W109" s="29"/>
      <c r="X109" s="25"/>
      <c r="Y109" s="17"/>
      <c r="Z109" s="28"/>
      <c r="AA109" s="17"/>
      <c r="AB109" s="17"/>
      <c r="AC109" s="17"/>
      <c r="AD109" s="17"/>
      <c r="AE109" s="17"/>
      <c r="AF109" s="17"/>
      <c r="AG109" s="17"/>
      <c r="AH109" s="17"/>
    </row>
    <row r="110" spans="1:34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24"/>
      <c r="J110" s="25"/>
      <c r="K110" s="26"/>
      <c r="L110" s="27"/>
      <c r="M110" s="26"/>
      <c r="N110" s="27"/>
      <c r="O110" s="26"/>
      <c r="P110" s="27"/>
      <c r="Q110" s="24"/>
      <c r="R110" s="25"/>
      <c r="S110" s="24"/>
      <c r="T110" s="25"/>
      <c r="U110" s="17"/>
      <c r="V110" s="28"/>
      <c r="W110" s="29"/>
      <c r="X110" s="25"/>
      <c r="Y110" s="17"/>
      <c r="Z110" s="28"/>
      <c r="AA110" s="17"/>
      <c r="AB110" s="17"/>
      <c r="AC110" s="17"/>
      <c r="AD110" s="17"/>
      <c r="AE110" s="17"/>
      <c r="AF110" s="17"/>
      <c r="AG110" s="17"/>
      <c r="AH110" s="17"/>
    </row>
    <row r="111" spans="1:34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24"/>
      <c r="J111" s="25"/>
      <c r="K111" s="26"/>
      <c r="L111" s="27"/>
      <c r="M111" s="26"/>
      <c r="N111" s="27"/>
      <c r="O111" s="26"/>
      <c r="P111" s="27"/>
      <c r="Q111" s="24"/>
      <c r="R111" s="25"/>
      <c r="S111" s="24"/>
      <c r="T111" s="25"/>
      <c r="U111" s="17"/>
      <c r="V111" s="28"/>
      <c r="W111" s="29"/>
      <c r="X111" s="25"/>
      <c r="Y111" s="17"/>
      <c r="Z111" s="28"/>
      <c r="AA111" s="17"/>
      <c r="AB111" s="17"/>
      <c r="AC111" s="17"/>
      <c r="AD111" s="17"/>
      <c r="AE111" s="17"/>
      <c r="AF111" s="17"/>
      <c r="AG111" s="17"/>
      <c r="AH111" s="17"/>
    </row>
    <row r="112" spans="1:34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24"/>
      <c r="J112" s="25"/>
      <c r="K112" s="26"/>
      <c r="L112" s="27"/>
      <c r="M112" s="26"/>
      <c r="N112" s="27"/>
      <c r="O112" s="26"/>
      <c r="P112" s="27"/>
      <c r="Q112" s="24"/>
      <c r="R112" s="25"/>
      <c r="S112" s="24"/>
      <c r="T112" s="25"/>
      <c r="U112" s="17"/>
      <c r="V112" s="28"/>
      <c r="W112" s="29"/>
      <c r="X112" s="25"/>
      <c r="Y112" s="17"/>
      <c r="Z112" s="28"/>
      <c r="AA112" s="17"/>
      <c r="AB112" s="17"/>
      <c r="AC112" s="17"/>
      <c r="AD112" s="17"/>
      <c r="AE112" s="17"/>
      <c r="AF112" s="17"/>
      <c r="AG112" s="17"/>
      <c r="AH112" s="17"/>
    </row>
    <row r="113" spans="1:34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24"/>
      <c r="J113" s="25"/>
      <c r="K113" s="26"/>
      <c r="L113" s="27"/>
      <c r="M113" s="26"/>
      <c r="N113" s="27"/>
      <c r="O113" s="26"/>
      <c r="P113" s="27"/>
      <c r="Q113" s="24"/>
      <c r="R113" s="25"/>
      <c r="S113" s="24"/>
      <c r="T113" s="25"/>
      <c r="U113" s="17"/>
      <c r="V113" s="28"/>
      <c r="W113" s="29"/>
      <c r="X113" s="25"/>
      <c r="Y113" s="17"/>
      <c r="Z113" s="28"/>
      <c r="AA113" s="17"/>
      <c r="AB113" s="17"/>
      <c r="AC113" s="17"/>
      <c r="AD113" s="17"/>
      <c r="AE113" s="17"/>
      <c r="AF113" s="17"/>
      <c r="AG113" s="17"/>
      <c r="AH113" s="17"/>
    </row>
    <row r="114" spans="1:34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24"/>
      <c r="J114" s="25"/>
      <c r="K114" s="26"/>
      <c r="L114" s="27"/>
      <c r="M114" s="26"/>
      <c r="N114" s="27"/>
      <c r="O114" s="26"/>
      <c r="P114" s="27"/>
      <c r="Q114" s="24"/>
      <c r="R114" s="25"/>
      <c r="S114" s="24"/>
      <c r="T114" s="25"/>
      <c r="U114" s="17"/>
      <c r="V114" s="28"/>
      <c r="W114" s="29"/>
      <c r="X114" s="25"/>
      <c r="Y114" s="17"/>
      <c r="Z114" s="28"/>
      <c r="AA114" s="17"/>
      <c r="AB114" s="17"/>
      <c r="AC114" s="17"/>
      <c r="AD114" s="17"/>
      <c r="AE114" s="17"/>
      <c r="AF114" s="17"/>
      <c r="AG114" s="17"/>
      <c r="AH114" s="17"/>
    </row>
    <row r="115" spans="1:34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24"/>
      <c r="J115" s="25"/>
      <c r="K115" s="26"/>
      <c r="L115" s="27"/>
      <c r="M115" s="26"/>
      <c r="N115" s="27"/>
      <c r="O115" s="26"/>
      <c r="P115" s="27"/>
      <c r="Q115" s="24"/>
      <c r="R115" s="25"/>
      <c r="S115" s="24"/>
      <c r="T115" s="25"/>
      <c r="U115" s="17"/>
      <c r="V115" s="28"/>
      <c r="W115" s="29"/>
      <c r="X115" s="25"/>
      <c r="Y115" s="17"/>
      <c r="Z115" s="28"/>
      <c r="AA115" s="17"/>
      <c r="AB115" s="17"/>
      <c r="AC115" s="17"/>
      <c r="AD115" s="17"/>
      <c r="AE115" s="17"/>
      <c r="AF115" s="17"/>
      <c r="AG115" s="17"/>
      <c r="AH115" s="17"/>
    </row>
    <row r="116" spans="1:34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24"/>
      <c r="J116" s="25"/>
      <c r="K116" s="26"/>
      <c r="L116" s="27"/>
      <c r="M116" s="26"/>
      <c r="N116" s="27"/>
      <c r="O116" s="26"/>
      <c r="P116" s="27"/>
      <c r="Q116" s="24"/>
      <c r="R116" s="25"/>
      <c r="S116" s="24"/>
      <c r="T116" s="25"/>
      <c r="U116" s="17"/>
      <c r="V116" s="28"/>
      <c r="W116" s="29"/>
      <c r="X116" s="25"/>
      <c r="Y116" s="17"/>
      <c r="Z116" s="28"/>
      <c r="AA116" s="17"/>
      <c r="AB116" s="17"/>
      <c r="AC116" s="17"/>
      <c r="AD116" s="17"/>
      <c r="AE116" s="17"/>
      <c r="AF116" s="17"/>
      <c r="AG116" s="17"/>
      <c r="AH116" s="17"/>
    </row>
    <row r="117" spans="1:34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24"/>
      <c r="J117" s="25"/>
      <c r="K117" s="26"/>
      <c r="L117" s="27"/>
      <c r="M117" s="26"/>
      <c r="N117" s="27"/>
      <c r="O117" s="26"/>
      <c r="P117" s="27"/>
      <c r="Q117" s="24"/>
      <c r="R117" s="25"/>
      <c r="S117" s="24"/>
      <c r="T117" s="25"/>
      <c r="U117" s="17"/>
      <c r="V117" s="28"/>
      <c r="W117" s="29"/>
      <c r="X117" s="25"/>
      <c r="Y117" s="17"/>
      <c r="Z117" s="28"/>
      <c r="AA117" s="17"/>
      <c r="AB117" s="17"/>
      <c r="AC117" s="17"/>
      <c r="AD117" s="17"/>
      <c r="AE117" s="17"/>
      <c r="AF117" s="17"/>
      <c r="AG117" s="17"/>
      <c r="AH117" s="17"/>
    </row>
    <row r="118" spans="1:34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24"/>
      <c r="J118" s="25"/>
      <c r="K118" s="26"/>
      <c r="L118" s="27"/>
      <c r="M118" s="26"/>
      <c r="N118" s="27"/>
      <c r="O118" s="26"/>
      <c r="P118" s="27"/>
      <c r="Q118" s="24"/>
      <c r="R118" s="25"/>
      <c r="S118" s="24"/>
      <c r="T118" s="25"/>
      <c r="U118" s="17"/>
      <c r="V118" s="28"/>
      <c r="W118" s="29"/>
      <c r="X118" s="25"/>
      <c r="Y118" s="17"/>
      <c r="Z118" s="28"/>
      <c r="AA118" s="17"/>
      <c r="AB118" s="17"/>
      <c r="AC118" s="17"/>
      <c r="AD118" s="17"/>
      <c r="AE118" s="17"/>
      <c r="AF118" s="17"/>
      <c r="AG118" s="17"/>
      <c r="AH118" s="17"/>
    </row>
    <row r="119" spans="1:34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24"/>
      <c r="J119" s="25"/>
      <c r="K119" s="26"/>
      <c r="L119" s="27"/>
      <c r="M119" s="26"/>
      <c r="N119" s="27"/>
      <c r="O119" s="26"/>
      <c r="P119" s="27"/>
      <c r="Q119" s="24"/>
      <c r="R119" s="25"/>
      <c r="S119" s="24"/>
      <c r="T119" s="25"/>
      <c r="U119" s="17"/>
      <c r="V119" s="28"/>
      <c r="W119" s="29"/>
      <c r="X119" s="25"/>
      <c r="Y119" s="17"/>
      <c r="Z119" s="28"/>
      <c r="AA119" s="17"/>
      <c r="AB119" s="17"/>
      <c r="AC119" s="17"/>
      <c r="AD119" s="17"/>
      <c r="AE119" s="17"/>
      <c r="AF119" s="17"/>
      <c r="AG119" s="17"/>
      <c r="AH119" s="17"/>
    </row>
    <row r="120" spans="1:34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24"/>
      <c r="J120" s="25"/>
      <c r="K120" s="26"/>
      <c r="L120" s="27"/>
      <c r="M120" s="26"/>
      <c r="N120" s="27"/>
      <c r="O120" s="26"/>
      <c r="P120" s="27"/>
      <c r="Q120" s="24"/>
      <c r="R120" s="25"/>
      <c r="S120" s="24"/>
      <c r="T120" s="25"/>
      <c r="U120" s="17"/>
      <c r="V120" s="28"/>
      <c r="W120" s="29"/>
      <c r="X120" s="25"/>
      <c r="Y120" s="17"/>
      <c r="Z120" s="28"/>
      <c r="AA120" s="17"/>
      <c r="AB120" s="17"/>
      <c r="AC120" s="17"/>
      <c r="AD120" s="17"/>
      <c r="AE120" s="17"/>
      <c r="AF120" s="17"/>
      <c r="AG120" s="17"/>
      <c r="AH120" s="17"/>
    </row>
    <row r="121" spans="1:34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24"/>
      <c r="J121" s="25"/>
      <c r="K121" s="26"/>
      <c r="L121" s="27"/>
      <c r="M121" s="26"/>
      <c r="N121" s="27"/>
      <c r="O121" s="26"/>
      <c r="P121" s="27"/>
      <c r="Q121" s="24"/>
      <c r="R121" s="25"/>
      <c r="S121" s="24"/>
      <c r="T121" s="25"/>
      <c r="U121" s="17"/>
      <c r="V121" s="28"/>
      <c r="W121" s="29"/>
      <c r="X121" s="25"/>
      <c r="Y121" s="17"/>
      <c r="Z121" s="28"/>
      <c r="AA121" s="17"/>
      <c r="AB121" s="17"/>
      <c r="AC121" s="17"/>
      <c r="AD121" s="17"/>
      <c r="AE121" s="17"/>
      <c r="AF121" s="17"/>
      <c r="AG121" s="17"/>
      <c r="AH121" s="17"/>
    </row>
    <row r="122" spans="1:34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24"/>
      <c r="J122" s="25"/>
      <c r="K122" s="26"/>
      <c r="L122" s="27"/>
      <c r="M122" s="26"/>
      <c r="N122" s="27"/>
      <c r="O122" s="26"/>
      <c r="P122" s="27"/>
      <c r="Q122" s="24"/>
      <c r="R122" s="25"/>
      <c r="S122" s="24"/>
      <c r="T122" s="25"/>
      <c r="U122" s="17"/>
      <c r="V122" s="28"/>
      <c r="W122" s="29"/>
      <c r="X122" s="25"/>
      <c r="Y122" s="17"/>
      <c r="Z122" s="28"/>
      <c r="AA122" s="17"/>
      <c r="AB122" s="17"/>
      <c r="AC122" s="17"/>
      <c r="AD122" s="17"/>
      <c r="AE122" s="17"/>
      <c r="AF122" s="17"/>
      <c r="AG122" s="17"/>
      <c r="AH122" s="17"/>
    </row>
    <row r="123" spans="1:34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24"/>
      <c r="J123" s="25"/>
      <c r="K123" s="26"/>
      <c r="L123" s="27"/>
      <c r="M123" s="26"/>
      <c r="N123" s="27"/>
      <c r="O123" s="26"/>
      <c r="P123" s="27"/>
      <c r="Q123" s="24"/>
      <c r="R123" s="25"/>
      <c r="S123" s="24"/>
      <c r="T123" s="25"/>
      <c r="U123" s="17"/>
      <c r="V123" s="28"/>
      <c r="W123" s="29"/>
      <c r="X123" s="25"/>
      <c r="Y123" s="17"/>
      <c r="Z123" s="28"/>
      <c r="AA123" s="17"/>
      <c r="AB123" s="17"/>
      <c r="AC123" s="17"/>
      <c r="AD123" s="17"/>
      <c r="AE123" s="17"/>
      <c r="AF123" s="17"/>
      <c r="AG123" s="17"/>
      <c r="AH123" s="17"/>
    </row>
    <row r="124" spans="1:34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24"/>
      <c r="J124" s="25"/>
      <c r="K124" s="26"/>
      <c r="L124" s="27"/>
      <c r="M124" s="26"/>
      <c r="N124" s="27"/>
      <c r="O124" s="26"/>
      <c r="P124" s="27"/>
      <c r="Q124" s="24"/>
      <c r="R124" s="25"/>
      <c r="S124" s="24"/>
      <c r="T124" s="25"/>
      <c r="U124" s="17"/>
      <c r="V124" s="28"/>
      <c r="W124" s="29"/>
      <c r="X124" s="25"/>
      <c r="Y124" s="17"/>
      <c r="Z124" s="28"/>
      <c r="AA124" s="17"/>
      <c r="AB124" s="17"/>
      <c r="AC124" s="17"/>
      <c r="AD124" s="17"/>
      <c r="AE124" s="17"/>
      <c r="AF124" s="17"/>
      <c r="AG124" s="17"/>
      <c r="AH124" s="17"/>
    </row>
    <row r="125" spans="1:34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24"/>
      <c r="J125" s="25"/>
      <c r="K125" s="26"/>
      <c r="L125" s="27"/>
      <c r="M125" s="26"/>
      <c r="N125" s="27"/>
      <c r="O125" s="26"/>
      <c r="P125" s="27"/>
      <c r="Q125" s="24"/>
      <c r="R125" s="25"/>
      <c r="S125" s="24"/>
      <c r="T125" s="25"/>
      <c r="U125" s="17"/>
      <c r="V125" s="28"/>
      <c r="W125" s="29"/>
      <c r="X125" s="25"/>
      <c r="Y125" s="17"/>
      <c r="Z125" s="28"/>
      <c r="AA125" s="17"/>
      <c r="AB125" s="17"/>
      <c r="AC125" s="17"/>
      <c r="AD125" s="17"/>
      <c r="AE125" s="17"/>
      <c r="AF125" s="17"/>
      <c r="AG125" s="17"/>
      <c r="AH125" s="17"/>
    </row>
    <row r="126" spans="1:34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24"/>
      <c r="J126" s="25"/>
      <c r="K126" s="26"/>
      <c r="L126" s="27"/>
      <c r="M126" s="26"/>
      <c r="N126" s="27"/>
      <c r="O126" s="26"/>
      <c r="P126" s="27"/>
      <c r="Q126" s="24"/>
      <c r="R126" s="25"/>
      <c r="S126" s="24"/>
      <c r="T126" s="25"/>
      <c r="U126" s="17"/>
      <c r="V126" s="28"/>
      <c r="W126" s="29"/>
      <c r="X126" s="25"/>
      <c r="Y126" s="17"/>
      <c r="Z126" s="28"/>
      <c r="AA126" s="17"/>
      <c r="AB126" s="17"/>
      <c r="AC126" s="17"/>
      <c r="AD126" s="17"/>
      <c r="AE126" s="17"/>
      <c r="AF126" s="17"/>
      <c r="AG126" s="17"/>
      <c r="AH126" s="17"/>
    </row>
    <row r="127" spans="1:34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24"/>
      <c r="J127" s="25"/>
      <c r="K127" s="26"/>
      <c r="L127" s="27"/>
      <c r="M127" s="26"/>
      <c r="N127" s="27"/>
      <c r="O127" s="26"/>
      <c r="P127" s="27"/>
      <c r="Q127" s="24"/>
      <c r="R127" s="25"/>
      <c r="S127" s="24"/>
      <c r="T127" s="25"/>
      <c r="U127" s="17"/>
      <c r="V127" s="28"/>
      <c r="W127" s="29"/>
      <c r="X127" s="25"/>
      <c r="Y127" s="17"/>
      <c r="Z127" s="28"/>
      <c r="AA127" s="17"/>
      <c r="AB127" s="17"/>
      <c r="AC127" s="17"/>
      <c r="AD127" s="17"/>
      <c r="AE127" s="17"/>
      <c r="AF127" s="17"/>
      <c r="AG127" s="17"/>
      <c r="AH127" s="17"/>
    </row>
    <row r="128" spans="1:34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24"/>
      <c r="J128" s="25"/>
      <c r="K128" s="26"/>
      <c r="L128" s="27"/>
      <c r="M128" s="26"/>
      <c r="N128" s="27"/>
      <c r="O128" s="26"/>
      <c r="P128" s="27"/>
      <c r="Q128" s="24"/>
      <c r="R128" s="25"/>
      <c r="S128" s="24"/>
      <c r="T128" s="25"/>
      <c r="U128" s="17"/>
      <c r="V128" s="28"/>
      <c r="W128" s="29"/>
      <c r="X128" s="25"/>
      <c r="Y128" s="17"/>
      <c r="Z128" s="28"/>
      <c r="AA128" s="17"/>
      <c r="AB128" s="17"/>
      <c r="AC128" s="17"/>
      <c r="AD128" s="17"/>
      <c r="AE128" s="17"/>
      <c r="AF128" s="17"/>
      <c r="AG128" s="17"/>
      <c r="AH128" s="17"/>
    </row>
    <row r="129" spans="1:34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24"/>
      <c r="J129" s="25"/>
      <c r="K129" s="26"/>
      <c r="L129" s="27"/>
      <c r="M129" s="26"/>
      <c r="N129" s="27"/>
      <c r="O129" s="26"/>
      <c r="P129" s="27"/>
      <c r="Q129" s="24"/>
      <c r="R129" s="25"/>
      <c r="S129" s="24"/>
      <c r="T129" s="25"/>
      <c r="U129" s="17"/>
      <c r="V129" s="28"/>
      <c r="W129" s="29"/>
      <c r="X129" s="25"/>
      <c r="Y129" s="17"/>
      <c r="Z129" s="28"/>
      <c r="AA129" s="17"/>
      <c r="AB129" s="17"/>
      <c r="AC129" s="17"/>
      <c r="AD129" s="17"/>
      <c r="AE129" s="17"/>
      <c r="AF129" s="17"/>
      <c r="AG129" s="17"/>
      <c r="AH129" s="17"/>
    </row>
    <row r="130" spans="1:34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24"/>
      <c r="J130" s="25"/>
      <c r="K130" s="26"/>
      <c r="L130" s="27"/>
      <c r="M130" s="26"/>
      <c r="N130" s="27"/>
      <c r="O130" s="26"/>
      <c r="P130" s="27"/>
      <c r="Q130" s="24"/>
      <c r="R130" s="25"/>
      <c r="S130" s="24"/>
      <c r="T130" s="25"/>
      <c r="U130" s="17"/>
      <c r="V130" s="28"/>
      <c r="W130" s="29"/>
      <c r="X130" s="25"/>
      <c r="Y130" s="17"/>
      <c r="Z130" s="28"/>
      <c r="AA130" s="17"/>
      <c r="AB130" s="17"/>
      <c r="AC130" s="17"/>
      <c r="AD130" s="17"/>
      <c r="AE130" s="17"/>
      <c r="AF130" s="17"/>
      <c r="AG130" s="17"/>
      <c r="AH130" s="17"/>
    </row>
    <row r="131" spans="1:34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24"/>
      <c r="J131" s="25"/>
      <c r="K131" s="26"/>
      <c r="L131" s="27"/>
      <c r="M131" s="26"/>
      <c r="N131" s="27"/>
      <c r="O131" s="26"/>
      <c r="P131" s="27"/>
      <c r="Q131" s="24"/>
      <c r="R131" s="25"/>
      <c r="S131" s="24"/>
      <c r="T131" s="25"/>
      <c r="U131" s="17"/>
      <c r="V131" s="28"/>
      <c r="W131" s="29"/>
      <c r="X131" s="25"/>
      <c r="Y131" s="17"/>
      <c r="Z131" s="28"/>
      <c r="AA131" s="17"/>
      <c r="AB131" s="17"/>
      <c r="AC131" s="17"/>
      <c r="AD131" s="17"/>
      <c r="AE131" s="17"/>
      <c r="AF131" s="17"/>
      <c r="AG131" s="17"/>
      <c r="AH131" s="17"/>
    </row>
    <row r="132" spans="1:34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24"/>
      <c r="J132" s="25"/>
      <c r="K132" s="26"/>
      <c r="L132" s="27"/>
      <c r="M132" s="26"/>
      <c r="N132" s="27"/>
      <c r="O132" s="26"/>
      <c r="P132" s="27"/>
      <c r="Q132" s="24"/>
      <c r="R132" s="25"/>
      <c r="S132" s="24"/>
      <c r="T132" s="25"/>
      <c r="U132" s="17"/>
      <c r="V132" s="28"/>
      <c r="W132" s="29"/>
      <c r="X132" s="25"/>
      <c r="Y132" s="17"/>
      <c r="Z132" s="28"/>
      <c r="AA132" s="17"/>
      <c r="AB132" s="17"/>
      <c r="AC132" s="17"/>
      <c r="AD132" s="17"/>
      <c r="AE132" s="17"/>
      <c r="AF132" s="17"/>
      <c r="AG132" s="17"/>
      <c r="AH132" s="17"/>
    </row>
    <row r="133" spans="1:34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24"/>
      <c r="J133" s="25"/>
      <c r="K133" s="26"/>
      <c r="L133" s="27"/>
      <c r="M133" s="26"/>
      <c r="N133" s="27"/>
      <c r="O133" s="26"/>
      <c r="P133" s="27"/>
      <c r="Q133" s="24"/>
      <c r="R133" s="25"/>
      <c r="S133" s="24"/>
      <c r="T133" s="25"/>
      <c r="U133" s="17"/>
      <c r="V133" s="28"/>
      <c r="W133" s="29"/>
      <c r="X133" s="25"/>
      <c r="Y133" s="17"/>
      <c r="Z133" s="28"/>
      <c r="AA133" s="17"/>
      <c r="AB133" s="17"/>
      <c r="AC133" s="17"/>
      <c r="AD133" s="17"/>
      <c r="AE133" s="17"/>
      <c r="AF133" s="17"/>
      <c r="AG133" s="17"/>
      <c r="AH133" s="17"/>
    </row>
    <row r="134" spans="1:34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24"/>
      <c r="J134" s="25"/>
      <c r="K134" s="26"/>
      <c r="L134" s="27"/>
      <c r="M134" s="26"/>
      <c r="N134" s="27"/>
      <c r="O134" s="26"/>
      <c r="P134" s="27"/>
      <c r="Q134" s="24"/>
      <c r="R134" s="25"/>
      <c r="S134" s="24"/>
      <c r="T134" s="25"/>
      <c r="U134" s="17"/>
      <c r="V134" s="28"/>
      <c r="W134" s="29"/>
      <c r="X134" s="25"/>
      <c r="Y134" s="17"/>
      <c r="Z134" s="28"/>
      <c r="AA134" s="17"/>
      <c r="AB134" s="17"/>
      <c r="AC134" s="17"/>
      <c r="AD134" s="17"/>
      <c r="AE134" s="17"/>
      <c r="AF134" s="17"/>
      <c r="AG134" s="17"/>
      <c r="AH134" s="17"/>
    </row>
    <row r="135" spans="1:34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24"/>
      <c r="J135" s="25"/>
      <c r="K135" s="26"/>
      <c r="L135" s="27"/>
      <c r="M135" s="26"/>
      <c r="N135" s="27"/>
      <c r="O135" s="26"/>
      <c r="P135" s="27"/>
      <c r="Q135" s="24"/>
      <c r="R135" s="25"/>
      <c r="S135" s="24"/>
      <c r="T135" s="25"/>
      <c r="U135" s="17"/>
      <c r="V135" s="28"/>
      <c r="W135" s="29"/>
      <c r="X135" s="25"/>
      <c r="Y135" s="17"/>
      <c r="Z135" s="28"/>
      <c r="AA135" s="17"/>
      <c r="AB135" s="17"/>
      <c r="AC135" s="17"/>
      <c r="AD135" s="17"/>
      <c r="AE135" s="17"/>
      <c r="AF135" s="17"/>
      <c r="AG135" s="17"/>
      <c r="AH135" s="17"/>
    </row>
    <row r="136" spans="1:34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24"/>
      <c r="J136" s="25"/>
      <c r="K136" s="26"/>
      <c r="L136" s="27"/>
      <c r="M136" s="26"/>
      <c r="N136" s="27"/>
      <c r="O136" s="26"/>
      <c r="P136" s="27"/>
      <c r="Q136" s="24"/>
      <c r="R136" s="25"/>
      <c r="S136" s="24"/>
      <c r="T136" s="25"/>
      <c r="U136" s="17"/>
      <c r="V136" s="28"/>
      <c r="W136" s="29"/>
      <c r="X136" s="25"/>
      <c r="Y136" s="17"/>
      <c r="Z136" s="28"/>
      <c r="AA136" s="17"/>
      <c r="AB136" s="17"/>
      <c r="AC136" s="17"/>
      <c r="AD136" s="17"/>
      <c r="AE136" s="17"/>
      <c r="AF136" s="17"/>
      <c r="AG136" s="17"/>
      <c r="AH136" s="17"/>
    </row>
    <row r="137" spans="1:34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24"/>
      <c r="J137" s="25"/>
      <c r="K137" s="26"/>
      <c r="L137" s="27"/>
      <c r="M137" s="26"/>
      <c r="N137" s="27"/>
      <c r="O137" s="26"/>
      <c r="P137" s="27"/>
      <c r="Q137" s="24"/>
      <c r="R137" s="25"/>
      <c r="S137" s="24"/>
      <c r="T137" s="25"/>
      <c r="U137" s="17"/>
      <c r="V137" s="28"/>
      <c r="W137" s="29"/>
      <c r="X137" s="25"/>
      <c r="Y137" s="17"/>
      <c r="Z137" s="28"/>
      <c r="AA137" s="17"/>
      <c r="AB137" s="17"/>
      <c r="AC137" s="17"/>
      <c r="AD137" s="17"/>
      <c r="AE137" s="17"/>
      <c r="AF137" s="17"/>
      <c r="AG137" s="17"/>
      <c r="AH137" s="17"/>
    </row>
    <row r="138" spans="1:34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24"/>
      <c r="J138" s="25"/>
      <c r="K138" s="26"/>
      <c r="L138" s="27"/>
      <c r="M138" s="26"/>
      <c r="N138" s="27"/>
      <c r="O138" s="26"/>
      <c r="P138" s="27"/>
      <c r="Q138" s="24"/>
      <c r="R138" s="25"/>
      <c r="S138" s="24"/>
      <c r="T138" s="25"/>
      <c r="U138" s="17"/>
      <c r="V138" s="28"/>
      <c r="W138" s="29"/>
      <c r="X138" s="25"/>
      <c r="Y138" s="17"/>
      <c r="Z138" s="28"/>
      <c r="AA138" s="17"/>
      <c r="AB138" s="17"/>
      <c r="AC138" s="17"/>
      <c r="AD138" s="17"/>
      <c r="AE138" s="17"/>
      <c r="AF138" s="17"/>
      <c r="AG138" s="17"/>
      <c r="AH138" s="17"/>
    </row>
    <row r="139" spans="1:34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24"/>
      <c r="J139" s="25"/>
      <c r="K139" s="26"/>
      <c r="L139" s="27"/>
      <c r="M139" s="26"/>
      <c r="N139" s="27"/>
      <c r="O139" s="26"/>
      <c r="P139" s="27"/>
      <c r="Q139" s="24"/>
      <c r="R139" s="25"/>
      <c r="S139" s="24"/>
      <c r="T139" s="25"/>
      <c r="U139" s="17"/>
      <c r="V139" s="28"/>
      <c r="W139" s="29"/>
      <c r="X139" s="25"/>
      <c r="Y139" s="17"/>
      <c r="Z139" s="28"/>
      <c r="AA139" s="17"/>
      <c r="AB139" s="17"/>
      <c r="AC139" s="17"/>
      <c r="AD139" s="17"/>
      <c r="AE139" s="17"/>
      <c r="AF139" s="17"/>
      <c r="AG139" s="17"/>
      <c r="AH139" s="17"/>
    </row>
    <row r="140" spans="1:34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24"/>
      <c r="J140" s="25"/>
      <c r="K140" s="26"/>
      <c r="L140" s="27"/>
      <c r="M140" s="26"/>
      <c r="N140" s="27"/>
      <c r="O140" s="26"/>
      <c r="P140" s="27"/>
      <c r="Q140" s="24"/>
      <c r="R140" s="25"/>
      <c r="S140" s="24"/>
      <c r="T140" s="25"/>
      <c r="U140" s="17"/>
      <c r="V140" s="28"/>
      <c r="W140" s="29"/>
      <c r="X140" s="25"/>
      <c r="Y140" s="17"/>
      <c r="Z140" s="28"/>
      <c r="AA140" s="17"/>
      <c r="AB140" s="17"/>
      <c r="AC140" s="17"/>
      <c r="AD140" s="17"/>
      <c r="AE140" s="17"/>
      <c r="AF140" s="17"/>
      <c r="AG140" s="17"/>
      <c r="AH140" s="17"/>
    </row>
    <row r="141" spans="1:34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24"/>
      <c r="J141" s="25"/>
      <c r="K141" s="26"/>
      <c r="L141" s="27"/>
      <c r="M141" s="26"/>
      <c r="N141" s="27"/>
      <c r="O141" s="26"/>
      <c r="P141" s="27"/>
      <c r="Q141" s="24"/>
      <c r="R141" s="25"/>
      <c r="S141" s="24"/>
      <c r="T141" s="25"/>
      <c r="U141" s="17"/>
      <c r="V141" s="28"/>
      <c r="W141" s="29"/>
      <c r="X141" s="25"/>
      <c r="Y141" s="17"/>
      <c r="Z141" s="28"/>
      <c r="AA141" s="17"/>
      <c r="AB141" s="17"/>
      <c r="AC141" s="17"/>
      <c r="AD141" s="17"/>
      <c r="AE141" s="17"/>
      <c r="AF141" s="17"/>
      <c r="AG141" s="17"/>
      <c r="AH141" s="17"/>
    </row>
    <row r="142" spans="1:34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24"/>
      <c r="J142" s="25"/>
      <c r="K142" s="26"/>
      <c r="L142" s="27"/>
      <c r="M142" s="26"/>
      <c r="N142" s="27"/>
      <c r="O142" s="26"/>
      <c r="P142" s="27"/>
      <c r="Q142" s="24"/>
      <c r="R142" s="25"/>
      <c r="S142" s="24"/>
      <c r="T142" s="25"/>
      <c r="U142" s="17"/>
      <c r="V142" s="28"/>
      <c r="W142" s="29"/>
      <c r="X142" s="25"/>
      <c r="Y142" s="17"/>
      <c r="Z142" s="28"/>
      <c r="AA142" s="17"/>
      <c r="AB142" s="17"/>
      <c r="AC142" s="17"/>
      <c r="AD142" s="17"/>
      <c r="AE142" s="17"/>
      <c r="AF142" s="17"/>
      <c r="AG142" s="17"/>
      <c r="AH142" s="17"/>
    </row>
    <row r="143" spans="1:34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24"/>
      <c r="J143" s="25"/>
      <c r="K143" s="26"/>
      <c r="L143" s="27"/>
      <c r="M143" s="26"/>
      <c r="N143" s="27"/>
      <c r="O143" s="26"/>
      <c r="P143" s="27"/>
      <c r="Q143" s="24"/>
      <c r="R143" s="25"/>
      <c r="S143" s="24"/>
      <c r="T143" s="25"/>
      <c r="U143" s="17"/>
      <c r="V143" s="28"/>
      <c r="W143" s="29"/>
      <c r="X143" s="25"/>
      <c r="Y143" s="17"/>
      <c r="Z143" s="28"/>
      <c r="AA143" s="17"/>
      <c r="AB143" s="17"/>
      <c r="AC143" s="17"/>
      <c r="AD143" s="17"/>
      <c r="AE143" s="17"/>
      <c r="AF143" s="17"/>
      <c r="AG143" s="17"/>
      <c r="AH143" s="17"/>
    </row>
    <row r="144" spans="1:34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24"/>
      <c r="J144" s="25"/>
      <c r="K144" s="26"/>
      <c r="L144" s="27"/>
      <c r="M144" s="26"/>
      <c r="N144" s="27"/>
      <c r="O144" s="26"/>
      <c r="P144" s="27"/>
      <c r="Q144" s="24"/>
      <c r="R144" s="25"/>
      <c r="S144" s="24"/>
      <c r="T144" s="25"/>
      <c r="U144" s="17"/>
      <c r="V144" s="28"/>
      <c r="W144" s="29"/>
      <c r="X144" s="25"/>
      <c r="Y144" s="17"/>
      <c r="Z144" s="28"/>
      <c r="AA144" s="17"/>
      <c r="AB144" s="17"/>
      <c r="AC144" s="17"/>
      <c r="AD144" s="17"/>
      <c r="AE144" s="17"/>
      <c r="AF144" s="17"/>
      <c r="AG144" s="17"/>
      <c r="AH144" s="17"/>
    </row>
    <row r="145" spans="1:34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24"/>
      <c r="J145" s="25"/>
      <c r="K145" s="26"/>
      <c r="L145" s="27"/>
      <c r="M145" s="26"/>
      <c r="N145" s="27"/>
      <c r="O145" s="26"/>
      <c r="P145" s="27"/>
      <c r="Q145" s="24"/>
      <c r="R145" s="25"/>
      <c r="S145" s="24"/>
      <c r="T145" s="25"/>
      <c r="U145" s="17"/>
      <c r="V145" s="28"/>
      <c r="W145" s="29"/>
      <c r="X145" s="25"/>
      <c r="Y145" s="17"/>
      <c r="Z145" s="28"/>
      <c r="AA145" s="17"/>
      <c r="AB145" s="17"/>
      <c r="AC145" s="17"/>
      <c r="AD145" s="17"/>
      <c r="AE145" s="17"/>
      <c r="AF145" s="17"/>
      <c r="AG145" s="17"/>
      <c r="AH145" s="17"/>
    </row>
    <row r="146" spans="1:34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24"/>
      <c r="J146" s="25"/>
      <c r="K146" s="26"/>
      <c r="L146" s="27"/>
      <c r="M146" s="26"/>
      <c r="N146" s="27"/>
      <c r="O146" s="26"/>
      <c r="P146" s="27"/>
      <c r="Q146" s="24"/>
      <c r="R146" s="25"/>
      <c r="S146" s="24"/>
      <c r="T146" s="25"/>
      <c r="U146" s="17"/>
      <c r="V146" s="28"/>
      <c r="W146" s="29"/>
      <c r="X146" s="25"/>
      <c r="Y146" s="17"/>
      <c r="Z146" s="28"/>
      <c r="AA146" s="17"/>
      <c r="AB146" s="17"/>
      <c r="AC146" s="17"/>
      <c r="AD146" s="17"/>
      <c r="AE146" s="17"/>
      <c r="AF146" s="17"/>
      <c r="AG146" s="17"/>
      <c r="AH146" s="17"/>
    </row>
    <row r="147" spans="1:34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24"/>
      <c r="J147" s="25"/>
      <c r="K147" s="26"/>
      <c r="L147" s="27"/>
      <c r="M147" s="26"/>
      <c r="N147" s="27"/>
      <c r="O147" s="26"/>
      <c r="P147" s="27"/>
      <c r="Q147" s="24"/>
      <c r="R147" s="25"/>
      <c r="S147" s="24"/>
      <c r="T147" s="25"/>
      <c r="U147" s="17"/>
      <c r="V147" s="28"/>
      <c r="W147" s="29"/>
      <c r="X147" s="25"/>
      <c r="Y147" s="17"/>
      <c r="Z147" s="28"/>
      <c r="AA147" s="17"/>
      <c r="AB147" s="17"/>
      <c r="AC147" s="17"/>
      <c r="AD147" s="17"/>
      <c r="AE147" s="17"/>
      <c r="AF147" s="17"/>
      <c r="AG147" s="17"/>
      <c r="AH147" s="17"/>
    </row>
    <row r="148" spans="1:34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24"/>
      <c r="J148" s="25"/>
      <c r="K148" s="26"/>
      <c r="L148" s="27"/>
      <c r="M148" s="26"/>
      <c r="N148" s="27"/>
      <c r="O148" s="26"/>
      <c r="P148" s="27"/>
      <c r="Q148" s="24"/>
      <c r="R148" s="25"/>
      <c r="S148" s="24"/>
      <c r="T148" s="25"/>
      <c r="U148" s="17"/>
      <c r="V148" s="28"/>
      <c r="W148" s="29"/>
      <c r="X148" s="25"/>
      <c r="Y148" s="17"/>
      <c r="Z148" s="28"/>
      <c r="AA148" s="17"/>
      <c r="AB148" s="17"/>
      <c r="AC148" s="17"/>
      <c r="AD148" s="17"/>
      <c r="AE148" s="17"/>
      <c r="AF148" s="17"/>
      <c r="AG148" s="17"/>
      <c r="AH148" s="17"/>
    </row>
    <row r="149" spans="1:34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24"/>
      <c r="J149" s="25"/>
      <c r="K149" s="26"/>
      <c r="L149" s="27"/>
      <c r="M149" s="26"/>
      <c r="N149" s="27"/>
      <c r="O149" s="26"/>
      <c r="P149" s="27"/>
      <c r="Q149" s="24"/>
      <c r="R149" s="25"/>
      <c r="S149" s="24"/>
      <c r="T149" s="25"/>
      <c r="U149" s="17"/>
      <c r="V149" s="28"/>
      <c r="W149" s="29"/>
      <c r="X149" s="25"/>
      <c r="Y149" s="17"/>
      <c r="Z149" s="28"/>
      <c r="AA149" s="17"/>
      <c r="AB149" s="17"/>
      <c r="AC149" s="17"/>
      <c r="AD149" s="17"/>
      <c r="AE149" s="17"/>
      <c r="AF149" s="17"/>
      <c r="AG149" s="17"/>
      <c r="AH149" s="17"/>
    </row>
    <row r="150" spans="1:34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24"/>
      <c r="J150" s="25"/>
      <c r="K150" s="26"/>
      <c r="L150" s="27"/>
      <c r="M150" s="26"/>
      <c r="N150" s="27"/>
      <c r="O150" s="26"/>
      <c r="P150" s="27"/>
      <c r="Q150" s="24"/>
      <c r="R150" s="25"/>
      <c r="S150" s="24"/>
      <c r="T150" s="25"/>
      <c r="U150" s="17"/>
      <c r="V150" s="28"/>
      <c r="W150" s="29"/>
      <c r="X150" s="25"/>
      <c r="Y150" s="17"/>
      <c r="Z150" s="28"/>
      <c r="AA150" s="17"/>
      <c r="AB150" s="17"/>
      <c r="AC150" s="17"/>
      <c r="AD150" s="17"/>
      <c r="AE150" s="17"/>
      <c r="AF150" s="17"/>
      <c r="AG150" s="17"/>
      <c r="AH150" s="17"/>
    </row>
    <row r="151" spans="1:34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24"/>
      <c r="J151" s="25"/>
      <c r="K151" s="26"/>
      <c r="L151" s="27"/>
      <c r="M151" s="26"/>
      <c r="N151" s="27"/>
      <c r="O151" s="26"/>
      <c r="P151" s="27"/>
      <c r="Q151" s="24"/>
      <c r="R151" s="25"/>
      <c r="S151" s="24"/>
      <c r="T151" s="25"/>
      <c r="U151" s="17"/>
      <c r="V151" s="28"/>
      <c r="W151" s="29"/>
      <c r="X151" s="25"/>
      <c r="Y151" s="17"/>
      <c r="Z151" s="28"/>
      <c r="AA151" s="17"/>
      <c r="AB151" s="17"/>
      <c r="AC151" s="17"/>
      <c r="AD151" s="17"/>
      <c r="AE151" s="17"/>
      <c r="AF151" s="17"/>
      <c r="AG151" s="17"/>
      <c r="AH151" s="17"/>
    </row>
    <row r="152" spans="1:34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24"/>
      <c r="J152" s="25"/>
      <c r="K152" s="26"/>
      <c r="L152" s="27"/>
      <c r="M152" s="26"/>
      <c r="N152" s="27"/>
      <c r="O152" s="26"/>
      <c r="P152" s="27"/>
      <c r="Q152" s="24"/>
      <c r="R152" s="25"/>
      <c r="S152" s="24"/>
      <c r="T152" s="25"/>
      <c r="U152" s="17"/>
      <c r="V152" s="28"/>
      <c r="W152" s="29"/>
      <c r="X152" s="25"/>
      <c r="Y152" s="17"/>
      <c r="Z152" s="28"/>
      <c r="AA152" s="17"/>
      <c r="AB152" s="17"/>
      <c r="AC152" s="17"/>
      <c r="AD152" s="17"/>
      <c r="AE152" s="17"/>
      <c r="AF152" s="17"/>
      <c r="AG152" s="17"/>
      <c r="AH152" s="17"/>
    </row>
    <row r="153" spans="1:34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24"/>
      <c r="J153" s="25"/>
      <c r="K153" s="26"/>
      <c r="L153" s="27"/>
      <c r="M153" s="26"/>
      <c r="N153" s="27"/>
      <c r="O153" s="26"/>
      <c r="P153" s="27"/>
      <c r="Q153" s="24"/>
      <c r="R153" s="25"/>
      <c r="S153" s="24"/>
      <c r="T153" s="25"/>
      <c r="U153" s="17"/>
      <c r="V153" s="28"/>
      <c r="W153" s="29"/>
      <c r="X153" s="25"/>
      <c r="Y153" s="17"/>
      <c r="Z153" s="28"/>
      <c r="AA153" s="17"/>
      <c r="AB153" s="17"/>
      <c r="AC153" s="17"/>
      <c r="AD153" s="17"/>
      <c r="AE153" s="17"/>
      <c r="AF153" s="17"/>
      <c r="AG153" s="17"/>
      <c r="AH153" s="17"/>
    </row>
    <row r="154" spans="1:34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24"/>
      <c r="J154" s="25"/>
      <c r="K154" s="26"/>
      <c r="L154" s="27"/>
      <c r="M154" s="26"/>
      <c r="N154" s="27"/>
      <c r="O154" s="26"/>
      <c r="P154" s="27"/>
      <c r="Q154" s="24"/>
      <c r="R154" s="25"/>
      <c r="S154" s="24"/>
      <c r="T154" s="25"/>
      <c r="U154" s="17"/>
      <c r="V154" s="28"/>
      <c r="W154" s="29"/>
      <c r="X154" s="25"/>
      <c r="Y154" s="17"/>
      <c r="Z154" s="28"/>
      <c r="AA154" s="17"/>
      <c r="AB154" s="17"/>
      <c r="AC154" s="17"/>
      <c r="AD154" s="17"/>
      <c r="AE154" s="17"/>
      <c r="AF154" s="17"/>
      <c r="AG154" s="17"/>
      <c r="AH154" s="17"/>
    </row>
    <row r="155" spans="1:34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24"/>
      <c r="J155" s="25"/>
      <c r="K155" s="26"/>
      <c r="L155" s="27"/>
      <c r="M155" s="26"/>
      <c r="N155" s="27"/>
      <c r="O155" s="26"/>
      <c r="P155" s="27"/>
      <c r="Q155" s="24"/>
      <c r="R155" s="25"/>
      <c r="S155" s="24"/>
      <c r="T155" s="25"/>
      <c r="U155" s="17"/>
      <c r="V155" s="28"/>
      <c r="W155" s="29"/>
      <c r="X155" s="25"/>
      <c r="Y155" s="17"/>
      <c r="Z155" s="28"/>
      <c r="AA155" s="17"/>
      <c r="AB155" s="17"/>
      <c r="AC155" s="17"/>
      <c r="AD155" s="17"/>
      <c r="AE155" s="17"/>
      <c r="AF155" s="17"/>
      <c r="AG155" s="17"/>
      <c r="AH155" s="17"/>
    </row>
    <row r="156" spans="1:34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24"/>
      <c r="J156" s="25"/>
      <c r="K156" s="26"/>
      <c r="L156" s="27"/>
      <c r="M156" s="26"/>
      <c r="N156" s="27"/>
      <c r="O156" s="26"/>
      <c r="P156" s="27"/>
      <c r="Q156" s="24"/>
      <c r="R156" s="25"/>
      <c r="S156" s="24"/>
      <c r="T156" s="25"/>
      <c r="U156" s="17"/>
      <c r="V156" s="28"/>
      <c r="W156" s="29"/>
      <c r="X156" s="25"/>
      <c r="Y156" s="17"/>
      <c r="Z156" s="28"/>
      <c r="AA156" s="17"/>
      <c r="AB156" s="17"/>
      <c r="AC156" s="17"/>
      <c r="AD156" s="17"/>
      <c r="AE156" s="17"/>
      <c r="AF156" s="17"/>
      <c r="AG156" s="17"/>
      <c r="AH156" s="17"/>
    </row>
    <row r="157" spans="1:34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24"/>
      <c r="J157" s="25"/>
      <c r="K157" s="26"/>
      <c r="L157" s="27"/>
      <c r="M157" s="26"/>
      <c r="N157" s="27"/>
      <c r="O157" s="26"/>
      <c r="P157" s="27"/>
      <c r="Q157" s="24"/>
      <c r="R157" s="25"/>
      <c r="S157" s="24"/>
      <c r="T157" s="25"/>
      <c r="U157" s="17"/>
      <c r="V157" s="28"/>
      <c r="W157" s="29"/>
      <c r="X157" s="25"/>
      <c r="Y157" s="17"/>
      <c r="Z157" s="28"/>
      <c r="AA157" s="17"/>
      <c r="AB157" s="17"/>
      <c r="AC157" s="17"/>
      <c r="AD157" s="17"/>
      <c r="AE157" s="17"/>
      <c r="AF157" s="17"/>
      <c r="AG157" s="17"/>
      <c r="AH157" s="17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24"/>
      <c r="J158" s="25"/>
      <c r="K158" s="26"/>
      <c r="L158" s="27"/>
      <c r="M158" s="26"/>
      <c r="N158" s="27"/>
      <c r="O158" s="26"/>
      <c r="P158" s="27"/>
      <c r="Q158" s="24"/>
      <c r="R158" s="25"/>
      <c r="S158" s="24"/>
      <c r="T158" s="25"/>
      <c r="U158" s="17"/>
      <c r="V158" s="28"/>
      <c r="W158" s="29"/>
      <c r="X158" s="25"/>
      <c r="Y158" s="17"/>
      <c r="Z158" s="28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24"/>
      <c r="J159" s="25"/>
      <c r="K159" s="26"/>
      <c r="L159" s="27"/>
      <c r="M159" s="26"/>
      <c r="N159" s="27"/>
      <c r="O159" s="26"/>
      <c r="P159" s="27"/>
      <c r="Q159" s="24"/>
      <c r="R159" s="25"/>
      <c r="S159" s="24"/>
      <c r="T159" s="25"/>
      <c r="U159" s="17"/>
      <c r="V159" s="28"/>
      <c r="W159" s="29"/>
      <c r="X159" s="25"/>
      <c r="Y159" s="17"/>
      <c r="Z159" s="28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24"/>
      <c r="J160" s="25"/>
      <c r="K160" s="26"/>
      <c r="L160" s="27"/>
      <c r="M160" s="26"/>
      <c r="N160" s="27"/>
      <c r="O160" s="26"/>
      <c r="P160" s="27"/>
      <c r="Q160" s="24"/>
      <c r="R160" s="25"/>
      <c r="S160" s="24"/>
      <c r="T160" s="25"/>
      <c r="U160" s="17"/>
      <c r="V160" s="28"/>
      <c r="W160" s="29"/>
      <c r="X160" s="25"/>
      <c r="Y160" s="17"/>
      <c r="Z160" s="28"/>
      <c r="AA160" s="17"/>
      <c r="AB160" s="17"/>
      <c r="AC160" s="17"/>
      <c r="AD160" s="17"/>
      <c r="AE160" s="17"/>
      <c r="AF160" s="17"/>
      <c r="AG160" s="17"/>
      <c r="AH160" s="17"/>
    </row>
    <row r="161" spans="1:34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24"/>
      <c r="J161" s="25"/>
      <c r="K161" s="26"/>
      <c r="L161" s="27"/>
      <c r="M161" s="26"/>
      <c r="N161" s="27"/>
      <c r="O161" s="26"/>
      <c r="P161" s="27"/>
      <c r="Q161" s="24"/>
      <c r="R161" s="25"/>
      <c r="S161" s="24"/>
      <c r="T161" s="25"/>
      <c r="U161" s="17"/>
      <c r="V161" s="28"/>
      <c r="W161" s="29"/>
      <c r="X161" s="25"/>
      <c r="Y161" s="17"/>
      <c r="Z161" s="28"/>
      <c r="AA161" s="17"/>
      <c r="AB161" s="17"/>
      <c r="AC161" s="17"/>
      <c r="AD161" s="17"/>
      <c r="AE161" s="17"/>
      <c r="AF161" s="17"/>
      <c r="AG161" s="17"/>
      <c r="AH161" s="17"/>
    </row>
    <row r="162" spans="1:34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24"/>
      <c r="J162" s="25"/>
      <c r="K162" s="26"/>
      <c r="L162" s="27"/>
      <c r="M162" s="26"/>
      <c r="N162" s="27"/>
      <c r="O162" s="26"/>
      <c r="P162" s="27"/>
      <c r="Q162" s="24"/>
      <c r="R162" s="25"/>
      <c r="S162" s="24"/>
      <c r="T162" s="25"/>
      <c r="U162" s="17"/>
      <c r="V162" s="28"/>
      <c r="W162" s="29"/>
      <c r="X162" s="25"/>
      <c r="Y162" s="17"/>
      <c r="Z162" s="28"/>
      <c r="AA162" s="17"/>
      <c r="AB162" s="17"/>
      <c r="AC162" s="17"/>
      <c r="AD162" s="17"/>
      <c r="AE162" s="17"/>
      <c r="AF162" s="17"/>
      <c r="AG162" s="17"/>
      <c r="AH162" s="17"/>
    </row>
    <row r="163" spans="1:34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24"/>
      <c r="J163" s="25"/>
      <c r="K163" s="26"/>
      <c r="L163" s="27"/>
      <c r="M163" s="26"/>
      <c r="N163" s="27"/>
      <c r="O163" s="26"/>
      <c r="P163" s="27"/>
      <c r="Q163" s="24"/>
      <c r="R163" s="25"/>
      <c r="S163" s="24"/>
      <c r="T163" s="25"/>
      <c r="U163" s="17"/>
      <c r="V163" s="28"/>
      <c r="W163" s="29"/>
      <c r="X163" s="25"/>
      <c r="Y163" s="17"/>
      <c r="Z163" s="28"/>
      <c r="AA163" s="17"/>
      <c r="AB163" s="17"/>
      <c r="AC163" s="17"/>
      <c r="AD163" s="17"/>
      <c r="AE163" s="17"/>
      <c r="AF163" s="17"/>
      <c r="AG163" s="17"/>
      <c r="AH163" s="17"/>
    </row>
    <row r="164" spans="1:34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24"/>
      <c r="J164" s="25"/>
      <c r="K164" s="26"/>
      <c r="L164" s="27"/>
      <c r="M164" s="26"/>
      <c r="N164" s="27"/>
      <c r="O164" s="26"/>
      <c r="P164" s="27"/>
      <c r="Q164" s="24"/>
      <c r="R164" s="25"/>
      <c r="S164" s="24"/>
      <c r="T164" s="25"/>
      <c r="U164" s="17"/>
      <c r="V164" s="28"/>
      <c r="W164" s="29"/>
      <c r="X164" s="25"/>
      <c r="Y164" s="17"/>
      <c r="Z164" s="28"/>
      <c r="AA164" s="17"/>
      <c r="AB164" s="17"/>
      <c r="AC164" s="17"/>
      <c r="AD164" s="17"/>
      <c r="AE164" s="17"/>
      <c r="AF164" s="17"/>
      <c r="AG164" s="17"/>
      <c r="AH164" s="17"/>
    </row>
    <row r="165" spans="1:34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24"/>
      <c r="J165" s="25"/>
      <c r="K165" s="26"/>
      <c r="L165" s="27"/>
      <c r="M165" s="26"/>
      <c r="N165" s="27"/>
      <c r="O165" s="26"/>
      <c r="P165" s="27"/>
      <c r="Q165" s="24"/>
      <c r="R165" s="25"/>
      <c r="S165" s="24"/>
      <c r="T165" s="25"/>
      <c r="U165" s="17"/>
      <c r="V165" s="28"/>
      <c r="W165" s="29"/>
      <c r="X165" s="25"/>
      <c r="Y165" s="17"/>
      <c r="Z165" s="28"/>
      <c r="AA165" s="17"/>
      <c r="AB165" s="17"/>
      <c r="AC165" s="17"/>
      <c r="AD165" s="17"/>
      <c r="AE165" s="17"/>
      <c r="AF165" s="17"/>
      <c r="AG165" s="17"/>
      <c r="AH165" s="17"/>
    </row>
    <row r="166" spans="1:34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24"/>
      <c r="J166" s="25"/>
      <c r="K166" s="26"/>
      <c r="L166" s="27"/>
      <c r="M166" s="26"/>
      <c r="N166" s="27"/>
      <c r="O166" s="26"/>
      <c r="P166" s="27"/>
      <c r="Q166" s="24"/>
      <c r="R166" s="25"/>
      <c r="S166" s="24"/>
      <c r="T166" s="25"/>
      <c r="U166" s="17"/>
      <c r="V166" s="28"/>
      <c r="W166" s="29"/>
      <c r="X166" s="25"/>
      <c r="Y166" s="17"/>
      <c r="Z166" s="28"/>
      <c r="AA166" s="17"/>
      <c r="AB166" s="17"/>
      <c r="AC166" s="17"/>
      <c r="AD166" s="17"/>
      <c r="AE166" s="17"/>
      <c r="AF166" s="17"/>
      <c r="AG166" s="17"/>
      <c r="AH166" s="17"/>
    </row>
    <row r="167" spans="1:34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24"/>
      <c r="J167" s="25"/>
      <c r="K167" s="26"/>
      <c r="L167" s="27"/>
      <c r="M167" s="26"/>
      <c r="N167" s="27"/>
      <c r="O167" s="26"/>
      <c r="P167" s="27"/>
      <c r="Q167" s="24"/>
      <c r="R167" s="25"/>
      <c r="S167" s="24"/>
      <c r="T167" s="25"/>
      <c r="U167" s="17"/>
      <c r="V167" s="28"/>
      <c r="W167" s="29"/>
      <c r="X167" s="25"/>
      <c r="Y167" s="17"/>
      <c r="Z167" s="28"/>
      <c r="AA167" s="17"/>
      <c r="AB167" s="17"/>
      <c r="AC167" s="17"/>
      <c r="AD167" s="17"/>
      <c r="AE167" s="17"/>
      <c r="AF167" s="17"/>
      <c r="AG167" s="17"/>
      <c r="AH167" s="17"/>
    </row>
    <row r="168" spans="1:34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24"/>
      <c r="J168" s="25"/>
      <c r="K168" s="26"/>
      <c r="L168" s="27"/>
      <c r="M168" s="26"/>
      <c r="N168" s="27"/>
      <c r="O168" s="26"/>
      <c r="P168" s="27"/>
      <c r="Q168" s="24"/>
      <c r="R168" s="25"/>
      <c r="S168" s="24"/>
      <c r="T168" s="25"/>
      <c r="U168" s="17"/>
      <c r="V168" s="28"/>
      <c r="W168" s="29"/>
      <c r="X168" s="25"/>
      <c r="Y168" s="17"/>
      <c r="Z168" s="28"/>
      <c r="AA168" s="17"/>
      <c r="AB168" s="17"/>
      <c r="AC168" s="17"/>
      <c r="AD168" s="17"/>
      <c r="AE168" s="17"/>
      <c r="AF168" s="17"/>
      <c r="AG168" s="17"/>
      <c r="AH168" s="17"/>
    </row>
    <row r="169" spans="1:34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24"/>
      <c r="J169" s="25"/>
      <c r="K169" s="26"/>
      <c r="L169" s="27"/>
      <c r="M169" s="26"/>
      <c r="N169" s="27"/>
      <c r="O169" s="26"/>
      <c r="P169" s="27"/>
      <c r="Q169" s="24"/>
      <c r="R169" s="25"/>
      <c r="S169" s="24"/>
      <c r="T169" s="25"/>
      <c r="U169" s="17"/>
      <c r="V169" s="28"/>
      <c r="W169" s="29"/>
      <c r="X169" s="25"/>
      <c r="Y169" s="17"/>
      <c r="Z169" s="28"/>
      <c r="AA169" s="17"/>
      <c r="AB169" s="17"/>
      <c r="AC169" s="17"/>
      <c r="AD169" s="17"/>
      <c r="AE169" s="17"/>
      <c r="AF169" s="17"/>
      <c r="AG169" s="17"/>
      <c r="AH169" s="17"/>
    </row>
    <row r="170" spans="1:34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24"/>
      <c r="J170" s="25"/>
      <c r="K170" s="26"/>
      <c r="L170" s="27"/>
      <c r="M170" s="26"/>
      <c r="N170" s="27"/>
      <c r="O170" s="26"/>
      <c r="P170" s="27"/>
      <c r="Q170" s="24"/>
      <c r="R170" s="25"/>
      <c r="S170" s="24"/>
      <c r="T170" s="25"/>
      <c r="U170" s="17"/>
      <c r="V170" s="28"/>
      <c r="W170" s="29"/>
      <c r="X170" s="25"/>
      <c r="Y170" s="17"/>
      <c r="Z170" s="28"/>
      <c r="AA170" s="17"/>
      <c r="AB170" s="17"/>
      <c r="AC170" s="17"/>
      <c r="AD170" s="17"/>
      <c r="AE170" s="17"/>
      <c r="AF170" s="17"/>
      <c r="AG170" s="17"/>
      <c r="AH170" s="17"/>
    </row>
    <row r="171" spans="1:34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24"/>
      <c r="J171" s="25"/>
      <c r="K171" s="26"/>
      <c r="L171" s="27"/>
      <c r="M171" s="26"/>
      <c r="N171" s="27"/>
      <c r="O171" s="26"/>
      <c r="P171" s="27"/>
      <c r="Q171" s="24"/>
      <c r="R171" s="25"/>
      <c r="S171" s="24"/>
      <c r="T171" s="25"/>
      <c r="U171" s="17"/>
      <c r="V171" s="28"/>
      <c r="W171" s="29"/>
      <c r="X171" s="25"/>
      <c r="Y171" s="17"/>
      <c r="Z171" s="28"/>
      <c r="AA171" s="17"/>
      <c r="AB171" s="17"/>
      <c r="AC171" s="17"/>
      <c r="AD171" s="17"/>
      <c r="AE171" s="17"/>
      <c r="AF171" s="17"/>
      <c r="AG171" s="17"/>
      <c r="AH171" s="17"/>
    </row>
    <row r="172" spans="1:34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24"/>
      <c r="J172" s="25"/>
      <c r="K172" s="26"/>
      <c r="L172" s="27"/>
      <c r="M172" s="26"/>
      <c r="N172" s="27"/>
      <c r="O172" s="26"/>
      <c r="P172" s="27"/>
      <c r="Q172" s="24"/>
      <c r="R172" s="25"/>
      <c r="S172" s="24"/>
      <c r="T172" s="25"/>
      <c r="U172" s="17"/>
      <c r="V172" s="28"/>
      <c r="W172" s="29"/>
      <c r="X172" s="25"/>
      <c r="Y172" s="17"/>
      <c r="Z172" s="28"/>
      <c r="AA172" s="17"/>
      <c r="AB172" s="17"/>
      <c r="AC172" s="17"/>
      <c r="AD172" s="17"/>
      <c r="AE172" s="17"/>
      <c r="AF172" s="17"/>
      <c r="AG172" s="17"/>
      <c r="AH172" s="17"/>
    </row>
    <row r="173" spans="1:34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24"/>
      <c r="J173" s="25"/>
      <c r="K173" s="26"/>
      <c r="L173" s="27"/>
      <c r="M173" s="26"/>
      <c r="N173" s="27"/>
      <c r="O173" s="26"/>
      <c r="P173" s="27"/>
      <c r="Q173" s="24"/>
      <c r="R173" s="25"/>
      <c r="S173" s="24"/>
      <c r="T173" s="25"/>
      <c r="U173" s="17"/>
      <c r="V173" s="28"/>
      <c r="W173" s="29"/>
      <c r="X173" s="25"/>
      <c r="Y173" s="17"/>
      <c r="Z173" s="28"/>
      <c r="AA173" s="17"/>
      <c r="AB173" s="17"/>
      <c r="AC173" s="17"/>
      <c r="AD173" s="17"/>
      <c r="AE173" s="17"/>
      <c r="AF173" s="17"/>
      <c r="AG173" s="17"/>
      <c r="AH173" s="17"/>
    </row>
    <row r="174" spans="1:34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24"/>
      <c r="J174" s="25"/>
      <c r="K174" s="26"/>
      <c r="L174" s="27"/>
      <c r="M174" s="26"/>
      <c r="N174" s="27"/>
      <c r="O174" s="26"/>
      <c r="P174" s="27"/>
      <c r="Q174" s="24"/>
      <c r="R174" s="25"/>
      <c r="S174" s="24"/>
      <c r="T174" s="25"/>
      <c r="U174" s="17"/>
      <c r="V174" s="28"/>
      <c r="W174" s="29"/>
      <c r="X174" s="25"/>
      <c r="Y174" s="17"/>
      <c r="Z174" s="28"/>
      <c r="AA174" s="17"/>
      <c r="AB174" s="17"/>
      <c r="AC174" s="17"/>
      <c r="AD174" s="17"/>
      <c r="AE174" s="17"/>
      <c r="AF174" s="17"/>
      <c r="AG174" s="17"/>
      <c r="AH174" s="17"/>
    </row>
    <row r="175" spans="1:34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24"/>
      <c r="J175" s="25"/>
      <c r="K175" s="26"/>
      <c r="L175" s="27"/>
      <c r="M175" s="26"/>
      <c r="N175" s="27"/>
      <c r="O175" s="26"/>
      <c r="P175" s="27"/>
      <c r="Q175" s="24"/>
      <c r="R175" s="25"/>
      <c r="S175" s="24"/>
      <c r="T175" s="25"/>
      <c r="U175" s="17"/>
      <c r="V175" s="28"/>
      <c r="W175" s="29"/>
      <c r="X175" s="25"/>
      <c r="Y175" s="17"/>
      <c r="Z175" s="28"/>
      <c r="AA175" s="17"/>
      <c r="AB175" s="17"/>
      <c r="AC175" s="17"/>
      <c r="AD175" s="17"/>
      <c r="AE175" s="17"/>
      <c r="AF175" s="17"/>
      <c r="AG175" s="17"/>
      <c r="AH175" s="17"/>
    </row>
    <row r="176" spans="1:34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24"/>
      <c r="J176" s="25"/>
      <c r="K176" s="26"/>
      <c r="L176" s="27"/>
      <c r="M176" s="26"/>
      <c r="N176" s="27"/>
      <c r="O176" s="26"/>
      <c r="P176" s="27"/>
      <c r="Q176" s="24"/>
      <c r="R176" s="25"/>
      <c r="S176" s="24"/>
      <c r="T176" s="25"/>
      <c r="U176" s="17"/>
      <c r="V176" s="28"/>
      <c r="W176" s="29"/>
      <c r="X176" s="25"/>
      <c r="Y176" s="17"/>
      <c r="Z176" s="28"/>
      <c r="AA176" s="17"/>
      <c r="AB176" s="17"/>
      <c r="AC176" s="17"/>
      <c r="AD176" s="17"/>
      <c r="AE176" s="17"/>
      <c r="AF176" s="17"/>
      <c r="AG176" s="17"/>
      <c r="AH176" s="17"/>
    </row>
    <row r="177" spans="1:34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24"/>
      <c r="J177" s="25"/>
      <c r="K177" s="26"/>
      <c r="L177" s="27"/>
      <c r="M177" s="26"/>
      <c r="N177" s="27"/>
      <c r="O177" s="26"/>
      <c r="P177" s="27"/>
      <c r="Q177" s="24"/>
      <c r="R177" s="25"/>
      <c r="S177" s="24"/>
      <c r="T177" s="25"/>
      <c r="U177" s="17"/>
      <c r="V177" s="28"/>
      <c r="W177" s="29"/>
      <c r="X177" s="25"/>
      <c r="Y177" s="17"/>
      <c r="Z177" s="28"/>
      <c r="AA177" s="17"/>
      <c r="AB177" s="17"/>
      <c r="AC177" s="17"/>
      <c r="AD177" s="17"/>
      <c r="AE177" s="17"/>
      <c r="AF177" s="17"/>
      <c r="AG177" s="17"/>
      <c r="AH177" s="17"/>
    </row>
    <row r="178" spans="1:34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24"/>
      <c r="J178" s="25"/>
      <c r="K178" s="26"/>
      <c r="L178" s="27"/>
      <c r="M178" s="26"/>
      <c r="N178" s="27"/>
      <c r="O178" s="26"/>
      <c r="P178" s="27"/>
      <c r="Q178" s="24"/>
      <c r="R178" s="25"/>
      <c r="S178" s="24"/>
      <c r="T178" s="25"/>
      <c r="U178" s="17"/>
      <c r="V178" s="28"/>
      <c r="W178" s="29"/>
      <c r="X178" s="25"/>
      <c r="Y178" s="17"/>
      <c r="Z178" s="28"/>
      <c r="AA178" s="17"/>
      <c r="AB178" s="17"/>
      <c r="AC178" s="17"/>
      <c r="AD178" s="17"/>
      <c r="AE178" s="17"/>
      <c r="AF178" s="17"/>
      <c r="AG178" s="17"/>
      <c r="AH178" s="17"/>
    </row>
    <row r="179" spans="1:34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24"/>
      <c r="J179" s="25"/>
      <c r="K179" s="26"/>
      <c r="L179" s="27"/>
      <c r="M179" s="26"/>
      <c r="N179" s="27"/>
      <c r="O179" s="26"/>
      <c r="P179" s="27"/>
      <c r="Q179" s="24"/>
      <c r="R179" s="25"/>
      <c r="S179" s="24"/>
      <c r="T179" s="25"/>
      <c r="U179" s="17"/>
      <c r="V179" s="28"/>
      <c r="W179" s="29"/>
      <c r="X179" s="25"/>
      <c r="Y179" s="17"/>
      <c r="Z179" s="28"/>
      <c r="AA179" s="17"/>
      <c r="AB179" s="17"/>
      <c r="AC179" s="17"/>
      <c r="AD179" s="17"/>
      <c r="AE179" s="17"/>
      <c r="AF179" s="17"/>
      <c r="AG179" s="17"/>
      <c r="AH179" s="17"/>
    </row>
    <row r="180" spans="1:34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24"/>
      <c r="J180" s="25"/>
      <c r="K180" s="26"/>
      <c r="L180" s="27"/>
      <c r="M180" s="26"/>
      <c r="N180" s="27"/>
      <c r="O180" s="26"/>
      <c r="P180" s="27"/>
      <c r="Q180" s="24"/>
      <c r="R180" s="25"/>
      <c r="S180" s="24"/>
      <c r="T180" s="25"/>
      <c r="U180" s="17"/>
      <c r="V180" s="28"/>
      <c r="W180" s="29"/>
      <c r="X180" s="25"/>
      <c r="Y180" s="17"/>
      <c r="Z180" s="28"/>
      <c r="AA180" s="17"/>
      <c r="AB180" s="17"/>
      <c r="AC180" s="17"/>
      <c r="AD180" s="17"/>
      <c r="AE180" s="17"/>
      <c r="AF180" s="17"/>
      <c r="AG180" s="17"/>
      <c r="AH180" s="17"/>
    </row>
    <row r="181" spans="1:34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24"/>
      <c r="J181" s="25"/>
      <c r="K181" s="26"/>
      <c r="L181" s="27"/>
      <c r="M181" s="26"/>
      <c r="N181" s="27"/>
      <c r="O181" s="26"/>
      <c r="P181" s="27"/>
      <c r="Q181" s="24"/>
      <c r="R181" s="25"/>
      <c r="S181" s="24"/>
      <c r="T181" s="25"/>
      <c r="U181" s="17"/>
      <c r="V181" s="28"/>
      <c r="W181" s="29"/>
      <c r="X181" s="25"/>
      <c r="Y181" s="17"/>
      <c r="Z181" s="28"/>
      <c r="AA181" s="17"/>
      <c r="AB181" s="17"/>
      <c r="AC181" s="17"/>
      <c r="AD181" s="17"/>
      <c r="AE181" s="17"/>
      <c r="AF181" s="17"/>
      <c r="AG181" s="17"/>
      <c r="AH181" s="17"/>
    </row>
    <row r="182" spans="1:34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24"/>
      <c r="J182" s="25"/>
      <c r="K182" s="26"/>
      <c r="L182" s="27"/>
      <c r="M182" s="26"/>
      <c r="N182" s="27"/>
      <c r="O182" s="26"/>
      <c r="P182" s="27"/>
      <c r="Q182" s="24"/>
      <c r="R182" s="25"/>
      <c r="S182" s="24"/>
      <c r="T182" s="25"/>
      <c r="U182" s="17"/>
      <c r="V182" s="28"/>
      <c r="W182" s="29"/>
      <c r="X182" s="25"/>
      <c r="Y182" s="17"/>
      <c r="Z182" s="28"/>
      <c r="AA182" s="17"/>
      <c r="AB182" s="17"/>
      <c r="AC182" s="17"/>
      <c r="AD182" s="17"/>
      <c r="AE182" s="17"/>
      <c r="AF182" s="17"/>
      <c r="AG182" s="17"/>
      <c r="AH182" s="17"/>
    </row>
    <row r="183" spans="1:34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24"/>
      <c r="J183" s="25"/>
      <c r="K183" s="26"/>
      <c r="L183" s="27"/>
      <c r="M183" s="26"/>
      <c r="N183" s="27"/>
      <c r="O183" s="26"/>
      <c r="P183" s="27"/>
      <c r="Q183" s="24"/>
      <c r="R183" s="25"/>
      <c r="S183" s="24"/>
      <c r="T183" s="25"/>
      <c r="U183" s="17"/>
      <c r="V183" s="28"/>
      <c r="W183" s="29"/>
      <c r="X183" s="25"/>
      <c r="Y183" s="17"/>
      <c r="Z183" s="28"/>
      <c r="AA183" s="17"/>
      <c r="AB183" s="17"/>
      <c r="AC183" s="17"/>
      <c r="AD183" s="17"/>
      <c r="AE183" s="17"/>
      <c r="AF183" s="17"/>
      <c r="AG183" s="17"/>
      <c r="AH183" s="17"/>
    </row>
    <row r="184" spans="1:34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24"/>
      <c r="J184" s="25"/>
      <c r="K184" s="26"/>
      <c r="L184" s="27"/>
      <c r="M184" s="26"/>
      <c r="N184" s="27"/>
      <c r="O184" s="26"/>
      <c r="P184" s="27"/>
      <c r="Q184" s="24"/>
      <c r="R184" s="25"/>
      <c r="S184" s="24"/>
      <c r="T184" s="25"/>
      <c r="U184" s="17"/>
      <c r="V184" s="28"/>
      <c r="W184" s="29"/>
      <c r="X184" s="25"/>
      <c r="Y184" s="17"/>
      <c r="Z184" s="28"/>
      <c r="AA184" s="17"/>
      <c r="AB184" s="17"/>
      <c r="AC184" s="17"/>
      <c r="AD184" s="17"/>
      <c r="AE184" s="17"/>
      <c r="AF184" s="17"/>
      <c r="AG184" s="17"/>
      <c r="AH184" s="17"/>
    </row>
    <row r="185" spans="1:34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24"/>
      <c r="J185" s="25"/>
      <c r="K185" s="26"/>
      <c r="L185" s="27"/>
      <c r="M185" s="26"/>
      <c r="N185" s="27"/>
      <c r="O185" s="26"/>
      <c r="P185" s="27"/>
      <c r="Q185" s="24"/>
      <c r="R185" s="25"/>
      <c r="S185" s="24"/>
      <c r="T185" s="25"/>
      <c r="U185" s="17"/>
      <c r="V185" s="28"/>
      <c r="W185" s="29"/>
      <c r="X185" s="25"/>
      <c r="Y185" s="17"/>
      <c r="Z185" s="28"/>
      <c r="AA185" s="17"/>
      <c r="AB185" s="17"/>
      <c r="AC185" s="17"/>
      <c r="AD185" s="17"/>
      <c r="AE185" s="17"/>
      <c r="AF185" s="17"/>
      <c r="AG185" s="17"/>
      <c r="AH185" s="17"/>
    </row>
    <row r="186" spans="1:34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24"/>
      <c r="J186" s="25"/>
      <c r="K186" s="26"/>
      <c r="L186" s="27"/>
      <c r="M186" s="26"/>
      <c r="N186" s="27"/>
      <c r="O186" s="26"/>
      <c r="P186" s="27"/>
      <c r="Q186" s="24"/>
      <c r="R186" s="25"/>
      <c r="S186" s="24"/>
      <c r="T186" s="25"/>
      <c r="U186" s="17"/>
      <c r="V186" s="28"/>
      <c r="W186" s="29"/>
      <c r="X186" s="25"/>
      <c r="Y186" s="17"/>
      <c r="Z186" s="28"/>
      <c r="AA186" s="17"/>
      <c r="AB186" s="17"/>
      <c r="AC186" s="17"/>
      <c r="AD186" s="17"/>
      <c r="AE186" s="17"/>
      <c r="AF186" s="17"/>
      <c r="AG186" s="17"/>
      <c r="AH186" s="17"/>
    </row>
    <row r="187" spans="1:34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24"/>
      <c r="J187" s="25"/>
      <c r="K187" s="26"/>
      <c r="L187" s="27"/>
      <c r="M187" s="26"/>
      <c r="N187" s="27"/>
      <c r="O187" s="26"/>
      <c r="P187" s="27"/>
      <c r="Q187" s="24"/>
      <c r="R187" s="25"/>
      <c r="S187" s="24"/>
      <c r="T187" s="25"/>
      <c r="U187" s="17"/>
      <c r="V187" s="28"/>
      <c r="W187" s="29"/>
      <c r="X187" s="25"/>
      <c r="Y187" s="17"/>
      <c r="Z187" s="28"/>
      <c r="AA187" s="17"/>
      <c r="AB187" s="17"/>
      <c r="AC187" s="17"/>
      <c r="AD187" s="17"/>
      <c r="AE187" s="17"/>
      <c r="AF187" s="17"/>
      <c r="AG187" s="17"/>
      <c r="AH187" s="17"/>
    </row>
    <row r="188" spans="1:34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24"/>
      <c r="J188" s="25"/>
      <c r="K188" s="26"/>
      <c r="L188" s="27"/>
      <c r="M188" s="26"/>
      <c r="N188" s="27"/>
      <c r="O188" s="26"/>
      <c r="P188" s="27"/>
      <c r="Q188" s="24"/>
      <c r="R188" s="25"/>
      <c r="S188" s="24"/>
      <c r="T188" s="25"/>
      <c r="U188" s="17"/>
      <c r="V188" s="28"/>
      <c r="W188" s="29"/>
      <c r="X188" s="25"/>
      <c r="Y188" s="17"/>
      <c r="Z188" s="28"/>
      <c r="AA188" s="17"/>
      <c r="AB188" s="17"/>
      <c r="AC188" s="17"/>
      <c r="AD188" s="17"/>
      <c r="AE188" s="17"/>
      <c r="AF188" s="17"/>
      <c r="AG188" s="17"/>
      <c r="AH188" s="17"/>
    </row>
    <row r="189" spans="1:34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24"/>
      <c r="J189" s="25"/>
      <c r="K189" s="26"/>
      <c r="L189" s="27"/>
      <c r="M189" s="26"/>
      <c r="N189" s="27"/>
      <c r="O189" s="26"/>
      <c r="P189" s="27"/>
      <c r="Q189" s="24"/>
      <c r="R189" s="25"/>
      <c r="S189" s="24"/>
      <c r="T189" s="25"/>
      <c r="U189" s="17"/>
      <c r="V189" s="28"/>
      <c r="W189" s="29"/>
      <c r="X189" s="25"/>
      <c r="Y189" s="17"/>
      <c r="Z189" s="28"/>
      <c r="AA189" s="17"/>
      <c r="AB189" s="17"/>
      <c r="AC189" s="17"/>
      <c r="AD189" s="17"/>
      <c r="AE189" s="17"/>
      <c r="AF189" s="17"/>
      <c r="AG189" s="17"/>
      <c r="AH189" s="17"/>
    </row>
    <row r="190" spans="1:34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24"/>
      <c r="J190" s="25"/>
      <c r="K190" s="26"/>
      <c r="L190" s="27"/>
      <c r="M190" s="26"/>
      <c r="N190" s="27"/>
      <c r="O190" s="26"/>
      <c r="P190" s="27"/>
      <c r="Q190" s="24"/>
      <c r="R190" s="25"/>
      <c r="S190" s="24"/>
      <c r="T190" s="25"/>
      <c r="U190" s="17"/>
      <c r="V190" s="28"/>
      <c r="W190" s="29"/>
      <c r="X190" s="25"/>
      <c r="Y190" s="17"/>
      <c r="Z190" s="28"/>
      <c r="AA190" s="17"/>
      <c r="AB190" s="17"/>
      <c r="AC190" s="17"/>
      <c r="AD190" s="17"/>
      <c r="AE190" s="17"/>
      <c r="AF190" s="17"/>
      <c r="AG190" s="17"/>
      <c r="AH190" s="17"/>
    </row>
    <row r="191" spans="1:34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24"/>
      <c r="J191" s="25"/>
      <c r="K191" s="26"/>
      <c r="L191" s="27"/>
      <c r="M191" s="26"/>
      <c r="N191" s="27"/>
      <c r="O191" s="26"/>
      <c r="P191" s="27"/>
      <c r="Q191" s="24"/>
      <c r="R191" s="25"/>
      <c r="S191" s="24"/>
      <c r="T191" s="25"/>
      <c r="U191" s="17"/>
      <c r="V191" s="28"/>
      <c r="W191" s="29"/>
      <c r="X191" s="25"/>
      <c r="Y191" s="17"/>
      <c r="Z191" s="28"/>
      <c r="AA191" s="17"/>
      <c r="AB191" s="17"/>
      <c r="AC191" s="17"/>
      <c r="AD191" s="17"/>
      <c r="AE191" s="17"/>
      <c r="AF191" s="17"/>
      <c r="AG191" s="17"/>
      <c r="AH191" s="17"/>
    </row>
    <row r="192" spans="1:34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24"/>
      <c r="J192" s="25"/>
      <c r="K192" s="26"/>
      <c r="L192" s="27"/>
      <c r="M192" s="26"/>
      <c r="N192" s="27"/>
      <c r="O192" s="26"/>
      <c r="P192" s="27"/>
      <c r="Q192" s="24"/>
      <c r="R192" s="25"/>
      <c r="S192" s="24"/>
      <c r="T192" s="25"/>
      <c r="U192" s="17"/>
      <c r="V192" s="28"/>
      <c r="W192" s="29"/>
      <c r="X192" s="25"/>
      <c r="Y192" s="17"/>
      <c r="Z192" s="28"/>
      <c r="AA192" s="17"/>
      <c r="AB192" s="17"/>
      <c r="AC192" s="17"/>
      <c r="AD192" s="17"/>
      <c r="AE192" s="17"/>
      <c r="AF192" s="17"/>
      <c r="AG192" s="17"/>
      <c r="AH192" s="17"/>
    </row>
    <row r="193" spans="1:34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24"/>
      <c r="J193" s="25"/>
      <c r="K193" s="26"/>
      <c r="L193" s="27"/>
      <c r="M193" s="26"/>
      <c r="N193" s="27"/>
      <c r="O193" s="26"/>
      <c r="P193" s="27"/>
      <c r="Q193" s="24"/>
      <c r="R193" s="25"/>
      <c r="S193" s="24"/>
      <c r="T193" s="25"/>
      <c r="U193" s="17"/>
      <c r="V193" s="28"/>
      <c r="W193" s="29"/>
      <c r="X193" s="25"/>
      <c r="Y193" s="17"/>
      <c r="Z193" s="28"/>
      <c r="AA193" s="17"/>
      <c r="AB193" s="17"/>
      <c r="AC193" s="17"/>
      <c r="AD193" s="17"/>
      <c r="AE193" s="17"/>
      <c r="AF193" s="17"/>
      <c r="AG193" s="17"/>
      <c r="AH193" s="17"/>
    </row>
    <row r="194" spans="1:34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24"/>
      <c r="J194" s="25"/>
      <c r="K194" s="26"/>
      <c r="L194" s="27"/>
      <c r="M194" s="26"/>
      <c r="N194" s="27"/>
      <c r="O194" s="26"/>
      <c r="P194" s="27"/>
      <c r="Q194" s="24"/>
      <c r="R194" s="25"/>
      <c r="S194" s="24"/>
      <c r="T194" s="25"/>
      <c r="U194" s="17"/>
      <c r="V194" s="28"/>
      <c r="W194" s="29"/>
      <c r="X194" s="25"/>
      <c r="Y194" s="17"/>
      <c r="Z194" s="28"/>
      <c r="AA194" s="17"/>
      <c r="AB194" s="17"/>
      <c r="AC194" s="17"/>
      <c r="AD194" s="17"/>
      <c r="AE194" s="17"/>
      <c r="AF194" s="17"/>
      <c r="AG194" s="17"/>
      <c r="AH194" s="17"/>
    </row>
    <row r="195" spans="1:34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24"/>
      <c r="J195" s="25"/>
      <c r="K195" s="26"/>
      <c r="L195" s="27"/>
      <c r="M195" s="26"/>
      <c r="N195" s="27"/>
      <c r="O195" s="26"/>
      <c r="P195" s="27"/>
      <c r="Q195" s="24"/>
      <c r="R195" s="25"/>
      <c r="S195" s="24"/>
      <c r="T195" s="25"/>
      <c r="U195" s="17"/>
      <c r="V195" s="28"/>
      <c r="W195" s="29"/>
      <c r="X195" s="25"/>
      <c r="Y195" s="17"/>
      <c r="Z195" s="28"/>
      <c r="AA195" s="17"/>
      <c r="AB195" s="17"/>
      <c r="AC195" s="17"/>
      <c r="AD195" s="17"/>
      <c r="AE195" s="17"/>
      <c r="AF195" s="17"/>
      <c r="AG195" s="17"/>
      <c r="AH195" s="17"/>
    </row>
    <row r="196" spans="1:34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24"/>
      <c r="J196" s="25"/>
      <c r="K196" s="26"/>
      <c r="L196" s="27"/>
      <c r="M196" s="26"/>
      <c r="N196" s="27"/>
      <c r="O196" s="26"/>
      <c r="P196" s="27"/>
      <c r="Q196" s="24"/>
      <c r="R196" s="25"/>
      <c r="S196" s="24"/>
      <c r="T196" s="25"/>
      <c r="U196" s="17"/>
      <c r="V196" s="28"/>
      <c r="W196" s="29"/>
      <c r="X196" s="25"/>
      <c r="Y196" s="17"/>
      <c r="Z196" s="28"/>
      <c r="AA196" s="17"/>
      <c r="AB196" s="17"/>
      <c r="AC196" s="17"/>
      <c r="AD196" s="17"/>
      <c r="AE196" s="17"/>
      <c r="AF196" s="17"/>
      <c r="AG196" s="17"/>
      <c r="AH196" s="17"/>
    </row>
    <row r="197" spans="1:34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24"/>
      <c r="J197" s="25"/>
      <c r="K197" s="26"/>
      <c r="L197" s="27"/>
      <c r="M197" s="26"/>
      <c r="N197" s="27"/>
      <c r="O197" s="26"/>
      <c r="P197" s="27"/>
      <c r="Q197" s="24"/>
      <c r="R197" s="25"/>
      <c r="S197" s="24"/>
      <c r="T197" s="25"/>
      <c r="U197" s="17"/>
      <c r="V197" s="28"/>
      <c r="W197" s="29"/>
      <c r="X197" s="25"/>
      <c r="Y197" s="17"/>
      <c r="Z197" s="28"/>
      <c r="AA197" s="17"/>
      <c r="AB197" s="17"/>
      <c r="AC197" s="17"/>
      <c r="AD197" s="17"/>
      <c r="AE197" s="17"/>
      <c r="AF197" s="17"/>
      <c r="AG197" s="17"/>
      <c r="AH197" s="17"/>
    </row>
    <row r="198" spans="1:34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24"/>
      <c r="J198" s="25"/>
      <c r="K198" s="26"/>
      <c r="L198" s="27"/>
      <c r="M198" s="26"/>
      <c r="N198" s="27"/>
      <c r="O198" s="26"/>
      <c r="P198" s="27"/>
      <c r="Q198" s="24"/>
      <c r="R198" s="25"/>
      <c r="S198" s="24"/>
      <c r="T198" s="25"/>
      <c r="U198" s="17"/>
      <c r="V198" s="28"/>
      <c r="W198" s="29"/>
      <c r="X198" s="25"/>
      <c r="Y198" s="17"/>
      <c r="Z198" s="28"/>
      <c r="AA198" s="17"/>
      <c r="AB198" s="17"/>
      <c r="AC198" s="17"/>
      <c r="AD198" s="17"/>
      <c r="AE198" s="17"/>
      <c r="AF198" s="17"/>
      <c r="AG198" s="17"/>
      <c r="AH198" s="17"/>
    </row>
    <row r="199" spans="1:34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24"/>
      <c r="J199" s="25"/>
      <c r="K199" s="26"/>
      <c r="L199" s="27"/>
      <c r="M199" s="26"/>
      <c r="N199" s="27"/>
      <c r="O199" s="26"/>
      <c r="P199" s="27"/>
      <c r="Q199" s="24"/>
      <c r="R199" s="25"/>
      <c r="S199" s="24"/>
      <c r="T199" s="25"/>
      <c r="U199" s="17"/>
      <c r="V199" s="28"/>
      <c r="W199" s="29"/>
      <c r="X199" s="25"/>
      <c r="Y199" s="17"/>
      <c r="Z199" s="28"/>
      <c r="AA199" s="17"/>
      <c r="AB199" s="17"/>
      <c r="AC199" s="17"/>
      <c r="AD199" s="17"/>
      <c r="AE199" s="17"/>
      <c r="AF199" s="17"/>
      <c r="AG199" s="17"/>
      <c r="AH199" s="17"/>
    </row>
    <row r="200" spans="1:34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24"/>
      <c r="J200" s="25"/>
      <c r="K200" s="26"/>
      <c r="L200" s="27"/>
      <c r="M200" s="26"/>
      <c r="N200" s="27"/>
      <c r="O200" s="26"/>
      <c r="P200" s="27"/>
      <c r="Q200" s="24"/>
      <c r="R200" s="25"/>
      <c r="S200" s="24"/>
      <c r="T200" s="25"/>
      <c r="U200" s="17"/>
      <c r="V200" s="28"/>
      <c r="W200" s="29"/>
      <c r="X200" s="25"/>
      <c r="Y200" s="17"/>
      <c r="Z200" s="28"/>
      <c r="AA200" s="17"/>
      <c r="AB200" s="17"/>
      <c r="AC200" s="17"/>
      <c r="AD200" s="17"/>
      <c r="AE200" s="17"/>
      <c r="AF200" s="17"/>
      <c r="AG200" s="17"/>
      <c r="AH200" s="17"/>
    </row>
    <row r="201" spans="1:34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24"/>
      <c r="J201" s="25"/>
      <c r="K201" s="26"/>
      <c r="L201" s="27"/>
      <c r="M201" s="26"/>
      <c r="N201" s="27"/>
      <c r="O201" s="26"/>
      <c r="P201" s="27"/>
      <c r="Q201" s="24"/>
      <c r="R201" s="25"/>
      <c r="S201" s="24"/>
      <c r="T201" s="25"/>
      <c r="U201" s="17"/>
      <c r="V201" s="28"/>
      <c r="W201" s="29"/>
      <c r="X201" s="25"/>
      <c r="Y201" s="17"/>
      <c r="Z201" s="28"/>
      <c r="AA201" s="17"/>
      <c r="AB201" s="17"/>
      <c r="AC201" s="17"/>
      <c r="AD201" s="17"/>
      <c r="AE201" s="17"/>
      <c r="AF201" s="17"/>
      <c r="AG201" s="17"/>
      <c r="AH201" s="17"/>
    </row>
    <row r="202" spans="1:34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24"/>
      <c r="J202" s="25"/>
      <c r="K202" s="26"/>
      <c r="L202" s="27"/>
      <c r="M202" s="26"/>
      <c r="N202" s="27"/>
      <c r="O202" s="26"/>
      <c r="P202" s="27"/>
      <c r="Q202" s="24"/>
      <c r="R202" s="25"/>
      <c r="S202" s="24"/>
      <c r="T202" s="25"/>
      <c r="U202" s="17"/>
      <c r="V202" s="28"/>
      <c r="W202" s="29"/>
      <c r="X202" s="25"/>
      <c r="Y202" s="17"/>
      <c r="Z202" s="28"/>
      <c r="AA202" s="17"/>
      <c r="AB202" s="17"/>
      <c r="AC202" s="17"/>
      <c r="AD202" s="17"/>
      <c r="AE202" s="17"/>
      <c r="AF202" s="17"/>
      <c r="AG202" s="17"/>
      <c r="AH202" s="17"/>
    </row>
    <row r="203" spans="1:34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24"/>
      <c r="J203" s="25"/>
      <c r="K203" s="26"/>
      <c r="L203" s="27"/>
      <c r="M203" s="26"/>
      <c r="N203" s="27"/>
      <c r="O203" s="26"/>
      <c r="P203" s="27"/>
      <c r="Q203" s="24"/>
      <c r="R203" s="25"/>
      <c r="S203" s="24"/>
      <c r="T203" s="25"/>
      <c r="U203" s="17"/>
      <c r="V203" s="28"/>
      <c r="W203" s="29"/>
      <c r="X203" s="25"/>
      <c r="Y203" s="17"/>
      <c r="Z203" s="28"/>
      <c r="AA203" s="17"/>
      <c r="AB203" s="17"/>
      <c r="AC203" s="17"/>
      <c r="AD203" s="17"/>
      <c r="AE203" s="17"/>
      <c r="AF203" s="17"/>
      <c r="AG203" s="17"/>
      <c r="AH203" s="17"/>
    </row>
    <row r="204" spans="1:34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24"/>
      <c r="J204" s="25"/>
      <c r="K204" s="26"/>
      <c r="L204" s="27"/>
      <c r="M204" s="26"/>
      <c r="N204" s="27"/>
      <c r="O204" s="26"/>
      <c r="P204" s="27"/>
      <c r="Q204" s="24"/>
      <c r="R204" s="25"/>
      <c r="S204" s="24"/>
      <c r="T204" s="25"/>
      <c r="U204" s="17"/>
      <c r="V204" s="28"/>
      <c r="W204" s="29"/>
      <c r="X204" s="25"/>
      <c r="Y204" s="17"/>
      <c r="Z204" s="28"/>
      <c r="AA204" s="17"/>
      <c r="AB204" s="17"/>
      <c r="AC204" s="17"/>
      <c r="AD204" s="17"/>
      <c r="AE204" s="17"/>
      <c r="AF204" s="17"/>
      <c r="AG204" s="17"/>
      <c r="AH204" s="17"/>
    </row>
    <row r="205" spans="1:34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24"/>
      <c r="J205" s="25"/>
      <c r="K205" s="26"/>
      <c r="L205" s="27"/>
      <c r="M205" s="26"/>
      <c r="N205" s="27"/>
      <c r="O205" s="26"/>
      <c r="P205" s="27"/>
      <c r="Q205" s="24"/>
      <c r="R205" s="25"/>
      <c r="S205" s="24"/>
      <c r="T205" s="25"/>
      <c r="U205" s="17"/>
      <c r="V205" s="28"/>
      <c r="W205" s="29"/>
      <c r="X205" s="25"/>
      <c r="Y205" s="17"/>
      <c r="Z205" s="28"/>
      <c r="AA205" s="17"/>
      <c r="AB205" s="17"/>
      <c r="AC205" s="17"/>
      <c r="AD205" s="17"/>
      <c r="AE205" s="17"/>
      <c r="AF205" s="17"/>
      <c r="AG205" s="17"/>
      <c r="AH205" s="17"/>
    </row>
    <row r="206" spans="1:34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24"/>
      <c r="J206" s="25"/>
      <c r="K206" s="26"/>
      <c r="L206" s="27"/>
      <c r="M206" s="26"/>
      <c r="N206" s="27"/>
      <c r="O206" s="26"/>
      <c r="P206" s="27"/>
      <c r="Q206" s="24"/>
      <c r="R206" s="25"/>
      <c r="S206" s="24"/>
      <c r="T206" s="25"/>
      <c r="U206" s="17"/>
      <c r="V206" s="28"/>
      <c r="W206" s="29"/>
      <c r="X206" s="25"/>
      <c r="Y206" s="17"/>
      <c r="Z206" s="28"/>
      <c r="AA206" s="17"/>
      <c r="AB206" s="17"/>
      <c r="AC206" s="17"/>
      <c r="AD206" s="17"/>
      <c r="AE206" s="17"/>
      <c r="AF206" s="17"/>
      <c r="AG206" s="17"/>
      <c r="AH206" s="17"/>
    </row>
    <row r="207" spans="1:34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24"/>
      <c r="J207" s="25"/>
      <c r="K207" s="26"/>
      <c r="L207" s="27"/>
      <c r="M207" s="26"/>
      <c r="N207" s="27"/>
      <c r="O207" s="26"/>
      <c r="P207" s="27"/>
      <c r="Q207" s="24"/>
      <c r="R207" s="25"/>
      <c r="S207" s="24"/>
      <c r="T207" s="25"/>
      <c r="U207" s="17"/>
      <c r="V207" s="28"/>
      <c r="W207" s="29"/>
      <c r="X207" s="25"/>
      <c r="Y207" s="17"/>
      <c r="Z207" s="28"/>
      <c r="AA207" s="17"/>
      <c r="AB207" s="17"/>
      <c r="AC207" s="17"/>
      <c r="AD207" s="17"/>
      <c r="AE207" s="17"/>
      <c r="AF207" s="17"/>
      <c r="AG207" s="17"/>
      <c r="AH207" s="17"/>
    </row>
    <row r="208" spans="1:34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24"/>
      <c r="J208" s="25"/>
      <c r="K208" s="26"/>
      <c r="L208" s="27"/>
      <c r="M208" s="26"/>
      <c r="N208" s="27"/>
      <c r="O208" s="26"/>
      <c r="P208" s="27"/>
      <c r="Q208" s="24"/>
      <c r="R208" s="25"/>
      <c r="S208" s="24"/>
      <c r="T208" s="25"/>
      <c r="U208" s="17"/>
      <c r="V208" s="28"/>
      <c r="W208" s="29"/>
      <c r="X208" s="25"/>
      <c r="Y208" s="17"/>
      <c r="Z208" s="28"/>
      <c r="AA208" s="17"/>
      <c r="AB208" s="17"/>
      <c r="AC208" s="17"/>
      <c r="AD208" s="17"/>
      <c r="AE208" s="17"/>
      <c r="AF208" s="17"/>
      <c r="AG208" s="17"/>
      <c r="AH208" s="17"/>
    </row>
    <row r="209" spans="1:34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24"/>
      <c r="J209" s="25"/>
      <c r="K209" s="26"/>
      <c r="L209" s="27"/>
      <c r="M209" s="26"/>
      <c r="N209" s="27"/>
      <c r="O209" s="26"/>
      <c r="P209" s="27"/>
      <c r="Q209" s="24"/>
      <c r="R209" s="25"/>
      <c r="S209" s="24"/>
      <c r="T209" s="25"/>
      <c r="U209" s="17"/>
      <c r="V209" s="28"/>
      <c r="W209" s="29"/>
      <c r="X209" s="25"/>
      <c r="Y209" s="17"/>
      <c r="Z209" s="28"/>
      <c r="AA209" s="17"/>
      <c r="AB209" s="17"/>
      <c r="AC209" s="17"/>
      <c r="AD209" s="17"/>
      <c r="AE209" s="17"/>
      <c r="AF209" s="17"/>
      <c r="AG209" s="17"/>
      <c r="AH209" s="17"/>
    </row>
    <row r="210" spans="1:34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24"/>
      <c r="J210" s="25"/>
      <c r="K210" s="26"/>
      <c r="L210" s="27"/>
      <c r="M210" s="26"/>
      <c r="N210" s="27"/>
      <c r="O210" s="26"/>
      <c r="P210" s="27"/>
      <c r="Q210" s="24"/>
      <c r="R210" s="25"/>
      <c r="S210" s="24"/>
      <c r="T210" s="25"/>
      <c r="U210" s="17"/>
      <c r="V210" s="28"/>
      <c r="W210" s="29"/>
      <c r="X210" s="25"/>
      <c r="Y210" s="17"/>
      <c r="Z210" s="28"/>
      <c r="AA210" s="17"/>
      <c r="AB210" s="17"/>
      <c r="AC210" s="17"/>
      <c r="AD210" s="17"/>
      <c r="AE210" s="17"/>
      <c r="AF210" s="17"/>
      <c r="AG210" s="17"/>
      <c r="AH210" s="17"/>
    </row>
    <row r="211" spans="1:34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24"/>
      <c r="J211" s="25"/>
      <c r="K211" s="26"/>
      <c r="L211" s="27"/>
      <c r="M211" s="26"/>
      <c r="N211" s="27"/>
      <c r="O211" s="26"/>
      <c r="P211" s="27"/>
      <c r="Q211" s="24"/>
      <c r="R211" s="25"/>
      <c r="S211" s="24"/>
      <c r="T211" s="25"/>
      <c r="U211" s="17"/>
      <c r="V211" s="28"/>
      <c r="W211" s="29"/>
      <c r="X211" s="25"/>
      <c r="Y211" s="17"/>
      <c r="Z211" s="28"/>
      <c r="AA211" s="17"/>
      <c r="AB211" s="17"/>
      <c r="AC211" s="17"/>
      <c r="AD211" s="17"/>
      <c r="AE211" s="17"/>
      <c r="AF211" s="17"/>
      <c r="AG211" s="17"/>
      <c r="AH211" s="17"/>
    </row>
    <row r="212" spans="1:34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24"/>
      <c r="J212" s="25"/>
      <c r="K212" s="26"/>
      <c r="L212" s="27"/>
      <c r="M212" s="26"/>
      <c r="N212" s="27"/>
      <c r="O212" s="26"/>
      <c r="P212" s="27"/>
      <c r="Q212" s="24"/>
      <c r="R212" s="25"/>
      <c r="S212" s="24"/>
      <c r="T212" s="25"/>
      <c r="U212" s="17"/>
      <c r="V212" s="28"/>
      <c r="W212" s="29"/>
      <c r="X212" s="25"/>
      <c r="Y212" s="17"/>
      <c r="Z212" s="28"/>
      <c r="AA212" s="17"/>
      <c r="AB212" s="17"/>
      <c r="AC212" s="17"/>
      <c r="AD212" s="17"/>
      <c r="AE212" s="17"/>
      <c r="AF212" s="17"/>
      <c r="AG212" s="17"/>
      <c r="AH212" s="17"/>
    </row>
    <row r="213" spans="1:34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24"/>
      <c r="J213" s="25"/>
      <c r="K213" s="26"/>
      <c r="L213" s="27"/>
      <c r="M213" s="26"/>
      <c r="N213" s="27"/>
      <c r="O213" s="26"/>
      <c r="P213" s="27"/>
      <c r="Q213" s="24"/>
      <c r="R213" s="25"/>
      <c r="S213" s="24"/>
      <c r="T213" s="25"/>
      <c r="U213" s="17"/>
      <c r="V213" s="28"/>
      <c r="W213" s="29"/>
      <c r="X213" s="25"/>
      <c r="Y213" s="17"/>
      <c r="Z213" s="28"/>
      <c r="AA213" s="17"/>
      <c r="AB213" s="17"/>
      <c r="AC213" s="17"/>
      <c r="AD213" s="17"/>
      <c r="AE213" s="17"/>
      <c r="AF213" s="17"/>
      <c r="AG213" s="17"/>
      <c r="AH213" s="17"/>
    </row>
    <row r="214" spans="1:34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24"/>
      <c r="J214" s="25"/>
      <c r="K214" s="26"/>
      <c r="L214" s="27"/>
      <c r="M214" s="26"/>
      <c r="N214" s="27"/>
      <c r="O214" s="26"/>
      <c r="P214" s="27"/>
      <c r="Q214" s="24"/>
      <c r="R214" s="25"/>
      <c r="S214" s="24"/>
      <c r="T214" s="25"/>
      <c r="U214" s="17"/>
      <c r="V214" s="28"/>
      <c r="W214" s="29"/>
      <c r="X214" s="25"/>
      <c r="Y214" s="17"/>
      <c r="Z214" s="28"/>
      <c r="AA214" s="17"/>
      <c r="AB214" s="17"/>
      <c r="AC214" s="17"/>
      <c r="AD214" s="17"/>
      <c r="AE214" s="17"/>
      <c r="AF214" s="17"/>
      <c r="AG214" s="17"/>
      <c r="AH214" s="17"/>
    </row>
    <row r="215" spans="1:34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24"/>
      <c r="J215" s="25"/>
      <c r="K215" s="26"/>
      <c r="L215" s="27"/>
      <c r="M215" s="26"/>
      <c r="N215" s="27"/>
      <c r="O215" s="26"/>
      <c r="P215" s="27"/>
      <c r="Q215" s="24"/>
      <c r="R215" s="25"/>
      <c r="S215" s="24"/>
      <c r="T215" s="25"/>
      <c r="U215" s="17"/>
      <c r="V215" s="28"/>
      <c r="W215" s="29"/>
      <c r="X215" s="25"/>
      <c r="Y215" s="17"/>
      <c r="Z215" s="28"/>
      <c r="AA215" s="17"/>
      <c r="AB215" s="17"/>
      <c r="AC215" s="17"/>
      <c r="AD215" s="17"/>
      <c r="AE215" s="17"/>
      <c r="AF215" s="17"/>
      <c r="AG215" s="17"/>
      <c r="AH215" s="17"/>
    </row>
    <row r="216" spans="1:34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24"/>
      <c r="J216" s="25"/>
      <c r="K216" s="26"/>
      <c r="L216" s="27"/>
      <c r="M216" s="26"/>
      <c r="N216" s="27"/>
      <c r="O216" s="26"/>
      <c r="P216" s="27"/>
      <c r="Q216" s="24"/>
      <c r="R216" s="25"/>
      <c r="S216" s="24"/>
      <c r="T216" s="25"/>
      <c r="U216" s="17"/>
      <c r="V216" s="28"/>
      <c r="W216" s="29"/>
      <c r="X216" s="25"/>
      <c r="Y216" s="17"/>
      <c r="Z216" s="28"/>
      <c r="AA216" s="17"/>
      <c r="AB216" s="17"/>
      <c r="AC216" s="17"/>
      <c r="AD216" s="17"/>
      <c r="AE216" s="17"/>
      <c r="AF216" s="17"/>
      <c r="AG216" s="17"/>
      <c r="AH216" s="17"/>
    </row>
    <row r="217" spans="1:34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24"/>
      <c r="J217" s="25"/>
      <c r="K217" s="26"/>
      <c r="L217" s="27"/>
      <c r="M217" s="26"/>
      <c r="N217" s="27"/>
      <c r="O217" s="26"/>
      <c r="P217" s="27"/>
      <c r="Q217" s="24"/>
      <c r="R217" s="25"/>
      <c r="S217" s="24"/>
      <c r="T217" s="25"/>
      <c r="U217" s="17"/>
      <c r="V217" s="28"/>
      <c r="W217" s="29"/>
      <c r="X217" s="25"/>
      <c r="Y217" s="17"/>
      <c r="Z217" s="28"/>
      <c r="AA217" s="17"/>
      <c r="AB217" s="17"/>
      <c r="AC217" s="17"/>
      <c r="AD217" s="17"/>
      <c r="AE217" s="17"/>
      <c r="AF217" s="17"/>
      <c r="AG217" s="17"/>
      <c r="AH217" s="17"/>
    </row>
    <row r="218" spans="1:34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24"/>
      <c r="J218" s="25"/>
      <c r="K218" s="26"/>
      <c r="L218" s="27"/>
      <c r="M218" s="26"/>
      <c r="N218" s="27"/>
      <c r="O218" s="26"/>
      <c r="P218" s="27"/>
      <c r="Q218" s="24"/>
      <c r="R218" s="25"/>
      <c r="S218" s="24"/>
      <c r="T218" s="25"/>
      <c r="U218" s="17"/>
      <c r="V218" s="28"/>
      <c r="W218" s="29"/>
      <c r="X218" s="25"/>
      <c r="Y218" s="17"/>
      <c r="Z218" s="28"/>
      <c r="AA218" s="17"/>
      <c r="AB218" s="17"/>
      <c r="AC218" s="17"/>
      <c r="AD218" s="17"/>
      <c r="AE218" s="17"/>
      <c r="AF218" s="17"/>
      <c r="AG218" s="17"/>
      <c r="AH218" s="17"/>
    </row>
    <row r="219" spans="1:34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24"/>
      <c r="J219" s="25"/>
      <c r="K219" s="26"/>
      <c r="L219" s="27"/>
      <c r="M219" s="26"/>
      <c r="N219" s="27"/>
      <c r="O219" s="26"/>
      <c r="P219" s="27"/>
      <c r="Q219" s="24"/>
      <c r="R219" s="25"/>
      <c r="S219" s="24"/>
      <c r="T219" s="25"/>
      <c r="U219" s="17"/>
      <c r="V219" s="28"/>
      <c r="W219" s="29"/>
      <c r="X219" s="25"/>
      <c r="Y219" s="17"/>
      <c r="Z219" s="28"/>
      <c r="AA219" s="17"/>
      <c r="AB219" s="17"/>
      <c r="AC219" s="17"/>
      <c r="AD219" s="17"/>
      <c r="AE219" s="17"/>
      <c r="AF219" s="17"/>
      <c r="AG219" s="17"/>
      <c r="AH219" s="17"/>
    </row>
    <row r="220" spans="1:34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24"/>
      <c r="J220" s="25"/>
      <c r="K220" s="26"/>
      <c r="L220" s="27"/>
      <c r="M220" s="26"/>
      <c r="N220" s="27"/>
      <c r="O220" s="26"/>
      <c r="P220" s="27"/>
      <c r="Q220" s="24"/>
      <c r="R220" s="25"/>
      <c r="S220" s="24"/>
      <c r="T220" s="25"/>
      <c r="U220" s="17"/>
      <c r="V220" s="28"/>
      <c r="W220" s="29"/>
      <c r="X220" s="25"/>
      <c r="Y220" s="17"/>
      <c r="Z220" s="28"/>
      <c r="AA220" s="17"/>
      <c r="AB220" s="17"/>
      <c r="AC220" s="17"/>
      <c r="AD220" s="17"/>
      <c r="AE220" s="17"/>
      <c r="AF220" s="17"/>
      <c r="AG220" s="17"/>
      <c r="AH220" s="17"/>
    </row>
    <row r="221" spans="1:34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24"/>
      <c r="J221" s="25"/>
      <c r="K221" s="26"/>
      <c r="L221" s="27"/>
      <c r="M221" s="26"/>
      <c r="N221" s="27"/>
      <c r="O221" s="26"/>
      <c r="P221" s="27"/>
      <c r="Q221" s="24"/>
      <c r="R221" s="25"/>
      <c r="S221" s="24"/>
      <c r="T221" s="25"/>
      <c r="U221" s="17"/>
      <c r="V221" s="28"/>
      <c r="W221" s="29"/>
      <c r="X221" s="25"/>
      <c r="Y221" s="17"/>
      <c r="Z221" s="28"/>
      <c r="AA221" s="17"/>
      <c r="AB221" s="17"/>
      <c r="AC221" s="17"/>
      <c r="AD221" s="17"/>
      <c r="AE221" s="17"/>
      <c r="AF221" s="17"/>
      <c r="AG221" s="17"/>
      <c r="AH221" s="17"/>
    </row>
    <row r="222" spans="1:34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24"/>
      <c r="J222" s="25"/>
      <c r="K222" s="26"/>
      <c r="L222" s="27"/>
      <c r="M222" s="26"/>
      <c r="N222" s="27"/>
      <c r="O222" s="26"/>
      <c r="P222" s="27"/>
      <c r="Q222" s="24"/>
      <c r="R222" s="25"/>
      <c r="S222" s="24"/>
      <c r="T222" s="25"/>
      <c r="U222" s="17"/>
      <c r="V222" s="28"/>
      <c r="W222" s="29"/>
      <c r="X222" s="25"/>
      <c r="Y222" s="17"/>
      <c r="Z222" s="28"/>
      <c r="AA222" s="17"/>
      <c r="AB222" s="17"/>
      <c r="AC222" s="17"/>
      <c r="AD222" s="17"/>
      <c r="AE222" s="17"/>
      <c r="AF222" s="17"/>
      <c r="AG222" s="17"/>
      <c r="AH222" s="17"/>
    </row>
    <row r="223" spans="1:34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24"/>
      <c r="J223" s="25"/>
      <c r="K223" s="26"/>
      <c r="L223" s="27"/>
      <c r="M223" s="26"/>
      <c r="N223" s="27"/>
      <c r="O223" s="26"/>
      <c r="P223" s="27"/>
      <c r="Q223" s="24"/>
      <c r="R223" s="25"/>
      <c r="S223" s="24"/>
      <c r="T223" s="25"/>
      <c r="U223" s="17"/>
      <c r="V223" s="28"/>
      <c r="W223" s="29"/>
      <c r="X223" s="25"/>
      <c r="Y223" s="17"/>
      <c r="Z223" s="28"/>
      <c r="AA223" s="17"/>
      <c r="AB223" s="17"/>
      <c r="AC223" s="17"/>
      <c r="AD223" s="17"/>
      <c r="AE223" s="17"/>
      <c r="AF223" s="17"/>
      <c r="AG223" s="17"/>
      <c r="AH223" s="17"/>
    </row>
    <row r="224" spans="1:34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24"/>
      <c r="J224" s="25"/>
      <c r="K224" s="26"/>
      <c r="L224" s="27"/>
      <c r="M224" s="26"/>
      <c r="N224" s="27"/>
      <c r="O224" s="26"/>
      <c r="P224" s="27"/>
      <c r="Q224" s="24"/>
      <c r="R224" s="25"/>
      <c r="S224" s="24"/>
      <c r="T224" s="25"/>
      <c r="U224" s="17"/>
      <c r="V224" s="28"/>
      <c r="W224" s="29"/>
      <c r="X224" s="25"/>
      <c r="Y224" s="17"/>
      <c r="Z224" s="28"/>
      <c r="AA224" s="17"/>
      <c r="AB224" s="17"/>
      <c r="AC224" s="17"/>
      <c r="AD224" s="17"/>
      <c r="AE224" s="17"/>
      <c r="AF224" s="17"/>
      <c r="AG224" s="17"/>
      <c r="AH224" s="17"/>
    </row>
    <row r="225" spans="1:34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24"/>
      <c r="J225" s="25"/>
      <c r="K225" s="26"/>
      <c r="L225" s="27"/>
      <c r="M225" s="26"/>
      <c r="N225" s="27"/>
      <c r="O225" s="26"/>
      <c r="P225" s="27"/>
      <c r="Q225" s="24"/>
      <c r="R225" s="25"/>
      <c r="S225" s="24"/>
      <c r="T225" s="25"/>
      <c r="U225" s="17"/>
      <c r="V225" s="28"/>
      <c r="W225" s="29"/>
      <c r="X225" s="25"/>
      <c r="Y225" s="17"/>
      <c r="Z225" s="28"/>
      <c r="AA225" s="17"/>
      <c r="AB225" s="17"/>
      <c r="AC225" s="17"/>
      <c r="AD225" s="17"/>
      <c r="AE225" s="17"/>
      <c r="AF225" s="17"/>
      <c r="AG225" s="17"/>
      <c r="AH225" s="17"/>
    </row>
    <row r="226" spans="1:34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24"/>
      <c r="J226" s="25"/>
      <c r="K226" s="26"/>
      <c r="L226" s="27"/>
      <c r="M226" s="26"/>
      <c r="N226" s="27"/>
      <c r="O226" s="26"/>
      <c r="P226" s="27"/>
      <c r="Q226" s="24"/>
      <c r="R226" s="25"/>
      <c r="S226" s="24"/>
      <c r="T226" s="25"/>
      <c r="U226" s="17"/>
      <c r="V226" s="28"/>
      <c r="W226" s="29"/>
      <c r="X226" s="25"/>
      <c r="Y226" s="17"/>
      <c r="Z226" s="28"/>
      <c r="AA226" s="17"/>
      <c r="AB226" s="17"/>
      <c r="AC226" s="17"/>
      <c r="AD226" s="17"/>
      <c r="AE226" s="17"/>
      <c r="AF226" s="17"/>
      <c r="AG226" s="17"/>
      <c r="AH226" s="17"/>
    </row>
    <row r="227" spans="1:34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24"/>
      <c r="J227" s="25"/>
      <c r="K227" s="26"/>
      <c r="L227" s="27"/>
      <c r="M227" s="26"/>
      <c r="N227" s="27"/>
      <c r="O227" s="26"/>
      <c r="P227" s="27"/>
      <c r="Q227" s="24"/>
      <c r="R227" s="25"/>
      <c r="S227" s="24"/>
      <c r="T227" s="25"/>
      <c r="U227" s="17"/>
      <c r="V227" s="28"/>
      <c r="W227" s="29"/>
      <c r="X227" s="25"/>
      <c r="Y227" s="17"/>
      <c r="Z227" s="28"/>
      <c r="AA227" s="17"/>
      <c r="AB227" s="17"/>
      <c r="AC227" s="17"/>
      <c r="AD227" s="17"/>
      <c r="AE227" s="17"/>
      <c r="AF227" s="17"/>
      <c r="AG227" s="17"/>
      <c r="AH227" s="17"/>
    </row>
    <row r="228" spans="1:34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24"/>
      <c r="J228" s="25"/>
      <c r="K228" s="26"/>
      <c r="L228" s="27"/>
      <c r="M228" s="26"/>
      <c r="N228" s="27"/>
      <c r="O228" s="26"/>
      <c r="P228" s="27"/>
      <c r="Q228" s="24"/>
      <c r="R228" s="25"/>
      <c r="S228" s="24"/>
      <c r="T228" s="25"/>
      <c r="U228" s="17"/>
      <c r="V228" s="28"/>
      <c r="W228" s="29"/>
      <c r="X228" s="25"/>
      <c r="Y228" s="17"/>
      <c r="Z228" s="28"/>
      <c r="AA228" s="17"/>
      <c r="AB228" s="17"/>
      <c r="AC228" s="17"/>
      <c r="AD228" s="17"/>
      <c r="AE228" s="17"/>
      <c r="AF228" s="17"/>
      <c r="AG228" s="17"/>
      <c r="AH228" s="17"/>
    </row>
    <row r="229" spans="1:34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24"/>
      <c r="J229" s="25"/>
      <c r="K229" s="26"/>
      <c r="L229" s="27"/>
      <c r="M229" s="26"/>
      <c r="N229" s="27"/>
      <c r="O229" s="26"/>
      <c r="P229" s="27"/>
      <c r="Q229" s="24"/>
      <c r="R229" s="25"/>
      <c r="S229" s="24"/>
      <c r="T229" s="25"/>
      <c r="U229" s="17"/>
      <c r="V229" s="28"/>
      <c r="W229" s="29"/>
      <c r="X229" s="25"/>
      <c r="Y229" s="17"/>
      <c r="Z229" s="28"/>
      <c r="AA229" s="17"/>
      <c r="AB229" s="17"/>
      <c r="AC229" s="17"/>
      <c r="AD229" s="17"/>
      <c r="AE229" s="17"/>
      <c r="AF229" s="17"/>
      <c r="AG229" s="17"/>
      <c r="AH229" s="17"/>
    </row>
    <row r="230" spans="1:34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24"/>
      <c r="J230" s="25"/>
      <c r="K230" s="26"/>
      <c r="L230" s="27"/>
      <c r="M230" s="26"/>
      <c r="N230" s="27"/>
      <c r="O230" s="26"/>
      <c r="P230" s="27"/>
      <c r="Q230" s="24"/>
      <c r="R230" s="25"/>
      <c r="S230" s="24"/>
      <c r="T230" s="25"/>
      <c r="U230" s="17"/>
      <c r="V230" s="28"/>
      <c r="W230" s="29"/>
      <c r="X230" s="25"/>
      <c r="Y230" s="17"/>
      <c r="Z230" s="28"/>
      <c r="AA230" s="17"/>
      <c r="AB230" s="17"/>
      <c r="AC230" s="17"/>
      <c r="AD230" s="17"/>
      <c r="AE230" s="17"/>
      <c r="AF230" s="17"/>
      <c r="AG230" s="17"/>
      <c r="AH230" s="17"/>
    </row>
    <row r="231" spans="1:34" ht="15.75" customHeight="1" x14ac:dyDescent="0.25"/>
    <row r="232" spans="1:34" ht="15.75" customHeight="1" x14ac:dyDescent="0.25"/>
    <row r="233" spans="1:34" ht="15.75" customHeight="1" x14ac:dyDescent="0.25"/>
    <row r="234" spans="1:34" ht="15.75" customHeight="1" x14ac:dyDescent="0.25"/>
    <row r="235" spans="1:34" ht="15.75" customHeight="1" x14ac:dyDescent="0.25"/>
    <row r="236" spans="1:34" ht="15.75" customHeight="1" x14ac:dyDescent="0.25"/>
    <row r="237" spans="1:34" ht="15.75" customHeight="1" x14ac:dyDescent="0.25"/>
    <row r="238" spans="1:34" ht="15.75" customHeight="1" x14ac:dyDescent="0.25"/>
    <row r="239" spans="1:34" ht="15.75" customHeight="1" x14ac:dyDescent="0.25"/>
    <row r="240" spans="1:3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80000"/>
    <outlinePr summaryBelow="0" summaryRight="0"/>
  </sheetPr>
  <dimension ref="A1:AH1000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2" sqref="A2:Z28"/>
    </sheetView>
  </sheetViews>
  <sheetFormatPr defaultColWidth="12.6328125" defaultRowHeight="15" customHeight="1" x14ac:dyDescent="0.25"/>
  <cols>
    <col min="1" max="2" width="12.6328125" customWidth="1"/>
    <col min="3" max="4" width="12.7265625" customWidth="1"/>
    <col min="5" max="5" width="24.6328125" customWidth="1"/>
    <col min="6" max="6" width="12.6328125" customWidth="1"/>
    <col min="9" max="9" width="14.08984375" customWidth="1"/>
    <col min="10" max="10" width="15.7265625" customWidth="1"/>
    <col min="11" max="11" width="11.7265625" customWidth="1"/>
    <col min="12" max="12" width="12.6328125" customWidth="1"/>
    <col min="13" max="13" width="11.7265625" customWidth="1"/>
    <col min="14" max="14" width="12.6328125" customWidth="1"/>
    <col min="15" max="15" width="13" customWidth="1"/>
    <col min="16" max="16" width="13.7265625" customWidth="1"/>
    <col min="17" max="17" width="12" customWidth="1"/>
    <col min="18" max="18" width="12.90625" customWidth="1"/>
    <col min="19" max="19" width="11.90625" customWidth="1"/>
    <col min="20" max="20" width="12.6328125" customWidth="1"/>
    <col min="21" max="21" width="12.36328125" customWidth="1"/>
    <col min="22" max="22" width="13.26953125" customWidth="1"/>
    <col min="23" max="23" width="11.7265625" customWidth="1"/>
    <col min="24" max="24" width="12.6328125" customWidth="1"/>
    <col min="25" max="25" width="11.7265625" customWidth="1"/>
    <col min="26" max="26" width="12.6328125" customWidth="1"/>
  </cols>
  <sheetData>
    <row r="1" spans="1:34" ht="53.25" customHeight="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1" t="s">
        <v>8</v>
      </c>
      <c r="J1" s="61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0" t="s">
        <v>20</v>
      </c>
      <c r="V1" s="60" t="s">
        <v>21</v>
      </c>
      <c r="W1" s="63" t="s">
        <v>22</v>
      </c>
      <c r="X1" s="61" t="s">
        <v>23</v>
      </c>
      <c r="Y1" s="61" t="s">
        <v>24</v>
      </c>
      <c r="Z1" s="61" t="s">
        <v>25</v>
      </c>
      <c r="AA1" s="5"/>
      <c r="AB1" s="5"/>
      <c r="AC1" s="5"/>
      <c r="AD1" s="5"/>
      <c r="AE1" s="5"/>
      <c r="AF1" s="5"/>
      <c r="AG1" s="5"/>
      <c r="AH1" s="5"/>
    </row>
    <row r="2" spans="1:34" ht="15.75" customHeight="1" x14ac:dyDescent="0.25">
      <c r="A2" s="6">
        <f>Summary!A2</f>
        <v>45789</v>
      </c>
      <c r="B2" s="6">
        <f>Summary!B2</f>
        <v>45849</v>
      </c>
      <c r="C2" s="7">
        <v>45816</v>
      </c>
      <c r="D2" s="7">
        <v>45822</v>
      </c>
      <c r="E2" s="8" t="s">
        <v>26</v>
      </c>
      <c r="F2" s="8" t="s">
        <v>27</v>
      </c>
      <c r="G2" s="8" t="s">
        <v>28</v>
      </c>
      <c r="H2" s="8" t="s">
        <v>29</v>
      </c>
      <c r="I2" s="9">
        <v>5000</v>
      </c>
      <c r="J2" s="10">
        <v>568.01</v>
      </c>
      <c r="K2" s="11">
        <v>625000</v>
      </c>
      <c r="L2" s="12">
        <v>31197</v>
      </c>
      <c r="M2" s="11">
        <v>1250000</v>
      </c>
      <c r="N2" s="12">
        <v>210347</v>
      </c>
      <c r="O2" s="11"/>
      <c r="P2" s="12">
        <v>929</v>
      </c>
      <c r="Q2" s="9">
        <f t="shared" ref="Q2:R2" si="0">(I2/M2)*1000</f>
        <v>4</v>
      </c>
      <c r="R2" s="10">
        <f t="shared" si="0"/>
        <v>2.7003475210010124</v>
      </c>
      <c r="S2" s="9"/>
      <c r="T2" s="10">
        <f t="shared" ref="T2:T23" si="1">(J2/P2)</f>
        <v>0.61142088266953709</v>
      </c>
      <c r="U2" s="13"/>
      <c r="V2" s="71"/>
      <c r="W2" s="14"/>
      <c r="X2" s="10" t="e">
        <f t="shared" ref="X2:X5" si="2">J2/V2</f>
        <v>#DIV/0!</v>
      </c>
      <c r="Y2" s="15">
        <f t="shared" ref="Y2:Z2" si="3">O2/M2</f>
        <v>0</v>
      </c>
      <c r="Z2" s="16">
        <f t="shared" si="3"/>
        <v>4.4165117638948976E-3</v>
      </c>
      <c r="AA2" s="17"/>
      <c r="AB2" s="17"/>
      <c r="AC2" s="17"/>
      <c r="AD2" s="17"/>
      <c r="AE2" s="17"/>
      <c r="AF2" s="17"/>
      <c r="AG2" s="17"/>
      <c r="AH2" s="17"/>
    </row>
    <row r="3" spans="1:34" ht="15.75" customHeight="1" x14ac:dyDescent="0.25">
      <c r="A3" s="6">
        <f>Summary!A3</f>
        <v>45789</v>
      </c>
      <c r="B3" s="6">
        <f>Summary!B3</f>
        <v>45849</v>
      </c>
      <c r="C3" s="7">
        <v>45816</v>
      </c>
      <c r="D3" s="7">
        <v>45822</v>
      </c>
      <c r="E3" s="8" t="s">
        <v>26</v>
      </c>
      <c r="F3" s="8" t="s">
        <v>27</v>
      </c>
      <c r="G3" s="8" t="s">
        <v>28</v>
      </c>
      <c r="H3" s="8" t="s">
        <v>30</v>
      </c>
      <c r="I3" s="9">
        <v>4000</v>
      </c>
      <c r="J3" s="10">
        <v>456.49</v>
      </c>
      <c r="K3" s="11">
        <v>266667</v>
      </c>
      <c r="L3" s="12">
        <v>9670</v>
      </c>
      <c r="M3" s="11">
        <v>800000</v>
      </c>
      <c r="N3" s="12">
        <v>54275</v>
      </c>
      <c r="O3" s="11"/>
      <c r="P3" s="12">
        <v>228</v>
      </c>
      <c r="Q3" s="9">
        <f t="shared" ref="Q3:R3" si="4">(I3/M3)*1000</f>
        <v>5</v>
      </c>
      <c r="R3" s="10">
        <f t="shared" si="4"/>
        <v>8.4106863196683559</v>
      </c>
      <c r="S3" s="9"/>
      <c r="T3" s="10">
        <f t="shared" si="1"/>
        <v>2.0021491228070176</v>
      </c>
      <c r="U3" s="13"/>
      <c r="V3" s="71"/>
      <c r="W3" s="14"/>
      <c r="X3" s="10" t="e">
        <f t="shared" si="2"/>
        <v>#DIV/0!</v>
      </c>
      <c r="Y3" s="15">
        <f t="shared" ref="Y3:Z3" si="5">O3/M3</f>
        <v>0</v>
      </c>
      <c r="Z3" s="16">
        <f t="shared" si="5"/>
        <v>4.2008291110087513E-3</v>
      </c>
      <c r="AA3" s="17"/>
      <c r="AB3" s="17"/>
      <c r="AC3" s="17"/>
      <c r="AD3" s="17"/>
      <c r="AE3" s="17"/>
      <c r="AF3" s="17"/>
      <c r="AG3" s="17"/>
      <c r="AH3" s="17"/>
    </row>
    <row r="4" spans="1:34" ht="15.75" customHeight="1" x14ac:dyDescent="0.25">
      <c r="A4" s="6">
        <f>Summary!A4</f>
        <v>45789</v>
      </c>
      <c r="B4" s="6">
        <f>Summary!B4</f>
        <v>45849</v>
      </c>
      <c r="C4" s="7">
        <v>45816</v>
      </c>
      <c r="D4" s="7">
        <v>45822</v>
      </c>
      <c r="E4" s="8" t="s">
        <v>26</v>
      </c>
      <c r="F4" s="8" t="s">
        <v>27</v>
      </c>
      <c r="G4" s="8" t="s">
        <v>28</v>
      </c>
      <c r="H4" s="8" t="s">
        <v>31</v>
      </c>
      <c r="I4" s="9">
        <v>3000</v>
      </c>
      <c r="J4" s="10">
        <v>347.34</v>
      </c>
      <c r="K4" s="11">
        <v>120000</v>
      </c>
      <c r="L4" s="12">
        <v>8308</v>
      </c>
      <c r="M4" s="11">
        <v>600000</v>
      </c>
      <c r="N4" s="12">
        <v>134662</v>
      </c>
      <c r="O4" s="11"/>
      <c r="P4" s="12">
        <v>548</v>
      </c>
      <c r="Q4" s="9">
        <f t="shared" ref="Q4:R4" si="6">(I4/M4)*1000</f>
        <v>5</v>
      </c>
      <c r="R4" s="10">
        <f t="shared" si="6"/>
        <v>2.5793468090478382</v>
      </c>
      <c r="S4" s="9"/>
      <c r="T4" s="10">
        <f t="shared" si="1"/>
        <v>0.63383211678832108</v>
      </c>
      <c r="U4" s="13"/>
      <c r="V4" s="71"/>
      <c r="W4" s="14"/>
      <c r="X4" s="10" t="e">
        <f t="shared" si="2"/>
        <v>#DIV/0!</v>
      </c>
      <c r="Y4" s="15">
        <f t="shared" ref="Y4:Z4" si="7">O4/M4</f>
        <v>0</v>
      </c>
      <c r="Z4" s="16">
        <f t="shared" si="7"/>
        <v>4.069447951166625E-3</v>
      </c>
      <c r="AA4" s="17"/>
      <c r="AB4" s="17"/>
      <c r="AC4" s="17"/>
      <c r="AD4" s="17"/>
      <c r="AE4" s="17"/>
      <c r="AF4" s="17"/>
      <c r="AG4" s="17"/>
      <c r="AH4" s="17"/>
    </row>
    <row r="5" spans="1:34" ht="15.75" customHeight="1" x14ac:dyDescent="0.3">
      <c r="A5" s="18" t="s">
        <v>32</v>
      </c>
      <c r="B5" s="18"/>
      <c r="C5" s="18"/>
      <c r="D5" s="18"/>
      <c r="E5" s="18"/>
      <c r="F5" s="18"/>
      <c r="G5" s="18"/>
      <c r="H5" s="18"/>
      <c r="I5" s="19">
        <f t="shared" ref="I5:P5" si="8">SUM(I2:I4)</f>
        <v>12000</v>
      </c>
      <c r="J5" s="19">
        <f t="shared" si="8"/>
        <v>1371.84</v>
      </c>
      <c r="K5" s="20">
        <f t="shared" si="8"/>
        <v>1011667</v>
      </c>
      <c r="L5" s="20">
        <f t="shared" si="8"/>
        <v>49175</v>
      </c>
      <c r="M5" s="20">
        <f t="shared" si="8"/>
        <v>2650000</v>
      </c>
      <c r="N5" s="20">
        <f t="shared" si="8"/>
        <v>399284</v>
      </c>
      <c r="O5" s="20">
        <f t="shared" si="8"/>
        <v>0</v>
      </c>
      <c r="P5" s="20">
        <f t="shared" si="8"/>
        <v>1705</v>
      </c>
      <c r="Q5" s="19"/>
      <c r="R5" s="19">
        <f>(J5/N5)*1000</f>
        <v>3.4357499924865511</v>
      </c>
      <c r="S5" s="19"/>
      <c r="T5" s="19">
        <f t="shared" si="1"/>
        <v>0.80459824046920814</v>
      </c>
      <c r="U5" s="18">
        <f t="shared" ref="U5:V5" si="9">SUM(U2:U4)</f>
        <v>0</v>
      </c>
      <c r="V5" s="18">
        <f t="shared" si="9"/>
        <v>0</v>
      </c>
      <c r="W5" s="21"/>
      <c r="X5" s="19" t="e">
        <f t="shared" si="2"/>
        <v>#DIV/0!</v>
      </c>
      <c r="Y5" s="18"/>
      <c r="Z5" s="18"/>
      <c r="AA5" s="17"/>
      <c r="AB5" s="17"/>
      <c r="AC5" s="17"/>
      <c r="AD5" s="17"/>
      <c r="AE5" s="17"/>
      <c r="AF5" s="17"/>
      <c r="AG5" s="17"/>
      <c r="AH5" s="17"/>
    </row>
    <row r="6" spans="1:34" ht="15.75" customHeight="1" x14ac:dyDescent="0.25">
      <c r="A6" s="6">
        <f>Summary!A6</f>
        <v>45783</v>
      </c>
      <c r="B6" s="6">
        <f>Summary!B6</f>
        <v>45844</v>
      </c>
      <c r="C6" s="7">
        <v>45816</v>
      </c>
      <c r="D6" s="7">
        <v>45822</v>
      </c>
      <c r="E6" s="8" t="s">
        <v>26</v>
      </c>
      <c r="F6" s="8" t="s">
        <v>33</v>
      </c>
      <c r="G6" s="8" t="s">
        <v>34</v>
      </c>
      <c r="H6" s="8" t="s">
        <v>29</v>
      </c>
      <c r="I6" s="9">
        <v>6500</v>
      </c>
      <c r="J6" s="10">
        <v>729.47</v>
      </c>
      <c r="K6" s="11"/>
      <c r="L6" s="12">
        <v>216909</v>
      </c>
      <c r="M6" s="11">
        <v>2600000</v>
      </c>
      <c r="N6" s="12">
        <v>380762</v>
      </c>
      <c r="O6" s="11"/>
      <c r="P6" s="12">
        <v>6213</v>
      </c>
      <c r="Q6" s="9">
        <f t="shared" ref="Q6:R6" si="10">(I6/M6)*1000</f>
        <v>2.5</v>
      </c>
      <c r="R6" s="10">
        <f t="shared" si="10"/>
        <v>1.915816179135523</v>
      </c>
      <c r="S6" s="9"/>
      <c r="T6" s="10">
        <f t="shared" si="1"/>
        <v>0.11741026879124417</v>
      </c>
      <c r="U6" s="13">
        <v>650</v>
      </c>
      <c r="V6" s="71"/>
      <c r="W6" s="14">
        <f t="shared" ref="W6:X6" si="11">I6/U6</f>
        <v>10</v>
      </c>
      <c r="X6" s="10" t="e">
        <f t="shared" si="11"/>
        <v>#DIV/0!</v>
      </c>
      <c r="Y6" s="15">
        <f t="shared" ref="Y6:Z6" si="12">O6/M6</f>
        <v>0</v>
      </c>
      <c r="Z6" s="16">
        <f t="shared" si="12"/>
        <v>1.6317279560460338E-2</v>
      </c>
      <c r="AA6" s="17"/>
      <c r="AB6" s="17"/>
      <c r="AC6" s="17"/>
      <c r="AD6" s="17"/>
      <c r="AE6" s="17"/>
      <c r="AF6" s="17"/>
      <c r="AG6" s="17"/>
      <c r="AH6" s="17"/>
    </row>
    <row r="7" spans="1:34" ht="15.75" customHeight="1" x14ac:dyDescent="0.25">
      <c r="A7" s="6">
        <f>Summary!A7</f>
        <v>45783</v>
      </c>
      <c r="B7" s="6">
        <f>Summary!B7</f>
        <v>45844</v>
      </c>
      <c r="C7" s="7">
        <v>45816</v>
      </c>
      <c r="D7" s="7">
        <v>45822</v>
      </c>
      <c r="E7" s="8" t="s">
        <v>26</v>
      </c>
      <c r="F7" s="8" t="s">
        <v>33</v>
      </c>
      <c r="G7" s="8" t="s">
        <v>34</v>
      </c>
      <c r="H7" s="8" t="s">
        <v>30</v>
      </c>
      <c r="I7" s="9">
        <v>4500</v>
      </c>
      <c r="J7" s="10">
        <v>514.35</v>
      </c>
      <c r="K7" s="11"/>
      <c r="L7" s="12">
        <v>110564</v>
      </c>
      <c r="M7" s="11">
        <v>1125000</v>
      </c>
      <c r="N7" s="12">
        <v>180084</v>
      </c>
      <c r="O7" s="11"/>
      <c r="P7" s="12">
        <v>4364</v>
      </c>
      <c r="Q7" s="9">
        <f t="shared" ref="Q7:R7" si="13">(I7/M7)*1000</f>
        <v>4</v>
      </c>
      <c r="R7" s="10">
        <f t="shared" si="13"/>
        <v>2.8561671220097287</v>
      </c>
      <c r="S7" s="9"/>
      <c r="T7" s="10">
        <f t="shared" si="1"/>
        <v>0.11786205316223648</v>
      </c>
      <c r="U7" s="13">
        <v>375</v>
      </c>
      <c r="V7" s="71"/>
      <c r="W7" s="14">
        <f t="shared" ref="W7:X7" si="14">I7/U7</f>
        <v>12</v>
      </c>
      <c r="X7" s="10" t="e">
        <f t="shared" si="14"/>
        <v>#DIV/0!</v>
      </c>
      <c r="Y7" s="15">
        <f t="shared" ref="Y7:Z7" si="15">O7/M7</f>
        <v>0</v>
      </c>
      <c r="Z7" s="16">
        <f t="shared" si="15"/>
        <v>2.4233135647808799E-2</v>
      </c>
      <c r="AA7" s="17"/>
      <c r="AB7" s="17"/>
      <c r="AC7" s="17"/>
      <c r="AD7" s="17"/>
      <c r="AE7" s="17"/>
      <c r="AF7" s="17"/>
      <c r="AG7" s="17"/>
      <c r="AH7" s="17"/>
    </row>
    <row r="8" spans="1:34" ht="15.75" customHeight="1" x14ac:dyDescent="0.25">
      <c r="A8" s="6">
        <f>Summary!A8</f>
        <v>45783</v>
      </c>
      <c r="B8" s="6">
        <f>Summary!B8</f>
        <v>45844</v>
      </c>
      <c r="C8" s="7">
        <v>45816</v>
      </c>
      <c r="D8" s="7">
        <v>45822</v>
      </c>
      <c r="E8" s="8" t="s">
        <v>26</v>
      </c>
      <c r="F8" s="8" t="s">
        <v>33</v>
      </c>
      <c r="G8" s="8" t="s">
        <v>34</v>
      </c>
      <c r="H8" s="8" t="s">
        <v>31</v>
      </c>
      <c r="I8" s="9">
        <v>3000</v>
      </c>
      <c r="J8" s="10">
        <v>341.6</v>
      </c>
      <c r="K8" s="11"/>
      <c r="L8" s="12">
        <v>41861</v>
      </c>
      <c r="M8" s="11">
        <v>600000</v>
      </c>
      <c r="N8" s="12">
        <v>69721</v>
      </c>
      <c r="O8" s="11"/>
      <c r="P8" s="12">
        <v>1518</v>
      </c>
      <c r="Q8" s="9">
        <f t="shared" ref="Q8:R8" si="16">(I8/M8)*1000</f>
        <v>5</v>
      </c>
      <c r="R8" s="10">
        <f t="shared" si="16"/>
        <v>4.8995281192180267</v>
      </c>
      <c r="S8" s="9"/>
      <c r="T8" s="10">
        <f t="shared" si="1"/>
        <v>0.22503293807641636</v>
      </c>
      <c r="U8" s="13">
        <v>200</v>
      </c>
      <c r="V8" s="71"/>
      <c r="W8" s="14">
        <f t="shared" ref="W8:X8" si="17">I8/U8</f>
        <v>15</v>
      </c>
      <c r="X8" s="10" t="e">
        <f t="shared" si="17"/>
        <v>#DIV/0!</v>
      </c>
      <c r="Y8" s="15">
        <f t="shared" ref="Y8:Z8" si="18">O8/M8</f>
        <v>0</v>
      </c>
      <c r="Z8" s="16">
        <f t="shared" si="18"/>
        <v>2.177249322298877E-2</v>
      </c>
      <c r="AA8" s="17"/>
      <c r="AB8" s="17"/>
      <c r="AC8" s="17"/>
      <c r="AD8" s="17"/>
      <c r="AE8" s="17"/>
      <c r="AF8" s="17"/>
      <c r="AG8" s="17"/>
      <c r="AH8" s="17"/>
    </row>
    <row r="9" spans="1:34" ht="15.75" customHeight="1" x14ac:dyDescent="0.25">
      <c r="A9" s="6">
        <f>Summary!A9</f>
        <v>45783</v>
      </c>
      <c r="B9" s="6">
        <f>Summary!B9</f>
        <v>45844</v>
      </c>
      <c r="C9" s="7">
        <v>45816</v>
      </c>
      <c r="D9" s="7">
        <v>45822</v>
      </c>
      <c r="E9" s="8" t="s">
        <v>26</v>
      </c>
      <c r="F9" s="8" t="s">
        <v>33</v>
      </c>
      <c r="G9" s="8" t="s">
        <v>34</v>
      </c>
      <c r="H9" s="8" t="s">
        <v>35</v>
      </c>
      <c r="I9" s="9">
        <v>2000</v>
      </c>
      <c r="J9" s="10">
        <v>225.75</v>
      </c>
      <c r="K9" s="11"/>
      <c r="L9" s="12">
        <v>47906</v>
      </c>
      <c r="M9" s="11">
        <v>571429</v>
      </c>
      <c r="N9" s="12">
        <v>85706</v>
      </c>
      <c r="O9" s="11"/>
      <c r="P9" s="12">
        <v>1173</v>
      </c>
      <c r="Q9" s="9">
        <f t="shared" ref="Q9:R9" si="19">(I9/M9)*1000</f>
        <v>3.4999973750019686</v>
      </c>
      <c r="R9" s="10">
        <f t="shared" si="19"/>
        <v>2.634004620446643</v>
      </c>
      <c r="S9" s="9"/>
      <c r="T9" s="10">
        <f t="shared" si="1"/>
        <v>0.19245524296675193</v>
      </c>
      <c r="U9" s="13">
        <v>133</v>
      </c>
      <c r="V9" s="71"/>
      <c r="W9" s="14">
        <f t="shared" ref="W9:X9" si="20">I9/U9</f>
        <v>15.037593984962406</v>
      </c>
      <c r="X9" s="10" t="e">
        <f t="shared" si="20"/>
        <v>#DIV/0!</v>
      </c>
      <c r="Y9" s="15">
        <f t="shared" ref="Y9:Z9" si="21">O9/M9</f>
        <v>0</v>
      </c>
      <c r="Z9" s="16">
        <f t="shared" si="21"/>
        <v>1.3686323011224419E-2</v>
      </c>
      <c r="AA9" s="17"/>
      <c r="AB9" s="17"/>
      <c r="AC9" s="17"/>
      <c r="AD9" s="17"/>
      <c r="AE9" s="17"/>
      <c r="AF9" s="17"/>
      <c r="AG9" s="17"/>
      <c r="AH9" s="17"/>
    </row>
    <row r="10" spans="1:34" ht="15.75" customHeight="1" x14ac:dyDescent="0.25">
      <c r="A10" s="6">
        <f>Summary!A10</f>
        <v>45783</v>
      </c>
      <c r="B10" s="6">
        <f>Summary!B10</f>
        <v>45844</v>
      </c>
      <c r="C10" s="7">
        <v>45816</v>
      </c>
      <c r="D10" s="7">
        <v>45822</v>
      </c>
      <c r="E10" s="8" t="s">
        <v>26</v>
      </c>
      <c r="F10" s="8" t="s">
        <v>33</v>
      </c>
      <c r="G10" s="8" t="s">
        <v>34</v>
      </c>
      <c r="H10" s="8" t="s">
        <v>36</v>
      </c>
      <c r="I10" s="9">
        <v>2000</v>
      </c>
      <c r="J10" s="10">
        <v>230.05</v>
      </c>
      <c r="K10" s="11"/>
      <c r="L10" s="12">
        <v>92648</v>
      </c>
      <c r="M10" s="11">
        <v>571429</v>
      </c>
      <c r="N10" s="12">
        <v>150647</v>
      </c>
      <c r="O10" s="11"/>
      <c r="P10" s="12">
        <v>3506</v>
      </c>
      <c r="Q10" s="9">
        <f t="shared" ref="Q10:R10" si="22">(I10/M10)*1000</f>
        <v>3.4999973750019686</v>
      </c>
      <c r="R10" s="10">
        <f t="shared" si="22"/>
        <v>1.5270798621944015</v>
      </c>
      <c r="S10" s="9"/>
      <c r="T10" s="10">
        <f t="shared" si="1"/>
        <v>6.5616086708499721E-2</v>
      </c>
      <c r="U10" s="13">
        <v>133</v>
      </c>
      <c r="V10" s="71"/>
      <c r="W10" s="14">
        <f t="shared" ref="W10:X10" si="23">I10/U10</f>
        <v>15.037593984962406</v>
      </c>
      <c r="X10" s="10" t="e">
        <f t="shared" si="23"/>
        <v>#DIV/0!</v>
      </c>
      <c r="Y10" s="15">
        <f t="shared" ref="Y10:Z10" si="24">O10/M10</f>
        <v>0</v>
      </c>
      <c r="Z10" s="16">
        <f t="shared" si="24"/>
        <v>2.3272949345157886E-2</v>
      </c>
      <c r="AA10" s="17"/>
      <c r="AB10" s="17"/>
      <c r="AC10" s="17"/>
      <c r="AD10" s="17"/>
      <c r="AE10" s="17"/>
      <c r="AF10" s="17"/>
      <c r="AG10" s="17"/>
      <c r="AH10" s="17"/>
    </row>
    <row r="11" spans="1:34" ht="15.75" customHeight="1" x14ac:dyDescent="0.25">
      <c r="A11" s="6">
        <f>Summary!A11</f>
        <v>45783</v>
      </c>
      <c r="B11" s="6">
        <f>Summary!B11</f>
        <v>45844</v>
      </c>
      <c r="C11" s="7">
        <v>45816</v>
      </c>
      <c r="D11" s="7">
        <v>45822</v>
      </c>
      <c r="E11" s="8" t="s">
        <v>26</v>
      </c>
      <c r="F11" s="8" t="s">
        <v>33</v>
      </c>
      <c r="G11" s="8" t="s">
        <v>34</v>
      </c>
      <c r="H11" s="8" t="s">
        <v>37</v>
      </c>
      <c r="I11" s="9">
        <v>3000</v>
      </c>
      <c r="J11" s="10">
        <v>343.55</v>
      </c>
      <c r="K11" s="11"/>
      <c r="L11" s="12">
        <v>93923</v>
      </c>
      <c r="M11" s="11">
        <v>857143</v>
      </c>
      <c r="N11" s="12">
        <v>160221</v>
      </c>
      <c r="O11" s="11"/>
      <c r="P11" s="12">
        <v>2921</v>
      </c>
      <c r="Q11" s="9">
        <f t="shared" ref="Q11:R11" si="25">(I11/M11)*1000</f>
        <v>3.4999994166667636</v>
      </c>
      <c r="R11" s="10">
        <f t="shared" si="25"/>
        <v>2.1442257881301452</v>
      </c>
      <c r="S11" s="9"/>
      <c r="T11" s="10">
        <f t="shared" si="1"/>
        <v>0.11761383087983568</v>
      </c>
      <c r="U11" s="13">
        <v>200</v>
      </c>
      <c r="V11" s="71"/>
      <c r="W11" s="14">
        <f t="shared" ref="W11:X11" si="26">I11/U11</f>
        <v>15</v>
      </c>
      <c r="X11" s="10" t="e">
        <f t="shared" si="26"/>
        <v>#DIV/0!</v>
      </c>
      <c r="Y11" s="15">
        <f t="shared" ref="Y11:Z11" si="27">O11/M11</f>
        <v>0</v>
      </c>
      <c r="Z11" s="16">
        <f t="shared" si="27"/>
        <v>1.8231068336859713E-2</v>
      </c>
      <c r="AA11" s="17"/>
      <c r="AB11" s="17"/>
      <c r="AC11" s="17"/>
      <c r="AD11" s="17"/>
      <c r="AE11" s="17"/>
      <c r="AF11" s="17"/>
      <c r="AG11" s="17"/>
      <c r="AH11" s="17"/>
    </row>
    <row r="12" spans="1:34" ht="15.75" customHeight="1" x14ac:dyDescent="0.3">
      <c r="A12" s="18" t="s">
        <v>32</v>
      </c>
      <c r="B12" s="18"/>
      <c r="C12" s="18"/>
      <c r="D12" s="18"/>
      <c r="E12" s="18"/>
      <c r="F12" s="18"/>
      <c r="G12" s="18"/>
      <c r="H12" s="18"/>
      <c r="I12" s="19">
        <f t="shared" ref="I12:P12" si="28">SUM(I6:I11)</f>
        <v>21000</v>
      </c>
      <c r="J12" s="19">
        <f t="shared" si="28"/>
        <v>2384.77</v>
      </c>
      <c r="K12" s="20">
        <f t="shared" si="28"/>
        <v>0</v>
      </c>
      <c r="L12" s="20">
        <f t="shared" si="28"/>
        <v>603811</v>
      </c>
      <c r="M12" s="20">
        <f t="shared" si="28"/>
        <v>6325001</v>
      </c>
      <c r="N12" s="20">
        <f t="shared" si="28"/>
        <v>1027141</v>
      </c>
      <c r="O12" s="20">
        <f t="shared" si="28"/>
        <v>0</v>
      </c>
      <c r="P12" s="20">
        <f t="shared" si="28"/>
        <v>19695</v>
      </c>
      <c r="Q12" s="19"/>
      <c r="R12" s="19">
        <f>(J12/N12)*1000</f>
        <v>2.3217552410039124</v>
      </c>
      <c r="S12" s="19"/>
      <c r="T12" s="19">
        <f t="shared" si="1"/>
        <v>0.12108504696623508</v>
      </c>
      <c r="U12" s="18">
        <f t="shared" ref="U12:V12" si="29">SUM(U6:U11)</f>
        <v>1691</v>
      </c>
      <c r="V12" s="18">
        <f t="shared" si="29"/>
        <v>0</v>
      </c>
      <c r="W12" s="21"/>
      <c r="X12" s="19" t="e">
        <f t="shared" ref="X12:X16" si="30">J12/V12</f>
        <v>#DIV/0!</v>
      </c>
      <c r="Y12" s="18"/>
      <c r="Z12" s="18"/>
      <c r="AA12" s="17"/>
      <c r="AB12" s="17"/>
      <c r="AC12" s="17"/>
      <c r="AD12" s="17"/>
      <c r="AE12" s="17"/>
      <c r="AF12" s="17"/>
      <c r="AG12" s="17"/>
      <c r="AH12" s="17"/>
    </row>
    <row r="13" spans="1:34" ht="15.75" customHeight="1" x14ac:dyDescent="0.25">
      <c r="A13" s="6">
        <f>Summary!A13</f>
        <v>45785</v>
      </c>
      <c r="B13" s="6">
        <f>Summary!B13</f>
        <v>45844</v>
      </c>
      <c r="C13" s="7">
        <v>45816</v>
      </c>
      <c r="D13" s="7">
        <v>45822</v>
      </c>
      <c r="E13" s="8" t="s">
        <v>26</v>
      </c>
      <c r="F13" s="8" t="s">
        <v>38</v>
      </c>
      <c r="G13" s="8" t="s">
        <v>28</v>
      </c>
      <c r="H13" s="8" t="s">
        <v>29</v>
      </c>
      <c r="I13" s="9">
        <v>5000</v>
      </c>
      <c r="J13" s="10">
        <v>594.16</v>
      </c>
      <c r="K13" s="11">
        <v>92593</v>
      </c>
      <c r="L13" s="12">
        <v>148934</v>
      </c>
      <c r="M13" s="11">
        <v>277778</v>
      </c>
      <c r="N13" s="12">
        <v>472625</v>
      </c>
      <c r="O13" s="11"/>
      <c r="P13" s="12">
        <v>717</v>
      </c>
      <c r="Q13" s="9">
        <f t="shared" ref="Q13:R13" si="31">(I13/M13)*1000</f>
        <v>17.99998560001152</v>
      </c>
      <c r="R13" s="10">
        <f t="shared" si="31"/>
        <v>1.2571489024067706</v>
      </c>
      <c r="S13" s="9"/>
      <c r="T13" s="10">
        <f t="shared" si="1"/>
        <v>0.82867503486750349</v>
      </c>
      <c r="U13" s="13"/>
      <c r="V13" s="71"/>
      <c r="W13" s="14"/>
      <c r="X13" s="10" t="e">
        <f t="shared" si="30"/>
        <v>#DIV/0!</v>
      </c>
      <c r="Y13" s="15">
        <f t="shared" ref="Y13:Z13" si="32">O13/M13</f>
        <v>0</v>
      </c>
      <c r="Z13" s="16">
        <f t="shared" si="32"/>
        <v>1.5170589791060566E-3</v>
      </c>
      <c r="AA13" s="17"/>
      <c r="AB13" s="17"/>
      <c r="AC13" s="17"/>
      <c r="AD13" s="17"/>
      <c r="AE13" s="17"/>
      <c r="AF13" s="17"/>
      <c r="AG13" s="17"/>
      <c r="AH13" s="17"/>
    </row>
    <row r="14" spans="1:34" ht="15.75" customHeight="1" x14ac:dyDescent="0.25">
      <c r="A14" s="6">
        <f>Summary!A14</f>
        <v>45785</v>
      </c>
      <c r="B14" s="6">
        <f>Summary!B14</f>
        <v>45844</v>
      </c>
      <c r="C14" s="7">
        <v>45816</v>
      </c>
      <c r="D14" s="7">
        <v>45822</v>
      </c>
      <c r="E14" s="8" t="s">
        <v>26</v>
      </c>
      <c r="F14" s="8" t="s">
        <v>38</v>
      </c>
      <c r="G14" s="8" t="s">
        <v>28</v>
      </c>
      <c r="H14" s="8" t="s">
        <v>30</v>
      </c>
      <c r="I14" s="9">
        <v>4000</v>
      </c>
      <c r="J14" s="10">
        <v>464.55</v>
      </c>
      <c r="K14" s="11">
        <v>53333</v>
      </c>
      <c r="L14" s="12">
        <v>128758</v>
      </c>
      <c r="M14" s="11">
        <v>160000</v>
      </c>
      <c r="N14" s="12">
        <v>365396</v>
      </c>
      <c r="O14" s="11"/>
      <c r="P14" s="12">
        <v>400</v>
      </c>
      <c r="Q14" s="9">
        <f t="shared" ref="Q14:R14" si="33">(I14/M14)*1000</f>
        <v>25</v>
      </c>
      <c r="R14" s="10">
        <f t="shared" si="33"/>
        <v>1.2713603870868866</v>
      </c>
      <c r="S14" s="9"/>
      <c r="T14" s="10">
        <f t="shared" si="1"/>
        <v>1.161375</v>
      </c>
      <c r="U14" s="13"/>
      <c r="V14" s="71"/>
      <c r="W14" s="14"/>
      <c r="X14" s="10" t="e">
        <f t="shared" si="30"/>
        <v>#DIV/0!</v>
      </c>
      <c r="Y14" s="15">
        <f t="shared" ref="Y14:Z14" si="34">O14/M14</f>
        <v>0</v>
      </c>
      <c r="Z14" s="16">
        <f t="shared" si="34"/>
        <v>1.0947027334727254E-3</v>
      </c>
      <c r="AA14" s="17"/>
      <c r="AB14" s="17"/>
      <c r="AC14" s="17"/>
      <c r="AD14" s="17"/>
      <c r="AE14" s="17"/>
      <c r="AF14" s="17"/>
      <c r="AG14" s="17"/>
      <c r="AH14" s="17"/>
    </row>
    <row r="15" spans="1:34" ht="15.75" customHeight="1" x14ac:dyDescent="0.25">
      <c r="A15" s="6">
        <f>Summary!A15</f>
        <v>45785</v>
      </c>
      <c r="B15" s="6">
        <f>Summary!B15</f>
        <v>45844</v>
      </c>
      <c r="C15" s="7">
        <v>45816</v>
      </c>
      <c r="D15" s="7">
        <v>45822</v>
      </c>
      <c r="E15" s="8" t="s">
        <v>26</v>
      </c>
      <c r="F15" s="8" t="s">
        <v>38</v>
      </c>
      <c r="G15" s="8" t="s">
        <v>28</v>
      </c>
      <c r="H15" s="8" t="s">
        <v>31</v>
      </c>
      <c r="I15" s="9">
        <v>2000</v>
      </c>
      <c r="J15" s="10">
        <v>235.73</v>
      </c>
      <c r="K15" s="11">
        <v>33333</v>
      </c>
      <c r="L15" s="12">
        <v>33415</v>
      </c>
      <c r="M15" s="11">
        <v>100000</v>
      </c>
      <c r="N15" s="12">
        <v>81262</v>
      </c>
      <c r="O15" s="11"/>
      <c r="P15" s="12">
        <v>160</v>
      </c>
      <c r="Q15" s="9">
        <f t="shared" ref="Q15:R15" si="35">(I15/M15)*1000</f>
        <v>20</v>
      </c>
      <c r="R15" s="10">
        <f t="shared" si="35"/>
        <v>2.9008638724126898</v>
      </c>
      <c r="S15" s="9"/>
      <c r="T15" s="10">
        <f t="shared" si="1"/>
        <v>1.4733125</v>
      </c>
      <c r="U15" s="13"/>
      <c r="V15" s="71"/>
      <c r="W15" s="14"/>
      <c r="X15" s="10" t="e">
        <f t="shared" si="30"/>
        <v>#DIV/0!</v>
      </c>
      <c r="Y15" s="15">
        <f t="shared" ref="Y15:Z15" si="36">O15/M15</f>
        <v>0</v>
      </c>
      <c r="Z15" s="16">
        <f t="shared" si="36"/>
        <v>1.9689399719426052E-3</v>
      </c>
      <c r="AA15" s="17"/>
      <c r="AB15" s="17"/>
      <c r="AC15" s="17"/>
      <c r="AD15" s="17"/>
      <c r="AE15" s="17"/>
      <c r="AF15" s="17"/>
      <c r="AG15" s="17"/>
      <c r="AH15" s="17"/>
    </row>
    <row r="16" spans="1:34" ht="15.75" customHeight="1" x14ac:dyDescent="0.3">
      <c r="A16" s="18" t="s">
        <v>32</v>
      </c>
      <c r="B16" s="18"/>
      <c r="C16" s="18"/>
      <c r="D16" s="18"/>
      <c r="E16" s="18"/>
      <c r="F16" s="18"/>
      <c r="G16" s="18"/>
      <c r="H16" s="18"/>
      <c r="I16" s="19">
        <f t="shared" ref="I16:P16" si="37">SUM(I13:I15)</f>
        <v>11000</v>
      </c>
      <c r="J16" s="19">
        <f t="shared" si="37"/>
        <v>1294.44</v>
      </c>
      <c r="K16" s="20">
        <f t="shared" si="37"/>
        <v>179259</v>
      </c>
      <c r="L16" s="20">
        <f t="shared" si="37"/>
        <v>311107</v>
      </c>
      <c r="M16" s="20">
        <f t="shared" si="37"/>
        <v>537778</v>
      </c>
      <c r="N16" s="20">
        <f t="shared" si="37"/>
        <v>919283</v>
      </c>
      <c r="O16" s="20">
        <f t="shared" si="37"/>
        <v>0</v>
      </c>
      <c r="P16" s="20">
        <f t="shared" si="37"/>
        <v>1277</v>
      </c>
      <c r="Q16" s="19"/>
      <c r="R16" s="19">
        <f t="shared" ref="R16:R28" si="38">(J16/N16)*1000</f>
        <v>1.408097397645774</v>
      </c>
      <c r="S16" s="19"/>
      <c r="T16" s="19">
        <f t="shared" si="1"/>
        <v>1.0136570086139389</v>
      </c>
      <c r="U16" s="18">
        <f t="shared" ref="U16:V16" si="39">SUM(U13:U15)</f>
        <v>0</v>
      </c>
      <c r="V16" s="18">
        <f t="shared" si="39"/>
        <v>0</v>
      </c>
      <c r="W16" s="21"/>
      <c r="X16" s="19" t="e">
        <f t="shared" si="30"/>
        <v>#DIV/0!</v>
      </c>
      <c r="Y16" s="18"/>
      <c r="Z16" s="18"/>
      <c r="AA16" s="17"/>
      <c r="AB16" s="17"/>
      <c r="AC16" s="17"/>
      <c r="AD16" s="17"/>
      <c r="AE16" s="17"/>
      <c r="AF16" s="17"/>
      <c r="AG16" s="17"/>
      <c r="AH16" s="17"/>
    </row>
    <row r="17" spans="1:34" ht="15.75" customHeight="1" x14ac:dyDescent="0.25">
      <c r="A17" s="6">
        <f>Summary!A17</f>
        <v>45792</v>
      </c>
      <c r="B17" s="6">
        <f>Summary!B17</f>
        <v>45851</v>
      </c>
      <c r="C17" s="7">
        <v>45816</v>
      </c>
      <c r="D17" s="7">
        <v>45822</v>
      </c>
      <c r="E17" s="8" t="s">
        <v>26</v>
      </c>
      <c r="F17" s="8" t="s">
        <v>39</v>
      </c>
      <c r="G17" s="8" t="s">
        <v>40</v>
      </c>
      <c r="H17" s="8" t="s">
        <v>29</v>
      </c>
      <c r="I17" s="9">
        <v>6000</v>
      </c>
      <c r="J17" s="10">
        <v>722.6</v>
      </c>
      <c r="K17" s="11"/>
      <c r="L17" s="12" t="s">
        <v>41</v>
      </c>
      <c r="M17" s="11"/>
      <c r="N17" s="12">
        <v>90598</v>
      </c>
      <c r="O17" s="11"/>
      <c r="P17" s="12">
        <v>6083</v>
      </c>
      <c r="Q17" s="9"/>
      <c r="R17" s="10">
        <f t="shared" si="38"/>
        <v>7.9758935075829491</v>
      </c>
      <c r="S17" s="9"/>
      <c r="T17" s="10">
        <f t="shared" si="1"/>
        <v>0.11879007068880487</v>
      </c>
      <c r="U17" s="11">
        <v>1200</v>
      </c>
      <c r="V17" s="71">
        <v>552</v>
      </c>
      <c r="W17" s="14">
        <f t="shared" ref="W17:X17" si="40">I17/U17</f>
        <v>5</v>
      </c>
      <c r="X17" s="10">
        <f t="shared" si="40"/>
        <v>1.3090579710144927</v>
      </c>
      <c r="Y17" s="15" t="e">
        <f t="shared" ref="Y17:Z17" si="41">O17/M17</f>
        <v>#DIV/0!</v>
      </c>
      <c r="Z17" s="16">
        <f t="shared" si="41"/>
        <v>6.7142762533389258E-2</v>
      </c>
      <c r="AA17" s="17"/>
      <c r="AB17" s="17"/>
      <c r="AC17" s="17"/>
      <c r="AD17" s="17"/>
      <c r="AE17" s="17"/>
      <c r="AF17" s="17"/>
      <c r="AG17" s="17"/>
      <c r="AH17" s="17"/>
    </row>
    <row r="18" spans="1:34" ht="15.75" customHeight="1" x14ac:dyDescent="0.25">
      <c r="A18" s="6">
        <f>Summary!A18</f>
        <v>45792</v>
      </c>
      <c r="B18" s="6">
        <f>Summary!B18</f>
        <v>45851</v>
      </c>
      <c r="C18" s="7">
        <v>45816</v>
      </c>
      <c r="D18" s="7">
        <v>45822</v>
      </c>
      <c r="E18" s="8" t="s">
        <v>26</v>
      </c>
      <c r="F18" s="8" t="s">
        <v>39</v>
      </c>
      <c r="G18" s="8" t="s">
        <v>40</v>
      </c>
      <c r="H18" s="8" t="s">
        <v>30</v>
      </c>
      <c r="I18" s="9">
        <v>5000</v>
      </c>
      <c r="J18" s="10">
        <v>598.11</v>
      </c>
      <c r="K18" s="11"/>
      <c r="L18" s="12" t="s">
        <v>41</v>
      </c>
      <c r="M18" s="11"/>
      <c r="N18" s="12">
        <v>81871</v>
      </c>
      <c r="O18" s="11"/>
      <c r="P18" s="12">
        <v>6269</v>
      </c>
      <c r="Q18" s="9"/>
      <c r="R18" s="10">
        <f t="shared" si="38"/>
        <v>7.3055172161082673</v>
      </c>
      <c r="S18" s="9"/>
      <c r="T18" s="10">
        <f t="shared" si="1"/>
        <v>9.5407561014515876E-2</v>
      </c>
      <c r="U18" s="11">
        <v>1000</v>
      </c>
      <c r="V18" s="71">
        <v>463</v>
      </c>
      <c r="W18" s="14">
        <f t="shared" ref="W18:X18" si="42">I18/U18</f>
        <v>5</v>
      </c>
      <c r="X18" s="10">
        <f t="shared" si="42"/>
        <v>1.2918142548596112</v>
      </c>
      <c r="Y18" s="15" t="e">
        <f t="shared" ref="Y18:Z18" si="43">O18/M18</f>
        <v>#DIV/0!</v>
      </c>
      <c r="Z18" s="16">
        <f t="shared" si="43"/>
        <v>7.6571679837793602E-2</v>
      </c>
      <c r="AA18" s="17"/>
      <c r="AB18" s="17"/>
      <c r="AC18" s="17"/>
      <c r="AD18" s="17"/>
      <c r="AE18" s="17"/>
      <c r="AF18" s="17"/>
      <c r="AG18" s="17"/>
      <c r="AH18" s="17"/>
    </row>
    <row r="19" spans="1:34" ht="15.75" customHeight="1" x14ac:dyDescent="0.25">
      <c r="A19" s="6">
        <f>Summary!A19</f>
        <v>45792</v>
      </c>
      <c r="B19" s="6">
        <f>Summary!B19</f>
        <v>45851</v>
      </c>
      <c r="C19" s="7">
        <v>45816</v>
      </c>
      <c r="D19" s="7">
        <v>45822</v>
      </c>
      <c r="E19" s="8" t="s">
        <v>26</v>
      </c>
      <c r="F19" s="8" t="s">
        <v>39</v>
      </c>
      <c r="G19" s="8" t="s">
        <v>40</v>
      </c>
      <c r="H19" s="8" t="s">
        <v>31</v>
      </c>
      <c r="I19" s="9">
        <v>3000</v>
      </c>
      <c r="J19" s="10">
        <v>355.35</v>
      </c>
      <c r="K19" s="11"/>
      <c r="L19" s="12" t="s">
        <v>41</v>
      </c>
      <c r="M19" s="11"/>
      <c r="N19" s="12">
        <v>76782</v>
      </c>
      <c r="O19" s="11"/>
      <c r="P19" s="12">
        <v>2761</v>
      </c>
      <c r="Q19" s="9"/>
      <c r="R19" s="10">
        <f t="shared" si="38"/>
        <v>4.6280378213643827</v>
      </c>
      <c r="S19" s="9"/>
      <c r="T19" s="10">
        <f t="shared" si="1"/>
        <v>0.12870336834480262</v>
      </c>
      <c r="U19" s="13">
        <v>429</v>
      </c>
      <c r="V19" s="71">
        <v>378</v>
      </c>
      <c r="W19" s="14">
        <f t="shared" ref="W19:X19" si="44">I19/U19</f>
        <v>6.9930069930069934</v>
      </c>
      <c r="X19" s="10">
        <f t="shared" si="44"/>
        <v>0.94007936507936518</v>
      </c>
      <c r="Y19" s="15" t="e">
        <f t="shared" ref="Y19:Z19" si="45">O19/M19</f>
        <v>#DIV/0!</v>
      </c>
      <c r="Z19" s="16">
        <f t="shared" si="45"/>
        <v>3.5958948711937694E-2</v>
      </c>
      <c r="AA19" s="17"/>
      <c r="AB19" s="17"/>
      <c r="AC19" s="17"/>
      <c r="AD19" s="17"/>
      <c r="AE19" s="17"/>
      <c r="AF19" s="17"/>
      <c r="AG19" s="17"/>
      <c r="AH19" s="17"/>
    </row>
    <row r="20" spans="1:34" ht="15.75" customHeight="1" x14ac:dyDescent="0.25">
      <c r="A20" s="6">
        <f>Summary!A20</f>
        <v>45792</v>
      </c>
      <c r="B20" s="6">
        <f>Summary!B20</f>
        <v>45851</v>
      </c>
      <c r="C20" s="7">
        <v>45816</v>
      </c>
      <c r="D20" s="7">
        <v>45822</v>
      </c>
      <c r="E20" s="8" t="s">
        <v>26</v>
      </c>
      <c r="F20" s="8" t="s">
        <v>39</v>
      </c>
      <c r="G20" s="8" t="s">
        <v>40</v>
      </c>
      <c r="H20" s="8" t="s">
        <v>35</v>
      </c>
      <c r="I20" s="9">
        <v>2000</v>
      </c>
      <c r="J20" s="10">
        <v>215.07</v>
      </c>
      <c r="K20" s="11"/>
      <c r="L20" s="12" t="s">
        <v>41</v>
      </c>
      <c r="M20" s="11"/>
      <c r="N20" s="12">
        <v>47191</v>
      </c>
      <c r="O20" s="11"/>
      <c r="P20" s="12">
        <v>1952</v>
      </c>
      <c r="Q20" s="9"/>
      <c r="R20" s="10">
        <f t="shared" si="38"/>
        <v>4.5574367993897136</v>
      </c>
      <c r="S20" s="9"/>
      <c r="T20" s="10">
        <f t="shared" si="1"/>
        <v>0.11017930327868852</v>
      </c>
      <c r="U20" s="13">
        <v>333</v>
      </c>
      <c r="V20" s="71">
        <v>245</v>
      </c>
      <c r="W20" s="14">
        <f t="shared" ref="W20:X20" si="46">I20/U20</f>
        <v>6.0060060060060056</v>
      </c>
      <c r="X20" s="10">
        <f t="shared" si="46"/>
        <v>0.87783673469387757</v>
      </c>
      <c r="Y20" s="15" t="e">
        <f t="shared" ref="Y20:Z20" si="47">O20/M20</f>
        <v>#DIV/0!</v>
      </c>
      <c r="Z20" s="16">
        <f t="shared" si="47"/>
        <v>4.1363819372337948E-2</v>
      </c>
      <c r="AA20" s="17"/>
      <c r="AB20" s="17"/>
      <c r="AC20" s="17"/>
      <c r="AD20" s="17"/>
      <c r="AE20" s="17"/>
      <c r="AF20" s="17"/>
      <c r="AG20" s="17"/>
      <c r="AH20" s="17"/>
    </row>
    <row r="21" spans="1:34" ht="15.75" customHeight="1" x14ac:dyDescent="0.25">
      <c r="A21" s="6">
        <f>Summary!A21</f>
        <v>45792</v>
      </c>
      <c r="B21" s="6">
        <f>Summary!B21</f>
        <v>45851</v>
      </c>
      <c r="C21" s="7">
        <v>45816</v>
      </c>
      <c r="D21" s="7">
        <v>45822</v>
      </c>
      <c r="E21" s="8" t="s">
        <v>26</v>
      </c>
      <c r="F21" s="8" t="s">
        <v>39</v>
      </c>
      <c r="G21" s="8" t="s">
        <v>40</v>
      </c>
      <c r="H21" s="8" t="s">
        <v>36</v>
      </c>
      <c r="I21" s="9">
        <v>2000</v>
      </c>
      <c r="J21" s="10">
        <v>213.71</v>
      </c>
      <c r="K21" s="11"/>
      <c r="L21" s="12" t="s">
        <v>41</v>
      </c>
      <c r="M21" s="11"/>
      <c r="N21" s="12">
        <v>57917</v>
      </c>
      <c r="O21" s="11"/>
      <c r="P21" s="12">
        <v>3762</v>
      </c>
      <c r="Q21" s="9"/>
      <c r="R21" s="10">
        <f t="shared" si="38"/>
        <v>3.6899355974929642</v>
      </c>
      <c r="S21" s="9"/>
      <c r="T21" s="10">
        <f t="shared" si="1"/>
        <v>5.680754917597023E-2</v>
      </c>
      <c r="U21" s="13">
        <v>333</v>
      </c>
      <c r="V21" s="71">
        <v>557</v>
      </c>
      <c r="W21" s="14">
        <f t="shared" ref="W21:X21" si="48">I21/U21</f>
        <v>6.0060060060060056</v>
      </c>
      <c r="X21" s="10">
        <f t="shared" si="48"/>
        <v>0.38368043087971276</v>
      </c>
      <c r="Y21" s="15" t="e">
        <f t="shared" ref="Y21:Z21" si="49">O21/M21</f>
        <v>#DIV/0!</v>
      </c>
      <c r="Z21" s="16">
        <f t="shared" si="49"/>
        <v>6.4955021841600916E-2</v>
      </c>
      <c r="AA21" s="17"/>
      <c r="AB21" s="17"/>
      <c r="AC21" s="17"/>
      <c r="AD21" s="17"/>
      <c r="AE21" s="17"/>
      <c r="AF21" s="17"/>
      <c r="AG21" s="17"/>
      <c r="AH21" s="17"/>
    </row>
    <row r="22" spans="1:34" ht="15.75" customHeight="1" x14ac:dyDescent="0.25">
      <c r="A22" s="6">
        <f>Summary!A22</f>
        <v>45789</v>
      </c>
      <c r="B22" s="6">
        <f>Summary!B22</f>
        <v>45849</v>
      </c>
      <c r="C22" s="7">
        <v>45816</v>
      </c>
      <c r="D22" s="7">
        <v>45822</v>
      </c>
      <c r="E22" s="8" t="s">
        <v>26</v>
      </c>
      <c r="F22" s="8" t="s">
        <v>39</v>
      </c>
      <c r="G22" s="8" t="s">
        <v>40</v>
      </c>
      <c r="H22" s="8" t="s">
        <v>37</v>
      </c>
      <c r="I22" s="9">
        <v>2000</v>
      </c>
      <c r="J22" s="10">
        <v>202.85</v>
      </c>
      <c r="K22" s="11"/>
      <c r="L22" s="12" t="s">
        <v>41</v>
      </c>
      <c r="M22" s="11"/>
      <c r="N22" s="12">
        <v>48627</v>
      </c>
      <c r="O22" s="11"/>
      <c r="P22" s="12">
        <v>1821</v>
      </c>
      <c r="Q22" s="9"/>
      <c r="R22" s="10">
        <f t="shared" si="38"/>
        <v>4.171550784543566</v>
      </c>
      <c r="S22" s="9"/>
      <c r="T22" s="10">
        <f t="shared" si="1"/>
        <v>0.1113948380010983</v>
      </c>
      <c r="U22" s="13">
        <v>333</v>
      </c>
      <c r="V22" s="71">
        <v>334</v>
      </c>
      <c r="W22" s="14">
        <f t="shared" ref="W22:X22" si="50">I22/U22</f>
        <v>6.0060060060060056</v>
      </c>
      <c r="X22" s="10">
        <f t="shared" si="50"/>
        <v>0.6073353293413174</v>
      </c>
      <c r="Y22" s="15" t="e">
        <f t="shared" ref="Y22:Z22" si="51">O22/M22</f>
        <v>#DIV/0!</v>
      </c>
      <c r="Z22" s="16">
        <f t="shared" si="51"/>
        <v>3.7448331174039111E-2</v>
      </c>
      <c r="AA22" s="17"/>
      <c r="AB22" s="17"/>
      <c r="AC22" s="17"/>
      <c r="AD22" s="17"/>
      <c r="AE22" s="17"/>
      <c r="AF22" s="17"/>
      <c r="AG22" s="17"/>
      <c r="AH22" s="17"/>
    </row>
    <row r="23" spans="1:34" ht="15.75" customHeight="1" x14ac:dyDescent="0.3">
      <c r="A23" s="18" t="s">
        <v>32</v>
      </c>
      <c r="B23" s="18"/>
      <c r="C23" s="18"/>
      <c r="D23" s="18"/>
      <c r="E23" s="18"/>
      <c r="F23" s="18"/>
      <c r="G23" s="18"/>
      <c r="H23" s="18"/>
      <c r="I23" s="19">
        <f t="shared" ref="I23:P23" si="52">SUM(I17:I22)</f>
        <v>20000</v>
      </c>
      <c r="J23" s="19">
        <f t="shared" si="52"/>
        <v>2307.6899999999996</v>
      </c>
      <c r="K23" s="20">
        <f t="shared" si="52"/>
        <v>0</v>
      </c>
      <c r="L23" s="20">
        <f t="shared" si="52"/>
        <v>0</v>
      </c>
      <c r="M23" s="20">
        <f t="shared" si="52"/>
        <v>0</v>
      </c>
      <c r="N23" s="20">
        <f t="shared" si="52"/>
        <v>402986</v>
      </c>
      <c r="O23" s="20">
        <f t="shared" si="52"/>
        <v>0</v>
      </c>
      <c r="P23" s="20">
        <f t="shared" si="52"/>
        <v>22648</v>
      </c>
      <c r="Q23" s="19"/>
      <c r="R23" s="19">
        <f t="shared" si="38"/>
        <v>5.7264768503124168</v>
      </c>
      <c r="S23" s="19"/>
      <c r="T23" s="19">
        <f t="shared" si="1"/>
        <v>0.10189376545390319</v>
      </c>
      <c r="U23" s="20">
        <f t="shared" ref="U23:V23" si="53">SUM(U17:U22)</f>
        <v>3628</v>
      </c>
      <c r="V23" s="18">
        <f t="shared" si="53"/>
        <v>2529</v>
      </c>
      <c r="W23" s="21"/>
      <c r="X23" s="19">
        <f>J23/V23</f>
        <v>0.91249110320284677</v>
      </c>
      <c r="Y23" s="18"/>
      <c r="Z23" s="18"/>
      <c r="AA23" s="17"/>
      <c r="AB23" s="17"/>
      <c r="AC23" s="17"/>
      <c r="AD23" s="17"/>
      <c r="AE23" s="17"/>
      <c r="AF23" s="17"/>
      <c r="AG23" s="17"/>
      <c r="AH23" s="17"/>
    </row>
    <row r="24" spans="1:34" ht="15.75" customHeight="1" x14ac:dyDescent="0.25">
      <c r="A24" s="6">
        <f>Summary!A24</f>
        <v>45797</v>
      </c>
      <c r="B24" s="6">
        <f>Summary!B24</f>
        <v>45857</v>
      </c>
      <c r="C24" s="7">
        <v>45816</v>
      </c>
      <c r="D24" s="7">
        <v>45822</v>
      </c>
      <c r="E24" s="8" t="s">
        <v>26</v>
      </c>
      <c r="F24" s="8" t="s">
        <v>42</v>
      </c>
      <c r="G24" s="8" t="s">
        <v>43</v>
      </c>
      <c r="H24" s="8" t="s">
        <v>29</v>
      </c>
      <c r="I24" s="9">
        <v>7000</v>
      </c>
      <c r="J24" s="10">
        <f t="shared" ref="J24:J27" si="54">P24*T24</f>
        <v>2446</v>
      </c>
      <c r="K24" s="11"/>
      <c r="L24" s="12" t="s">
        <v>41</v>
      </c>
      <c r="M24" s="11">
        <v>5600000</v>
      </c>
      <c r="N24" s="12">
        <v>421212</v>
      </c>
      <c r="O24" s="11">
        <v>28000</v>
      </c>
      <c r="P24" s="12">
        <v>12230</v>
      </c>
      <c r="Q24" s="9">
        <v>2.5</v>
      </c>
      <c r="R24" s="10">
        <f t="shared" si="38"/>
        <v>5.8070520308063402</v>
      </c>
      <c r="S24" s="9">
        <f t="shared" ref="S24:S27" si="55">(I24/O24)</f>
        <v>0.25</v>
      </c>
      <c r="T24" s="10">
        <v>0.2</v>
      </c>
      <c r="U24" s="11">
        <v>1167</v>
      </c>
      <c r="V24" s="71"/>
      <c r="W24" s="14">
        <f t="shared" ref="W24:X24" si="56">I24/U24</f>
        <v>5.9982862039417313</v>
      </c>
      <c r="X24" s="10" t="e">
        <f t="shared" si="56"/>
        <v>#DIV/0!</v>
      </c>
      <c r="Y24" s="15">
        <f t="shared" ref="Y24:Z24" si="57">O24/M24</f>
        <v>5.0000000000000001E-3</v>
      </c>
      <c r="Z24" s="16">
        <f t="shared" si="57"/>
        <v>2.9035260154031697E-2</v>
      </c>
      <c r="AA24" s="17"/>
      <c r="AB24" s="17"/>
      <c r="AC24" s="17"/>
      <c r="AD24" s="17"/>
      <c r="AE24" s="17"/>
      <c r="AF24" s="17"/>
      <c r="AG24" s="17"/>
      <c r="AH24" s="17"/>
    </row>
    <row r="25" spans="1:34" ht="15.75" customHeight="1" x14ac:dyDescent="0.25">
      <c r="A25" s="6">
        <f>Summary!A25</f>
        <v>45797</v>
      </c>
      <c r="B25" s="6">
        <f>Summary!B25</f>
        <v>45857</v>
      </c>
      <c r="C25" s="7">
        <v>45816</v>
      </c>
      <c r="D25" s="7">
        <v>45822</v>
      </c>
      <c r="E25" s="8" t="s">
        <v>26</v>
      </c>
      <c r="F25" s="8" t="s">
        <v>42</v>
      </c>
      <c r="G25" s="8" t="s">
        <v>43</v>
      </c>
      <c r="H25" s="8" t="s">
        <v>30</v>
      </c>
      <c r="I25" s="9">
        <v>5000</v>
      </c>
      <c r="J25" s="10">
        <f t="shared" si="54"/>
        <v>193.8</v>
      </c>
      <c r="K25" s="11"/>
      <c r="L25" s="12" t="s">
        <v>41</v>
      </c>
      <c r="M25" s="11">
        <v>4000000</v>
      </c>
      <c r="N25" s="12">
        <v>61105</v>
      </c>
      <c r="O25" s="11">
        <v>20000</v>
      </c>
      <c r="P25" s="12">
        <v>969</v>
      </c>
      <c r="Q25" s="9">
        <v>4</v>
      </c>
      <c r="R25" s="10">
        <f t="shared" si="38"/>
        <v>3.1715898862613536</v>
      </c>
      <c r="S25" s="9">
        <f t="shared" si="55"/>
        <v>0.25</v>
      </c>
      <c r="T25" s="10">
        <v>0.2</v>
      </c>
      <c r="U25" s="13">
        <v>714</v>
      </c>
      <c r="V25" s="71"/>
      <c r="W25" s="14">
        <f t="shared" ref="W25:X25" si="58">I25/U25</f>
        <v>7.0028011204481793</v>
      </c>
      <c r="X25" s="10" t="e">
        <f t="shared" si="58"/>
        <v>#DIV/0!</v>
      </c>
      <c r="Y25" s="15">
        <f t="shared" ref="Y25:Z25" si="59">O25/M25</f>
        <v>5.0000000000000001E-3</v>
      </c>
      <c r="Z25" s="16">
        <f t="shared" si="59"/>
        <v>1.5857949431306768E-2</v>
      </c>
      <c r="AA25" s="17"/>
      <c r="AB25" s="17"/>
      <c r="AC25" s="17"/>
      <c r="AD25" s="17"/>
      <c r="AE25" s="17"/>
      <c r="AF25" s="17"/>
      <c r="AG25" s="17"/>
      <c r="AH25" s="17"/>
    </row>
    <row r="26" spans="1:34" ht="15.75" customHeight="1" x14ac:dyDescent="0.25">
      <c r="A26" s="6">
        <f>Summary!A26</f>
        <v>45797</v>
      </c>
      <c r="B26" s="6">
        <f>Summary!B26</f>
        <v>45857</v>
      </c>
      <c r="C26" s="7">
        <v>45816</v>
      </c>
      <c r="D26" s="7">
        <v>45822</v>
      </c>
      <c r="E26" s="8" t="s">
        <v>26</v>
      </c>
      <c r="F26" s="8" t="s">
        <v>42</v>
      </c>
      <c r="G26" s="8" t="s">
        <v>43</v>
      </c>
      <c r="H26" s="8" t="s">
        <v>31</v>
      </c>
      <c r="I26" s="9">
        <v>4000</v>
      </c>
      <c r="J26" s="10">
        <f t="shared" si="54"/>
        <v>1035.2</v>
      </c>
      <c r="K26" s="11"/>
      <c r="L26" s="12" t="s">
        <v>41</v>
      </c>
      <c r="M26" s="11">
        <v>3200000</v>
      </c>
      <c r="N26" s="12">
        <v>156078</v>
      </c>
      <c r="O26" s="11">
        <v>16000</v>
      </c>
      <c r="P26" s="12">
        <v>5176</v>
      </c>
      <c r="Q26" s="9">
        <v>5</v>
      </c>
      <c r="R26" s="10">
        <f t="shared" si="38"/>
        <v>6.6325811453247745</v>
      </c>
      <c r="S26" s="9">
        <f t="shared" si="55"/>
        <v>0.25</v>
      </c>
      <c r="T26" s="10">
        <v>0.2</v>
      </c>
      <c r="U26" s="13">
        <v>571</v>
      </c>
      <c r="V26" s="71"/>
      <c r="W26" s="14">
        <f t="shared" ref="W26:X26" si="60">I26/U26</f>
        <v>7.0052539404553418</v>
      </c>
      <c r="X26" s="10" t="e">
        <f t="shared" si="60"/>
        <v>#DIV/0!</v>
      </c>
      <c r="Y26" s="15">
        <f t="shared" ref="Y26:Z26" si="61">O26/M26</f>
        <v>5.0000000000000001E-3</v>
      </c>
      <c r="Z26" s="16">
        <f t="shared" si="61"/>
        <v>3.3162905726623865E-2</v>
      </c>
      <c r="AA26" s="17"/>
      <c r="AB26" s="17"/>
      <c r="AC26" s="17"/>
      <c r="AD26" s="17"/>
      <c r="AE26" s="17"/>
      <c r="AF26" s="17"/>
      <c r="AG26" s="17"/>
      <c r="AH26" s="17"/>
    </row>
    <row r="27" spans="1:34" ht="15.75" customHeight="1" x14ac:dyDescent="0.25">
      <c r="A27" s="6">
        <f>Summary!A27</f>
        <v>45797</v>
      </c>
      <c r="B27" s="6">
        <f>Summary!B27</f>
        <v>45857</v>
      </c>
      <c r="C27" s="7">
        <v>45816</v>
      </c>
      <c r="D27" s="7">
        <v>45822</v>
      </c>
      <c r="E27" s="8" t="s">
        <v>26</v>
      </c>
      <c r="F27" s="8" t="s">
        <v>42</v>
      </c>
      <c r="G27" s="8" t="s">
        <v>43</v>
      </c>
      <c r="H27" s="8" t="s">
        <v>37</v>
      </c>
      <c r="I27" s="9">
        <v>3000</v>
      </c>
      <c r="J27" s="10">
        <f t="shared" si="54"/>
        <v>466.6</v>
      </c>
      <c r="K27" s="11"/>
      <c r="L27" s="12" t="s">
        <v>41</v>
      </c>
      <c r="M27" s="11">
        <v>2400000</v>
      </c>
      <c r="N27" s="12">
        <v>81973</v>
      </c>
      <c r="O27" s="11">
        <v>12000</v>
      </c>
      <c r="P27" s="12">
        <v>2333</v>
      </c>
      <c r="Q27" s="9">
        <v>3.5</v>
      </c>
      <c r="R27" s="10">
        <f t="shared" si="38"/>
        <v>5.6921181364595661</v>
      </c>
      <c r="S27" s="9">
        <f t="shared" si="55"/>
        <v>0.25</v>
      </c>
      <c r="T27" s="10">
        <v>0.2</v>
      </c>
      <c r="U27" s="13">
        <v>429</v>
      </c>
      <c r="V27" s="71"/>
      <c r="W27" s="14">
        <f t="shared" ref="W27:X27" si="62">I27/U27</f>
        <v>6.9930069930069934</v>
      </c>
      <c r="X27" s="10" t="e">
        <f t="shared" si="62"/>
        <v>#DIV/0!</v>
      </c>
      <c r="Y27" s="15">
        <f t="shared" ref="Y27:Z27" si="63">O27/M27</f>
        <v>5.0000000000000001E-3</v>
      </c>
      <c r="Z27" s="16">
        <f t="shared" si="63"/>
        <v>2.846059068229783E-2</v>
      </c>
      <c r="AA27" s="17"/>
      <c r="AB27" s="17"/>
      <c r="AC27" s="17"/>
      <c r="AD27" s="17"/>
      <c r="AE27" s="17"/>
      <c r="AF27" s="17"/>
      <c r="AG27" s="17"/>
      <c r="AH27" s="17"/>
    </row>
    <row r="28" spans="1:34" ht="15.75" customHeight="1" x14ac:dyDescent="0.3">
      <c r="A28" s="18" t="s">
        <v>32</v>
      </c>
      <c r="B28" s="18"/>
      <c r="C28" s="18"/>
      <c r="D28" s="18"/>
      <c r="E28" s="18"/>
      <c r="F28" s="18"/>
      <c r="G28" s="18"/>
      <c r="H28" s="18"/>
      <c r="I28" s="19">
        <f t="shared" ref="I28:P28" si="64">SUM(I24:I27)</f>
        <v>19000</v>
      </c>
      <c r="J28" s="19">
        <f t="shared" si="64"/>
        <v>4141.6000000000004</v>
      </c>
      <c r="K28" s="20">
        <f t="shared" si="64"/>
        <v>0</v>
      </c>
      <c r="L28" s="20">
        <f t="shared" si="64"/>
        <v>0</v>
      </c>
      <c r="M28" s="20">
        <f t="shared" si="64"/>
        <v>15200000</v>
      </c>
      <c r="N28" s="20">
        <f t="shared" si="64"/>
        <v>720368</v>
      </c>
      <c r="O28" s="20">
        <f t="shared" si="64"/>
        <v>76000</v>
      </c>
      <c r="P28" s="20">
        <f t="shared" si="64"/>
        <v>20708</v>
      </c>
      <c r="Q28" s="19"/>
      <c r="R28" s="19">
        <f t="shared" si="38"/>
        <v>5.7492836994425076</v>
      </c>
      <c r="S28" s="19"/>
      <c r="T28" s="19">
        <f>(J28/P28)</f>
        <v>0.2</v>
      </c>
      <c r="U28" s="20">
        <f t="shared" ref="U28:V28" si="65">SUM(U24:U27)</f>
        <v>2881</v>
      </c>
      <c r="V28" s="18">
        <f t="shared" si="65"/>
        <v>0</v>
      </c>
      <c r="W28" s="21"/>
      <c r="X28" s="19" t="e">
        <f>J28/V28</f>
        <v>#DIV/0!</v>
      </c>
      <c r="Y28" s="18"/>
      <c r="Z28" s="18"/>
      <c r="AA28" s="17"/>
      <c r="AB28" s="17"/>
      <c r="AC28" s="17"/>
      <c r="AD28" s="17"/>
      <c r="AE28" s="17"/>
      <c r="AF28" s="17"/>
      <c r="AG28" s="17"/>
      <c r="AH28" s="17"/>
    </row>
    <row r="29" spans="1:34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24"/>
      <c r="J29" s="25"/>
      <c r="K29" s="26"/>
      <c r="L29" s="27"/>
      <c r="M29" s="26"/>
      <c r="N29" s="27"/>
      <c r="O29" s="26"/>
      <c r="P29" s="27"/>
      <c r="Q29" s="24"/>
      <c r="R29" s="25"/>
      <c r="S29" s="24"/>
      <c r="T29" s="25"/>
      <c r="U29" s="17"/>
      <c r="V29" s="28"/>
      <c r="W29" s="29"/>
      <c r="X29" s="25"/>
      <c r="Y29" s="17"/>
      <c r="Z29" s="28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3">
      <c r="A30" s="17"/>
      <c r="B30" s="17"/>
      <c r="C30" s="17"/>
      <c r="D30" s="17"/>
      <c r="E30" s="17"/>
      <c r="F30" s="17"/>
      <c r="G30" s="17"/>
      <c r="H30" s="32" t="s">
        <v>32</v>
      </c>
      <c r="I30" s="33">
        <f t="shared" ref="I30:P30" si="66">SUM(I28,I23,I16,I12,I5)</f>
        <v>83000</v>
      </c>
      <c r="J30" s="33">
        <f t="shared" si="66"/>
        <v>11500.34</v>
      </c>
      <c r="K30" s="34">
        <f t="shared" si="66"/>
        <v>1190926</v>
      </c>
      <c r="L30" s="34">
        <f t="shared" si="66"/>
        <v>964093</v>
      </c>
      <c r="M30" s="34">
        <f t="shared" si="66"/>
        <v>24712779</v>
      </c>
      <c r="N30" s="34">
        <f t="shared" si="66"/>
        <v>3469062</v>
      </c>
      <c r="O30" s="34">
        <f t="shared" si="66"/>
        <v>76000</v>
      </c>
      <c r="P30" s="34">
        <f t="shared" si="66"/>
        <v>66033</v>
      </c>
      <c r="Q30" s="33">
        <v>3.5</v>
      </c>
      <c r="R30" s="33">
        <f>(J30/N30)*1000</f>
        <v>3.3151151521650521</v>
      </c>
      <c r="S30" s="33">
        <f t="shared" ref="S30:T30" si="67">(I30/O30)</f>
        <v>1.0921052631578947</v>
      </c>
      <c r="T30" s="33">
        <f t="shared" si="67"/>
        <v>0.17416049550982085</v>
      </c>
      <c r="U30" s="34">
        <f t="shared" ref="U30:V30" si="68">SUM(U28,U23,U16,U12,U5)</f>
        <v>8200</v>
      </c>
      <c r="V30" s="34">
        <f t="shared" si="68"/>
        <v>2529</v>
      </c>
      <c r="W30" s="33">
        <f t="shared" ref="W30:X30" si="69">I30/U30</f>
        <v>10.121951219512194</v>
      </c>
      <c r="X30" s="33">
        <f t="shared" si="69"/>
        <v>4.5473863187030448</v>
      </c>
      <c r="Y30" s="35">
        <f t="shared" ref="Y30:Z30" si="70">O30/M30</f>
        <v>3.07533199726344E-3</v>
      </c>
      <c r="Z30" s="35">
        <f t="shared" si="70"/>
        <v>1.9034828434891047E-2</v>
      </c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24"/>
      <c r="J31" s="25"/>
      <c r="K31" s="26"/>
      <c r="L31" s="27"/>
      <c r="M31" s="26"/>
      <c r="N31" s="27"/>
      <c r="O31" s="26"/>
      <c r="P31" s="27"/>
      <c r="Q31" s="24"/>
      <c r="R31" s="25"/>
      <c r="S31" s="24"/>
      <c r="T31" s="25"/>
      <c r="U31" s="17"/>
      <c r="V31" s="28"/>
      <c r="W31" s="29"/>
      <c r="X31" s="25"/>
      <c r="Y31" s="17"/>
      <c r="Z31" s="28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24"/>
      <c r="J32" s="25"/>
      <c r="K32" s="26"/>
      <c r="L32" s="27"/>
      <c r="M32" s="26"/>
      <c r="N32" s="27"/>
      <c r="O32" s="26"/>
      <c r="P32" s="27"/>
      <c r="Q32" s="24"/>
      <c r="R32" s="25"/>
      <c r="S32" s="24"/>
      <c r="T32" s="25"/>
      <c r="U32" s="17"/>
      <c r="V32" s="28"/>
      <c r="W32" s="29"/>
      <c r="X32" s="25"/>
      <c r="Y32" s="17"/>
      <c r="Z32" s="28"/>
      <c r="AA32" s="17"/>
      <c r="AB32" s="17"/>
      <c r="AC32" s="17"/>
      <c r="AD32" s="17"/>
      <c r="AE32" s="17"/>
      <c r="AF32" s="17"/>
      <c r="AG32" s="17"/>
      <c r="AH32" s="17"/>
    </row>
    <row r="33" spans="1:34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24"/>
      <c r="J33" s="25"/>
      <c r="K33" s="26"/>
      <c r="L33" s="27"/>
      <c r="M33" s="26"/>
      <c r="N33" s="27"/>
      <c r="O33" s="26"/>
      <c r="P33" s="27"/>
      <c r="Q33" s="24"/>
      <c r="R33" s="25"/>
      <c r="S33" s="24"/>
      <c r="T33" s="25"/>
      <c r="U33" s="17"/>
      <c r="V33" s="28"/>
      <c r="W33" s="29"/>
      <c r="X33" s="25"/>
      <c r="Y33" s="17"/>
      <c r="Z33" s="28"/>
      <c r="AA33" s="17"/>
      <c r="AB33" s="17"/>
      <c r="AC33" s="17"/>
      <c r="AD33" s="17"/>
      <c r="AE33" s="17"/>
      <c r="AF33" s="17"/>
      <c r="AG33" s="17"/>
      <c r="AH33" s="17"/>
    </row>
    <row r="34" spans="1:34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24"/>
      <c r="J34" s="25"/>
      <c r="K34" s="26"/>
      <c r="L34" s="27"/>
      <c r="M34" s="26"/>
      <c r="N34" s="27"/>
      <c r="O34" s="26"/>
      <c r="P34" s="27"/>
      <c r="Q34" s="24"/>
      <c r="R34" s="25"/>
      <c r="S34" s="24"/>
      <c r="T34" s="25"/>
      <c r="U34" s="17"/>
      <c r="V34" s="28"/>
      <c r="W34" s="29"/>
      <c r="X34" s="25"/>
      <c r="Y34" s="17"/>
      <c r="Z34" s="28"/>
      <c r="AA34" s="17"/>
      <c r="AB34" s="17"/>
      <c r="AC34" s="17"/>
      <c r="AD34" s="17"/>
      <c r="AE34" s="17"/>
      <c r="AF34" s="17"/>
      <c r="AG34" s="17"/>
      <c r="AH34" s="17"/>
    </row>
    <row r="35" spans="1:34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24"/>
      <c r="J35" s="25"/>
      <c r="K35" s="26"/>
      <c r="L35" s="27"/>
      <c r="M35" s="26"/>
      <c r="N35" s="27"/>
      <c r="O35" s="26"/>
      <c r="P35" s="27"/>
      <c r="Q35" s="24"/>
      <c r="R35" s="25"/>
      <c r="S35" s="24"/>
      <c r="T35" s="25"/>
      <c r="U35" s="17"/>
      <c r="V35" s="28"/>
      <c r="W35" s="29"/>
      <c r="X35" s="25"/>
      <c r="Y35" s="17"/>
      <c r="Z35" s="28"/>
      <c r="AA35" s="17"/>
      <c r="AB35" s="17"/>
      <c r="AC35" s="17"/>
      <c r="AD35" s="17"/>
      <c r="AE35" s="17"/>
      <c r="AF35" s="17"/>
      <c r="AG35" s="17"/>
      <c r="AH35" s="17"/>
    </row>
    <row r="36" spans="1:34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24"/>
      <c r="J36" s="25"/>
      <c r="K36" s="26"/>
      <c r="L36" s="27"/>
      <c r="M36" s="26"/>
      <c r="N36" s="27"/>
      <c r="O36" s="26"/>
      <c r="P36" s="27"/>
      <c r="Q36" s="24"/>
      <c r="R36" s="25"/>
      <c r="S36" s="24"/>
      <c r="T36" s="25"/>
      <c r="U36" s="17"/>
      <c r="V36" s="28"/>
      <c r="W36" s="29"/>
      <c r="X36" s="25"/>
      <c r="Y36" s="17"/>
      <c r="Z36" s="28"/>
      <c r="AA36" s="17"/>
      <c r="AB36" s="17"/>
      <c r="AC36" s="17"/>
      <c r="AD36" s="17"/>
      <c r="AE36" s="17"/>
      <c r="AF36" s="17"/>
      <c r="AG36" s="17"/>
      <c r="AH36" s="17"/>
    </row>
    <row r="37" spans="1:34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24"/>
      <c r="J37" s="25"/>
      <c r="K37" s="26"/>
      <c r="L37" s="27"/>
      <c r="M37" s="26"/>
      <c r="N37" s="27"/>
      <c r="O37" s="26"/>
      <c r="P37" s="27"/>
      <c r="Q37" s="24"/>
      <c r="R37" s="25"/>
      <c r="S37" s="24"/>
      <c r="T37" s="25"/>
      <c r="U37" s="17"/>
      <c r="V37" s="28"/>
      <c r="W37" s="29"/>
      <c r="X37" s="25"/>
      <c r="Y37" s="17"/>
      <c r="Z37" s="28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24"/>
      <c r="J38" s="25"/>
      <c r="K38" s="26"/>
      <c r="L38" s="27"/>
      <c r="M38" s="26"/>
      <c r="N38" s="27"/>
      <c r="O38" s="26"/>
      <c r="P38" s="27"/>
      <c r="Q38" s="24"/>
      <c r="R38" s="25"/>
      <c r="S38" s="24"/>
      <c r="T38" s="25"/>
      <c r="U38" s="17"/>
      <c r="V38" s="28"/>
      <c r="W38" s="29"/>
      <c r="X38" s="25"/>
      <c r="Y38" s="17"/>
      <c r="Z38" s="28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24"/>
      <c r="J39" s="25"/>
      <c r="K39" s="26"/>
      <c r="L39" s="27"/>
      <c r="M39" s="26"/>
      <c r="N39" s="27"/>
      <c r="O39" s="26"/>
      <c r="P39" s="27"/>
      <c r="Q39" s="24"/>
      <c r="R39" s="25"/>
      <c r="S39" s="24"/>
      <c r="T39" s="25"/>
      <c r="U39" s="17"/>
      <c r="V39" s="28"/>
      <c r="W39" s="29"/>
      <c r="X39" s="25"/>
      <c r="Y39" s="17"/>
      <c r="Z39" s="28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24"/>
      <c r="J40" s="25"/>
      <c r="K40" s="26"/>
      <c r="L40" s="27"/>
      <c r="M40" s="26"/>
      <c r="N40" s="27"/>
      <c r="O40" s="26"/>
      <c r="P40" s="27"/>
      <c r="Q40" s="24"/>
      <c r="R40" s="25"/>
      <c r="S40" s="24"/>
      <c r="T40" s="25"/>
      <c r="U40" s="17"/>
      <c r="V40" s="28"/>
      <c r="W40" s="29"/>
      <c r="X40" s="25"/>
      <c r="Y40" s="17"/>
      <c r="Z40" s="28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24"/>
      <c r="J41" s="25"/>
      <c r="K41" s="26"/>
      <c r="L41" s="27"/>
      <c r="M41" s="26"/>
      <c r="N41" s="27"/>
      <c r="O41" s="26"/>
      <c r="P41" s="27"/>
      <c r="Q41" s="24"/>
      <c r="R41" s="25"/>
      <c r="S41" s="24"/>
      <c r="T41" s="25"/>
      <c r="U41" s="17"/>
      <c r="V41" s="28"/>
      <c r="W41" s="29"/>
      <c r="X41" s="25"/>
      <c r="Y41" s="17"/>
      <c r="Z41" s="28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24"/>
      <c r="J42" s="25"/>
      <c r="K42" s="26"/>
      <c r="L42" s="27"/>
      <c r="M42" s="26"/>
      <c r="N42" s="27"/>
      <c r="O42" s="26"/>
      <c r="P42" s="27"/>
      <c r="Q42" s="24"/>
      <c r="R42" s="25"/>
      <c r="S42" s="24"/>
      <c r="T42" s="25"/>
      <c r="U42" s="17"/>
      <c r="V42" s="28"/>
      <c r="W42" s="29"/>
      <c r="X42" s="25"/>
      <c r="Y42" s="17"/>
      <c r="Z42" s="28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24"/>
      <c r="J43" s="25"/>
      <c r="K43" s="26"/>
      <c r="L43" s="27"/>
      <c r="M43" s="26"/>
      <c r="N43" s="27"/>
      <c r="O43" s="26"/>
      <c r="P43" s="27"/>
      <c r="Q43" s="24"/>
      <c r="R43" s="25"/>
      <c r="S43" s="24"/>
      <c r="T43" s="25"/>
      <c r="U43" s="17"/>
      <c r="V43" s="28"/>
      <c r="W43" s="29"/>
      <c r="X43" s="25"/>
      <c r="Y43" s="17"/>
      <c r="Z43" s="28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24"/>
      <c r="J44" s="25"/>
      <c r="K44" s="26"/>
      <c r="L44" s="27"/>
      <c r="M44" s="26"/>
      <c r="N44" s="27"/>
      <c r="O44" s="26"/>
      <c r="P44" s="27"/>
      <c r="Q44" s="24"/>
      <c r="R44" s="25"/>
      <c r="S44" s="24"/>
      <c r="T44" s="25"/>
      <c r="U44" s="17"/>
      <c r="V44" s="28"/>
      <c r="W44" s="29"/>
      <c r="X44" s="25"/>
      <c r="Y44" s="17"/>
      <c r="Z44" s="28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24"/>
      <c r="J45" s="25"/>
      <c r="K45" s="26"/>
      <c r="L45" s="27"/>
      <c r="M45" s="26"/>
      <c r="N45" s="27"/>
      <c r="O45" s="26"/>
      <c r="P45" s="27"/>
      <c r="Q45" s="24"/>
      <c r="R45" s="25"/>
      <c r="S45" s="24"/>
      <c r="T45" s="25"/>
      <c r="U45" s="17"/>
      <c r="V45" s="28"/>
      <c r="W45" s="29"/>
      <c r="X45" s="25"/>
      <c r="Y45" s="17"/>
      <c r="Z45" s="28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24"/>
      <c r="J46" s="25"/>
      <c r="K46" s="26"/>
      <c r="L46" s="27"/>
      <c r="M46" s="26"/>
      <c r="N46" s="27"/>
      <c r="O46" s="26"/>
      <c r="P46" s="27"/>
      <c r="Q46" s="24"/>
      <c r="R46" s="25"/>
      <c r="S46" s="24"/>
      <c r="T46" s="25"/>
      <c r="U46" s="17"/>
      <c r="V46" s="28"/>
      <c r="W46" s="29"/>
      <c r="X46" s="25"/>
      <c r="Y46" s="17"/>
      <c r="Z46" s="28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24"/>
      <c r="J47" s="25"/>
      <c r="K47" s="26"/>
      <c r="L47" s="27"/>
      <c r="M47" s="26"/>
      <c r="N47" s="27"/>
      <c r="O47" s="26"/>
      <c r="P47" s="27"/>
      <c r="Q47" s="24"/>
      <c r="R47" s="25"/>
      <c r="S47" s="24"/>
      <c r="T47" s="25"/>
      <c r="U47" s="17"/>
      <c r="V47" s="28"/>
      <c r="W47" s="29"/>
      <c r="X47" s="25"/>
      <c r="Y47" s="17"/>
      <c r="Z47" s="28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24"/>
      <c r="J48" s="25"/>
      <c r="K48" s="26"/>
      <c r="L48" s="27"/>
      <c r="M48" s="26"/>
      <c r="N48" s="27"/>
      <c r="O48" s="26"/>
      <c r="P48" s="27"/>
      <c r="Q48" s="24"/>
      <c r="R48" s="25"/>
      <c r="S48" s="24"/>
      <c r="T48" s="25"/>
      <c r="U48" s="17"/>
      <c r="V48" s="28"/>
      <c r="W48" s="29"/>
      <c r="X48" s="25"/>
      <c r="Y48" s="17"/>
      <c r="Z48" s="28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24"/>
      <c r="J49" s="25"/>
      <c r="K49" s="26"/>
      <c r="L49" s="27"/>
      <c r="M49" s="26"/>
      <c r="N49" s="27"/>
      <c r="O49" s="26"/>
      <c r="P49" s="27"/>
      <c r="Q49" s="24"/>
      <c r="R49" s="25"/>
      <c r="S49" s="24"/>
      <c r="T49" s="25"/>
      <c r="U49" s="17"/>
      <c r="V49" s="28"/>
      <c r="W49" s="29"/>
      <c r="X49" s="25"/>
      <c r="Y49" s="17"/>
      <c r="Z49" s="28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24"/>
      <c r="J50" s="25"/>
      <c r="K50" s="26"/>
      <c r="L50" s="27"/>
      <c r="M50" s="26"/>
      <c r="N50" s="27"/>
      <c r="O50" s="26"/>
      <c r="P50" s="27"/>
      <c r="Q50" s="24"/>
      <c r="R50" s="25"/>
      <c r="S50" s="24"/>
      <c r="T50" s="25"/>
      <c r="U50" s="17"/>
      <c r="V50" s="28"/>
      <c r="W50" s="29"/>
      <c r="X50" s="25"/>
      <c r="Y50" s="17"/>
      <c r="Z50" s="28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24"/>
      <c r="J51" s="25"/>
      <c r="K51" s="26"/>
      <c r="L51" s="27"/>
      <c r="M51" s="26"/>
      <c r="N51" s="27"/>
      <c r="O51" s="26"/>
      <c r="P51" s="27"/>
      <c r="Q51" s="24"/>
      <c r="R51" s="25"/>
      <c r="S51" s="24"/>
      <c r="T51" s="25"/>
      <c r="U51" s="17"/>
      <c r="V51" s="28"/>
      <c r="W51" s="29"/>
      <c r="X51" s="25"/>
      <c r="Y51" s="17"/>
      <c r="Z51" s="28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24"/>
      <c r="J52" s="25"/>
      <c r="K52" s="26"/>
      <c r="L52" s="27"/>
      <c r="M52" s="26"/>
      <c r="N52" s="27"/>
      <c r="O52" s="26"/>
      <c r="P52" s="27"/>
      <c r="Q52" s="24"/>
      <c r="R52" s="25"/>
      <c r="S52" s="24"/>
      <c r="T52" s="25"/>
      <c r="U52" s="17"/>
      <c r="V52" s="28"/>
      <c r="W52" s="29"/>
      <c r="X52" s="25"/>
      <c r="Y52" s="17"/>
      <c r="Z52" s="28"/>
      <c r="AA52" s="17"/>
      <c r="AB52" s="17"/>
      <c r="AC52" s="17"/>
      <c r="AD52" s="17"/>
      <c r="AE52" s="17"/>
      <c r="AF52" s="17"/>
      <c r="AG52" s="17"/>
      <c r="AH52" s="17"/>
    </row>
    <row r="53" spans="1:34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24"/>
      <c r="J53" s="25"/>
      <c r="K53" s="26"/>
      <c r="L53" s="27"/>
      <c r="M53" s="26"/>
      <c r="N53" s="27"/>
      <c r="O53" s="26"/>
      <c r="P53" s="27"/>
      <c r="Q53" s="24"/>
      <c r="R53" s="25"/>
      <c r="S53" s="24"/>
      <c r="T53" s="25"/>
      <c r="U53" s="17"/>
      <c r="V53" s="28"/>
      <c r="W53" s="29"/>
      <c r="X53" s="25"/>
      <c r="Y53" s="17"/>
      <c r="Z53" s="28"/>
      <c r="AA53" s="17"/>
      <c r="AB53" s="17"/>
      <c r="AC53" s="17"/>
      <c r="AD53" s="17"/>
      <c r="AE53" s="17"/>
      <c r="AF53" s="17"/>
      <c r="AG53" s="17"/>
      <c r="AH53" s="17"/>
    </row>
    <row r="54" spans="1:34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24"/>
      <c r="J54" s="25"/>
      <c r="K54" s="26"/>
      <c r="L54" s="27"/>
      <c r="M54" s="26"/>
      <c r="N54" s="27"/>
      <c r="O54" s="26"/>
      <c r="P54" s="27"/>
      <c r="Q54" s="24"/>
      <c r="R54" s="25"/>
      <c r="S54" s="24"/>
      <c r="T54" s="25"/>
      <c r="U54" s="17"/>
      <c r="V54" s="28"/>
      <c r="W54" s="29"/>
      <c r="X54" s="25"/>
      <c r="Y54" s="17"/>
      <c r="Z54" s="28"/>
      <c r="AA54" s="17"/>
      <c r="AB54" s="17"/>
      <c r="AC54" s="17"/>
      <c r="AD54" s="17"/>
      <c r="AE54" s="17"/>
      <c r="AF54" s="17"/>
      <c r="AG54" s="17"/>
      <c r="AH54" s="17"/>
    </row>
    <row r="55" spans="1:34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24"/>
      <c r="J55" s="25"/>
      <c r="K55" s="26"/>
      <c r="L55" s="27"/>
      <c r="M55" s="26"/>
      <c r="N55" s="27"/>
      <c r="O55" s="26"/>
      <c r="P55" s="27"/>
      <c r="Q55" s="24"/>
      <c r="R55" s="25"/>
      <c r="S55" s="24"/>
      <c r="T55" s="25"/>
      <c r="U55" s="17"/>
      <c r="V55" s="28"/>
      <c r="W55" s="29"/>
      <c r="X55" s="25"/>
      <c r="Y55" s="17"/>
      <c r="Z55" s="28"/>
      <c r="AA55" s="17"/>
      <c r="AB55" s="17"/>
      <c r="AC55" s="17"/>
      <c r="AD55" s="17"/>
      <c r="AE55" s="17"/>
      <c r="AF55" s="17"/>
      <c r="AG55" s="17"/>
      <c r="AH55" s="17"/>
    </row>
    <row r="56" spans="1:34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24"/>
      <c r="J56" s="25"/>
      <c r="K56" s="26"/>
      <c r="L56" s="27"/>
      <c r="M56" s="26"/>
      <c r="N56" s="27"/>
      <c r="O56" s="26"/>
      <c r="P56" s="27"/>
      <c r="Q56" s="24"/>
      <c r="R56" s="25"/>
      <c r="S56" s="24"/>
      <c r="T56" s="25"/>
      <c r="U56" s="17"/>
      <c r="V56" s="28"/>
      <c r="W56" s="29"/>
      <c r="X56" s="25"/>
      <c r="Y56" s="17"/>
      <c r="Z56" s="28"/>
      <c r="AA56" s="17"/>
      <c r="AB56" s="17"/>
      <c r="AC56" s="17"/>
      <c r="AD56" s="17"/>
      <c r="AE56" s="17"/>
      <c r="AF56" s="17"/>
      <c r="AG56" s="17"/>
      <c r="AH56" s="17"/>
    </row>
    <row r="57" spans="1:34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24"/>
      <c r="J57" s="25"/>
      <c r="K57" s="26"/>
      <c r="L57" s="27"/>
      <c r="M57" s="26"/>
      <c r="N57" s="27"/>
      <c r="O57" s="26"/>
      <c r="P57" s="27"/>
      <c r="Q57" s="24"/>
      <c r="R57" s="25"/>
      <c r="S57" s="24"/>
      <c r="T57" s="25"/>
      <c r="U57" s="17"/>
      <c r="V57" s="28"/>
      <c r="W57" s="29"/>
      <c r="X57" s="25"/>
      <c r="Y57" s="17"/>
      <c r="Z57" s="28"/>
      <c r="AA57" s="17"/>
      <c r="AB57" s="17"/>
      <c r="AC57" s="17"/>
      <c r="AD57" s="17"/>
      <c r="AE57" s="17"/>
      <c r="AF57" s="17"/>
      <c r="AG57" s="17"/>
      <c r="AH57" s="17"/>
    </row>
    <row r="58" spans="1:34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24"/>
      <c r="J58" s="25"/>
      <c r="K58" s="26"/>
      <c r="L58" s="27"/>
      <c r="M58" s="26"/>
      <c r="N58" s="27"/>
      <c r="O58" s="26"/>
      <c r="P58" s="27"/>
      <c r="Q58" s="24"/>
      <c r="R58" s="25"/>
      <c r="S58" s="24"/>
      <c r="T58" s="25"/>
      <c r="U58" s="17"/>
      <c r="V58" s="28"/>
      <c r="W58" s="29"/>
      <c r="X58" s="25"/>
      <c r="Y58" s="17"/>
      <c r="Z58" s="28"/>
      <c r="AA58" s="17"/>
      <c r="AB58" s="17"/>
      <c r="AC58" s="17"/>
      <c r="AD58" s="17"/>
      <c r="AE58" s="17"/>
      <c r="AF58" s="17"/>
      <c r="AG58" s="17"/>
      <c r="AH58" s="17"/>
    </row>
    <row r="59" spans="1:34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24"/>
      <c r="J59" s="25"/>
      <c r="K59" s="26"/>
      <c r="L59" s="27"/>
      <c r="M59" s="26"/>
      <c r="N59" s="27"/>
      <c r="O59" s="26"/>
      <c r="P59" s="27"/>
      <c r="Q59" s="24"/>
      <c r="R59" s="25"/>
      <c r="S59" s="24"/>
      <c r="T59" s="25"/>
      <c r="U59" s="17"/>
      <c r="V59" s="28"/>
      <c r="W59" s="29"/>
      <c r="X59" s="25"/>
      <c r="Y59" s="17"/>
      <c r="Z59" s="28"/>
      <c r="AA59" s="17"/>
      <c r="AB59" s="17"/>
      <c r="AC59" s="17"/>
      <c r="AD59" s="17"/>
      <c r="AE59" s="17"/>
      <c r="AF59" s="17"/>
      <c r="AG59" s="17"/>
      <c r="AH59" s="1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24"/>
      <c r="J60" s="25"/>
      <c r="K60" s="26"/>
      <c r="L60" s="27"/>
      <c r="M60" s="26"/>
      <c r="N60" s="27"/>
      <c r="O60" s="26"/>
      <c r="P60" s="27"/>
      <c r="Q60" s="24"/>
      <c r="R60" s="25"/>
      <c r="S60" s="24"/>
      <c r="T60" s="25"/>
      <c r="U60" s="17"/>
      <c r="V60" s="28"/>
      <c r="W60" s="29"/>
      <c r="X60" s="25"/>
      <c r="Y60" s="17"/>
      <c r="Z60" s="28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24"/>
      <c r="J61" s="25"/>
      <c r="K61" s="26"/>
      <c r="L61" s="27"/>
      <c r="M61" s="26"/>
      <c r="N61" s="27"/>
      <c r="O61" s="26"/>
      <c r="P61" s="27"/>
      <c r="Q61" s="24"/>
      <c r="R61" s="25"/>
      <c r="S61" s="24"/>
      <c r="T61" s="25"/>
      <c r="U61" s="17"/>
      <c r="V61" s="28"/>
      <c r="W61" s="29"/>
      <c r="X61" s="25"/>
      <c r="Y61" s="17"/>
      <c r="Z61" s="28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24"/>
      <c r="J62" s="25"/>
      <c r="K62" s="26"/>
      <c r="L62" s="27"/>
      <c r="M62" s="26"/>
      <c r="N62" s="27"/>
      <c r="O62" s="26"/>
      <c r="P62" s="27"/>
      <c r="Q62" s="24"/>
      <c r="R62" s="25"/>
      <c r="S62" s="24"/>
      <c r="T62" s="25"/>
      <c r="U62" s="17"/>
      <c r="V62" s="28"/>
      <c r="W62" s="29"/>
      <c r="X62" s="25"/>
      <c r="Y62" s="17"/>
      <c r="Z62" s="28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24"/>
      <c r="J63" s="25"/>
      <c r="K63" s="26"/>
      <c r="L63" s="27"/>
      <c r="M63" s="26"/>
      <c r="N63" s="27"/>
      <c r="O63" s="26"/>
      <c r="P63" s="27"/>
      <c r="Q63" s="24"/>
      <c r="R63" s="25"/>
      <c r="S63" s="24"/>
      <c r="T63" s="25"/>
      <c r="U63" s="17"/>
      <c r="V63" s="28"/>
      <c r="W63" s="29"/>
      <c r="X63" s="25"/>
      <c r="Y63" s="17"/>
      <c r="Z63" s="28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24"/>
      <c r="J64" s="25"/>
      <c r="K64" s="26"/>
      <c r="L64" s="27"/>
      <c r="M64" s="26"/>
      <c r="N64" s="27"/>
      <c r="O64" s="26"/>
      <c r="P64" s="27"/>
      <c r="Q64" s="24"/>
      <c r="R64" s="25"/>
      <c r="S64" s="24"/>
      <c r="T64" s="25"/>
      <c r="U64" s="17"/>
      <c r="V64" s="28"/>
      <c r="W64" s="29"/>
      <c r="X64" s="25"/>
      <c r="Y64" s="17"/>
      <c r="Z64" s="28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24"/>
      <c r="J65" s="25"/>
      <c r="K65" s="26"/>
      <c r="L65" s="27"/>
      <c r="M65" s="26"/>
      <c r="N65" s="27"/>
      <c r="O65" s="26"/>
      <c r="P65" s="27"/>
      <c r="Q65" s="24"/>
      <c r="R65" s="25"/>
      <c r="S65" s="24"/>
      <c r="T65" s="25"/>
      <c r="U65" s="17"/>
      <c r="V65" s="28"/>
      <c r="W65" s="29"/>
      <c r="X65" s="25"/>
      <c r="Y65" s="17"/>
      <c r="Z65" s="28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24"/>
      <c r="J66" s="25"/>
      <c r="K66" s="26"/>
      <c r="L66" s="27"/>
      <c r="M66" s="26"/>
      <c r="N66" s="27"/>
      <c r="O66" s="26"/>
      <c r="P66" s="27"/>
      <c r="Q66" s="24"/>
      <c r="R66" s="25"/>
      <c r="S66" s="24"/>
      <c r="T66" s="25"/>
      <c r="U66" s="17"/>
      <c r="V66" s="28"/>
      <c r="W66" s="29"/>
      <c r="X66" s="25"/>
      <c r="Y66" s="17"/>
      <c r="Z66" s="28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24"/>
      <c r="J67" s="25"/>
      <c r="K67" s="26"/>
      <c r="L67" s="27"/>
      <c r="M67" s="26"/>
      <c r="N67" s="27"/>
      <c r="O67" s="26"/>
      <c r="P67" s="27"/>
      <c r="Q67" s="24"/>
      <c r="R67" s="25"/>
      <c r="S67" s="24"/>
      <c r="T67" s="25"/>
      <c r="U67" s="17"/>
      <c r="V67" s="28"/>
      <c r="W67" s="29"/>
      <c r="X67" s="25"/>
      <c r="Y67" s="17"/>
      <c r="Z67" s="28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24"/>
      <c r="J68" s="25"/>
      <c r="K68" s="26"/>
      <c r="L68" s="27"/>
      <c r="M68" s="26"/>
      <c r="N68" s="27"/>
      <c r="O68" s="26"/>
      <c r="P68" s="27"/>
      <c r="Q68" s="24"/>
      <c r="R68" s="25"/>
      <c r="S68" s="24"/>
      <c r="T68" s="25"/>
      <c r="U68" s="17"/>
      <c r="V68" s="28"/>
      <c r="W68" s="29"/>
      <c r="X68" s="25"/>
      <c r="Y68" s="17"/>
      <c r="Z68" s="28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24"/>
      <c r="J69" s="25"/>
      <c r="K69" s="26"/>
      <c r="L69" s="27"/>
      <c r="M69" s="26"/>
      <c r="N69" s="27"/>
      <c r="O69" s="26"/>
      <c r="P69" s="27"/>
      <c r="Q69" s="24"/>
      <c r="R69" s="25"/>
      <c r="S69" s="24"/>
      <c r="T69" s="25"/>
      <c r="U69" s="17"/>
      <c r="V69" s="28"/>
      <c r="W69" s="29"/>
      <c r="X69" s="25"/>
      <c r="Y69" s="17"/>
      <c r="Z69" s="28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24"/>
      <c r="J70" s="25"/>
      <c r="K70" s="26"/>
      <c r="L70" s="27"/>
      <c r="M70" s="26"/>
      <c r="N70" s="27"/>
      <c r="O70" s="26"/>
      <c r="P70" s="27"/>
      <c r="Q70" s="24"/>
      <c r="R70" s="25"/>
      <c r="S70" s="24"/>
      <c r="T70" s="25"/>
      <c r="U70" s="17"/>
      <c r="V70" s="28"/>
      <c r="W70" s="29"/>
      <c r="X70" s="25"/>
      <c r="Y70" s="17"/>
      <c r="Z70" s="28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24"/>
      <c r="J71" s="25"/>
      <c r="K71" s="26"/>
      <c r="L71" s="27"/>
      <c r="M71" s="26"/>
      <c r="N71" s="27"/>
      <c r="O71" s="26"/>
      <c r="P71" s="27"/>
      <c r="Q71" s="24"/>
      <c r="R71" s="25"/>
      <c r="S71" s="24"/>
      <c r="T71" s="25"/>
      <c r="U71" s="17"/>
      <c r="V71" s="28"/>
      <c r="W71" s="29"/>
      <c r="X71" s="25"/>
      <c r="Y71" s="17"/>
      <c r="Z71" s="28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24"/>
      <c r="J72" s="25"/>
      <c r="K72" s="26"/>
      <c r="L72" s="27"/>
      <c r="M72" s="26"/>
      <c r="N72" s="27"/>
      <c r="O72" s="26"/>
      <c r="P72" s="27"/>
      <c r="Q72" s="24"/>
      <c r="R72" s="25"/>
      <c r="S72" s="24"/>
      <c r="T72" s="25"/>
      <c r="U72" s="17"/>
      <c r="V72" s="28"/>
      <c r="W72" s="29"/>
      <c r="X72" s="25"/>
      <c r="Y72" s="17"/>
      <c r="Z72" s="28"/>
      <c r="AA72" s="17"/>
      <c r="AB72" s="17"/>
      <c r="AC72" s="17"/>
      <c r="AD72" s="17"/>
      <c r="AE72" s="17"/>
      <c r="AF72" s="17"/>
      <c r="AG72" s="17"/>
      <c r="AH72" s="17"/>
    </row>
    <row r="73" spans="1:34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24"/>
      <c r="J73" s="25"/>
      <c r="K73" s="26"/>
      <c r="L73" s="27"/>
      <c r="M73" s="26"/>
      <c r="N73" s="27"/>
      <c r="O73" s="26"/>
      <c r="P73" s="27"/>
      <c r="Q73" s="24"/>
      <c r="R73" s="25"/>
      <c r="S73" s="24"/>
      <c r="T73" s="25"/>
      <c r="U73" s="17"/>
      <c r="V73" s="28"/>
      <c r="W73" s="29"/>
      <c r="X73" s="25"/>
      <c r="Y73" s="17"/>
      <c r="Z73" s="28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24"/>
      <c r="J74" s="25"/>
      <c r="K74" s="26"/>
      <c r="L74" s="27"/>
      <c r="M74" s="26"/>
      <c r="N74" s="27"/>
      <c r="O74" s="26"/>
      <c r="P74" s="27"/>
      <c r="Q74" s="24"/>
      <c r="R74" s="25"/>
      <c r="S74" s="24"/>
      <c r="T74" s="25"/>
      <c r="U74" s="17"/>
      <c r="V74" s="28"/>
      <c r="W74" s="29"/>
      <c r="X74" s="25"/>
      <c r="Y74" s="17"/>
      <c r="Z74" s="28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24"/>
      <c r="J75" s="25"/>
      <c r="K75" s="26"/>
      <c r="L75" s="27"/>
      <c r="M75" s="26"/>
      <c r="N75" s="27"/>
      <c r="O75" s="26"/>
      <c r="P75" s="27"/>
      <c r="Q75" s="24"/>
      <c r="R75" s="25"/>
      <c r="S75" s="24"/>
      <c r="T75" s="25"/>
      <c r="U75" s="17"/>
      <c r="V75" s="28"/>
      <c r="W75" s="29"/>
      <c r="X75" s="25"/>
      <c r="Y75" s="17"/>
      <c r="Z75" s="28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24"/>
      <c r="J76" s="25"/>
      <c r="K76" s="26"/>
      <c r="L76" s="27"/>
      <c r="M76" s="26"/>
      <c r="N76" s="27"/>
      <c r="O76" s="26"/>
      <c r="P76" s="27"/>
      <c r="Q76" s="24"/>
      <c r="R76" s="25"/>
      <c r="S76" s="24"/>
      <c r="T76" s="25"/>
      <c r="U76" s="17"/>
      <c r="V76" s="28"/>
      <c r="W76" s="29"/>
      <c r="X76" s="25"/>
      <c r="Y76" s="17"/>
      <c r="Z76" s="28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24"/>
      <c r="J77" s="25"/>
      <c r="K77" s="26"/>
      <c r="L77" s="27"/>
      <c r="M77" s="26"/>
      <c r="N77" s="27"/>
      <c r="O77" s="26"/>
      <c r="P77" s="27"/>
      <c r="Q77" s="24"/>
      <c r="R77" s="25"/>
      <c r="S77" s="24"/>
      <c r="T77" s="25"/>
      <c r="U77" s="17"/>
      <c r="V77" s="28"/>
      <c r="W77" s="29"/>
      <c r="X77" s="25"/>
      <c r="Y77" s="17"/>
      <c r="Z77" s="28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24"/>
      <c r="J78" s="25"/>
      <c r="K78" s="26"/>
      <c r="L78" s="27"/>
      <c r="M78" s="26"/>
      <c r="N78" s="27"/>
      <c r="O78" s="26"/>
      <c r="P78" s="27"/>
      <c r="Q78" s="24"/>
      <c r="R78" s="25"/>
      <c r="S78" s="24"/>
      <c r="T78" s="25"/>
      <c r="U78" s="17"/>
      <c r="V78" s="28"/>
      <c r="W78" s="29"/>
      <c r="X78" s="25"/>
      <c r="Y78" s="17"/>
      <c r="Z78" s="28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24"/>
      <c r="J79" s="25"/>
      <c r="K79" s="26"/>
      <c r="L79" s="27"/>
      <c r="M79" s="26"/>
      <c r="N79" s="27"/>
      <c r="O79" s="26"/>
      <c r="P79" s="27"/>
      <c r="Q79" s="24"/>
      <c r="R79" s="25"/>
      <c r="S79" s="24"/>
      <c r="T79" s="25"/>
      <c r="U79" s="17"/>
      <c r="V79" s="28"/>
      <c r="W79" s="29"/>
      <c r="X79" s="25"/>
      <c r="Y79" s="17"/>
      <c r="Z79" s="28"/>
      <c r="AA79" s="17"/>
      <c r="AB79" s="17"/>
      <c r="AC79" s="17"/>
      <c r="AD79" s="17"/>
      <c r="AE79" s="17"/>
      <c r="AF79" s="17"/>
      <c r="AG79" s="17"/>
      <c r="AH79" s="17"/>
    </row>
    <row r="80" spans="1:34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24"/>
      <c r="J80" s="25"/>
      <c r="K80" s="26"/>
      <c r="L80" s="27"/>
      <c r="M80" s="26"/>
      <c r="N80" s="27"/>
      <c r="O80" s="26"/>
      <c r="P80" s="27"/>
      <c r="Q80" s="24"/>
      <c r="R80" s="25"/>
      <c r="S80" s="24"/>
      <c r="T80" s="25"/>
      <c r="U80" s="17"/>
      <c r="V80" s="28"/>
      <c r="W80" s="29"/>
      <c r="X80" s="25"/>
      <c r="Y80" s="17"/>
      <c r="Z80" s="28"/>
      <c r="AA80" s="17"/>
      <c r="AB80" s="17"/>
      <c r="AC80" s="17"/>
      <c r="AD80" s="17"/>
      <c r="AE80" s="17"/>
      <c r="AF80" s="17"/>
      <c r="AG80" s="17"/>
      <c r="AH80" s="17"/>
    </row>
    <row r="81" spans="1:34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24"/>
      <c r="J81" s="25"/>
      <c r="K81" s="26"/>
      <c r="L81" s="27"/>
      <c r="M81" s="26"/>
      <c r="N81" s="27"/>
      <c r="O81" s="26"/>
      <c r="P81" s="27"/>
      <c r="Q81" s="24"/>
      <c r="R81" s="25"/>
      <c r="S81" s="24"/>
      <c r="T81" s="25"/>
      <c r="U81" s="17"/>
      <c r="V81" s="28"/>
      <c r="W81" s="29"/>
      <c r="X81" s="25"/>
      <c r="Y81" s="17"/>
      <c r="Z81" s="28"/>
      <c r="AA81" s="17"/>
      <c r="AB81" s="17"/>
      <c r="AC81" s="17"/>
      <c r="AD81" s="17"/>
      <c r="AE81" s="17"/>
      <c r="AF81" s="17"/>
      <c r="AG81" s="17"/>
      <c r="AH81" s="17"/>
    </row>
    <row r="82" spans="1:34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24"/>
      <c r="J82" s="25"/>
      <c r="K82" s="26"/>
      <c r="L82" s="27"/>
      <c r="M82" s="26"/>
      <c r="N82" s="27"/>
      <c r="O82" s="26"/>
      <c r="P82" s="27"/>
      <c r="Q82" s="24"/>
      <c r="R82" s="25"/>
      <c r="S82" s="24"/>
      <c r="T82" s="25"/>
      <c r="U82" s="17"/>
      <c r="V82" s="28"/>
      <c r="W82" s="29"/>
      <c r="X82" s="25"/>
      <c r="Y82" s="17"/>
      <c r="Z82" s="28"/>
      <c r="AA82" s="17"/>
      <c r="AB82" s="17"/>
      <c r="AC82" s="17"/>
      <c r="AD82" s="17"/>
      <c r="AE82" s="17"/>
      <c r="AF82" s="17"/>
      <c r="AG82" s="17"/>
      <c r="AH82" s="17"/>
    </row>
    <row r="83" spans="1:34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24"/>
      <c r="J83" s="25"/>
      <c r="K83" s="26"/>
      <c r="L83" s="27"/>
      <c r="M83" s="26"/>
      <c r="N83" s="27"/>
      <c r="O83" s="26"/>
      <c r="P83" s="27"/>
      <c r="Q83" s="24"/>
      <c r="R83" s="25"/>
      <c r="S83" s="24"/>
      <c r="T83" s="25"/>
      <c r="U83" s="17"/>
      <c r="V83" s="28"/>
      <c r="W83" s="29"/>
      <c r="X83" s="25"/>
      <c r="Y83" s="17"/>
      <c r="Z83" s="28"/>
      <c r="AA83" s="17"/>
      <c r="AB83" s="17"/>
      <c r="AC83" s="17"/>
      <c r="AD83" s="17"/>
      <c r="AE83" s="17"/>
      <c r="AF83" s="17"/>
      <c r="AG83" s="17"/>
      <c r="AH83" s="17"/>
    </row>
    <row r="84" spans="1:34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24"/>
      <c r="J84" s="25"/>
      <c r="K84" s="26"/>
      <c r="L84" s="27"/>
      <c r="M84" s="26"/>
      <c r="N84" s="27"/>
      <c r="O84" s="26"/>
      <c r="P84" s="27"/>
      <c r="Q84" s="24"/>
      <c r="R84" s="25"/>
      <c r="S84" s="24"/>
      <c r="T84" s="25"/>
      <c r="U84" s="17"/>
      <c r="V84" s="28"/>
      <c r="W84" s="29"/>
      <c r="X84" s="25"/>
      <c r="Y84" s="17"/>
      <c r="Z84" s="28"/>
      <c r="AA84" s="17"/>
      <c r="AB84" s="17"/>
      <c r="AC84" s="17"/>
      <c r="AD84" s="17"/>
      <c r="AE84" s="17"/>
      <c r="AF84" s="17"/>
      <c r="AG84" s="17"/>
      <c r="AH84" s="17"/>
    </row>
    <row r="85" spans="1:34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24"/>
      <c r="J85" s="25"/>
      <c r="K85" s="26"/>
      <c r="L85" s="27"/>
      <c r="M85" s="26"/>
      <c r="N85" s="27"/>
      <c r="O85" s="26"/>
      <c r="P85" s="27"/>
      <c r="Q85" s="24"/>
      <c r="R85" s="25"/>
      <c r="S85" s="24"/>
      <c r="T85" s="25"/>
      <c r="U85" s="17"/>
      <c r="V85" s="28"/>
      <c r="W85" s="29"/>
      <c r="X85" s="25"/>
      <c r="Y85" s="17"/>
      <c r="Z85" s="28"/>
      <c r="AA85" s="17"/>
      <c r="AB85" s="17"/>
      <c r="AC85" s="17"/>
      <c r="AD85" s="17"/>
      <c r="AE85" s="17"/>
      <c r="AF85" s="17"/>
      <c r="AG85" s="17"/>
      <c r="AH85" s="17"/>
    </row>
    <row r="86" spans="1:34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24"/>
      <c r="J86" s="25"/>
      <c r="K86" s="26"/>
      <c r="L86" s="27"/>
      <c r="M86" s="26"/>
      <c r="N86" s="27"/>
      <c r="O86" s="26"/>
      <c r="P86" s="27"/>
      <c r="Q86" s="24"/>
      <c r="R86" s="25"/>
      <c r="S86" s="24"/>
      <c r="T86" s="25"/>
      <c r="U86" s="17"/>
      <c r="V86" s="28"/>
      <c r="W86" s="29"/>
      <c r="X86" s="25"/>
      <c r="Y86" s="17"/>
      <c r="Z86" s="28"/>
      <c r="AA86" s="17"/>
      <c r="AB86" s="17"/>
      <c r="AC86" s="17"/>
      <c r="AD86" s="17"/>
      <c r="AE86" s="17"/>
      <c r="AF86" s="17"/>
      <c r="AG86" s="17"/>
      <c r="AH86" s="17"/>
    </row>
    <row r="87" spans="1:34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24"/>
      <c r="J87" s="25"/>
      <c r="K87" s="26"/>
      <c r="L87" s="27"/>
      <c r="M87" s="26"/>
      <c r="N87" s="27"/>
      <c r="O87" s="26"/>
      <c r="P87" s="27"/>
      <c r="Q87" s="24"/>
      <c r="R87" s="25"/>
      <c r="S87" s="24"/>
      <c r="T87" s="25"/>
      <c r="U87" s="17"/>
      <c r="V87" s="28"/>
      <c r="W87" s="29"/>
      <c r="X87" s="25"/>
      <c r="Y87" s="17"/>
      <c r="Z87" s="28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24"/>
      <c r="J88" s="25"/>
      <c r="K88" s="26"/>
      <c r="L88" s="27"/>
      <c r="M88" s="26"/>
      <c r="N88" s="27"/>
      <c r="O88" s="26"/>
      <c r="P88" s="27"/>
      <c r="Q88" s="24"/>
      <c r="R88" s="25"/>
      <c r="S88" s="24"/>
      <c r="T88" s="25"/>
      <c r="U88" s="17"/>
      <c r="V88" s="28"/>
      <c r="W88" s="29"/>
      <c r="X88" s="25"/>
      <c r="Y88" s="17"/>
      <c r="Z88" s="28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24"/>
      <c r="J89" s="25"/>
      <c r="K89" s="26"/>
      <c r="L89" s="27"/>
      <c r="M89" s="26"/>
      <c r="N89" s="27"/>
      <c r="O89" s="26"/>
      <c r="P89" s="27"/>
      <c r="Q89" s="24"/>
      <c r="R89" s="25"/>
      <c r="S89" s="24"/>
      <c r="T89" s="25"/>
      <c r="U89" s="17"/>
      <c r="V89" s="28"/>
      <c r="W89" s="29"/>
      <c r="X89" s="25"/>
      <c r="Y89" s="17"/>
      <c r="Z89" s="28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24"/>
      <c r="J90" s="25"/>
      <c r="K90" s="26"/>
      <c r="L90" s="27"/>
      <c r="M90" s="26"/>
      <c r="N90" s="27"/>
      <c r="O90" s="26"/>
      <c r="P90" s="27"/>
      <c r="Q90" s="24"/>
      <c r="R90" s="25"/>
      <c r="S90" s="24"/>
      <c r="T90" s="25"/>
      <c r="U90" s="17"/>
      <c r="V90" s="28"/>
      <c r="W90" s="29"/>
      <c r="X90" s="25"/>
      <c r="Y90" s="17"/>
      <c r="Z90" s="28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24"/>
      <c r="J91" s="25"/>
      <c r="K91" s="26"/>
      <c r="L91" s="27"/>
      <c r="M91" s="26"/>
      <c r="N91" s="27"/>
      <c r="O91" s="26"/>
      <c r="P91" s="27"/>
      <c r="Q91" s="24"/>
      <c r="R91" s="25"/>
      <c r="S91" s="24"/>
      <c r="T91" s="25"/>
      <c r="U91" s="17"/>
      <c r="V91" s="28"/>
      <c r="W91" s="29"/>
      <c r="X91" s="25"/>
      <c r="Y91" s="17"/>
      <c r="Z91" s="28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24"/>
      <c r="J92" s="25"/>
      <c r="K92" s="26"/>
      <c r="L92" s="27"/>
      <c r="M92" s="26"/>
      <c r="N92" s="27"/>
      <c r="O92" s="26"/>
      <c r="P92" s="27"/>
      <c r="Q92" s="24"/>
      <c r="R92" s="25"/>
      <c r="S92" s="24"/>
      <c r="T92" s="25"/>
      <c r="U92" s="17"/>
      <c r="V92" s="28"/>
      <c r="W92" s="29"/>
      <c r="X92" s="25"/>
      <c r="Y92" s="17"/>
      <c r="Z92" s="28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24"/>
      <c r="J93" s="25"/>
      <c r="K93" s="26"/>
      <c r="L93" s="27"/>
      <c r="M93" s="26"/>
      <c r="N93" s="27"/>
      <c r="O93" s="26"/>
      <c r="P93" s="27"/>
      <c r="Q93" s="24"/>
      <c r="R93" s="25"/>
      <c r="S93" s="24"/>
      <c r="T93" s="25"/>
      <c r="U93" s="17"/>
      <c r="V93" s="28"/>
      <c r="W93" s="29"/>
      <c r="X93" s="25"/>
      <c r="Y93" s="17"/>
      <c r="Z93" s="28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24"/>
      <c r="J94" s="25"/>
      <c r="K94" s="26"/>
      <c r="L94" s="27"/>
      <c r="M94" s="26"/>
      <c r="N94" s="27"/>
      <c r="O94" s="26"/>
      <c r="P94" s="27"/>
      <c r="Q94" s="24"/>
      <c r="R94" s="25"/>
      <c r="S94" s="24"/>
      <c r="T94" s="25"/>
      <c r="U94" s="17"/>
      <c r="V94" s="28"/>
      <c r="W94" s="29"/>
      <c r="X94" s="25"/>
      <c r="Y94" s="17"/>
      <c r="Z94" s="28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24"/>
      <c r="J95" s="25"/>
      <c r="K95" s="26"/>
      <c r="L95" s="27"/>
      <c r="M95" s="26"/>
      <c r="N95" s="27"/>
      <c r="O95" s="26"/>
      <c r="P95" s="27"/>
      <c r="Q95" s="24"/>
      <c r="R95" s="25"/>
      <c r="S95" s="24"/>
      <c r="T95" s="25"/>
      <c r="U95" s="17"/>
      <c r="V95" s="28"/>
      <c r="W95" s="29"/>
      <c r="X95" s="25"/>
      <c r="Y95" s="17"/>
      <c r="Z95" s="28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24"/>
      <c r="J96" s="25"/>
      <c r="K96" s="26"/>
      <c r="L96" s="27"/>
      <c r="M96" s="26"/>
      <c r="N96" s="27"/>
      <c r="O96" s="26"/>
      <c r="P96" s="27"/>
      <c r="Q96" s="24"/>
      <c r="R96" s="25"/>
      <c r="S96" s="24"/>
      <c r="T96" s="25"/>
      <c r="U96" s="17"/>
      <c r="V96" s="28"/>
      <c r="W96" s="29"/>
      <c r="X96" s="25"/>
      <c r="Y96" s="17"/>
      <c r="Z96" s="28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24"/>
      <c r="J97" s="25"/>
      <c r="K97" s="26"/>
      <c r="L97" s="27"/>
      <c r="M97" s="26"/>
      <c r="N97" s="27"/>
      <c r="O97" s="26"/>
      <c r="P97" s="27"/>
      <c r="Q97" s="24"/>
      <c r="R97" s="25"/>
      <c r="S97" s="24"/>
      <c r="T97" s="25"/>
      <c r="U97" s="17"/>
      <c r="V97" s="28"/>
      <c r="W97" s="29"/>
      <c r="X97" s="25"/>
      <c r="Y97" s="17"/>
      <c r="Z97" s="28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24"/>
      <c r="J98" s="25"/>
      <c r="K98" s="26"/>
      <c r="L98" s="27"/>
      <c r="M98" s="26"/>
      <c r="N98" s="27"/>
      <c r="O98" s="26"/>
      <c r="P98" s="27"/>
      <c r="Q98" s="24"/>
      <c r="R98" s="25"/>
      <c r="S98" s="24"/>
      <c r="T98" s="25"/>
      <c r="U98" s="17"/>
      <c r="V98" s="28"/>
      <c r="W98" s="29"/>
      <c r="X98" s="25"/>
      <c r="Y98" s="17"/>
      <c r="Z98" s="28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24"/>
      <c r="J99" s="25"/>
      <c r="K99" s="26"/>
      <c r="L99" s="27"/>
      <c r="M99" s="26"/>
      <c r="N99" s="27"/>
      <c r="O99" s="26"/>
      <c r="P99" s="27"/>
      <c r="Q99" s="24"/>
      <c r="R99" s="25"/>
      <c r="S99" s="24"/>
      <c r="T99" s="25"/>
      <c r="U99" s="17"/>
      <c r="V99" s="28"/>
      <c r="W99" s="29"/>
      <c r="X99" s="25"/>
      <c r="Y99" s="17"/>
      <c r="Z99" s="28"/>
      <c r="AA99" s="17"/>
      <c r="AB99" s="17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24"/>
      <c r="J100" s="25"/>
      <c r="K100" s="26"/>
      <c r="L100" s="27"/>
      <c r="M100" s="26"/>
      <c r="N100" s="27"/>
      <c r="O100" s="26"/>
      <c r="P100" s="27"/>
      <c r="Q100" s="24"/>
      <c r="R100" s="25"/>
      <c r="S100" s="24"/>
      <c r="T100" s="25"/>
      <c r="U100" s="17"/>
      <c r="V100" s="28"/>
      <c r="W100" s="29"/>
      <c r="X100" s="25"/>
      <c r="Y100" s="17"/>
      <c r="Z100" s="28"/>
      <c r="AA100" s="17"/>
      <c r="AB100" s="17"/>
      <c r="AC100" s="17"/>
      <c r="AD100" s="17"/>
      <c r="AE100" s="17"/>
      <c r="AF100" s="17"/>
      <c r="AG100" s="17"/>
      <c r="AH100" s="17"/>
    </row>
    <row r="101" spans="1:34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24"/>
      <c r="J101" s="25"/>
      <c r="K101" s="26"/>
      <c r="L101" s="27"/>
      <c r="M101" s="26"/>
      <c r="N101" s="27"/>
      <c r="O101" s="26"/>
      <c r="P101" s="27"/>
      <c r="Q101" s="24"/>
      <c r="R101" s="25"/>
      <c r="S101" s="24"/>
      <c r="T101" s="25"/>
      <c r="U101" s="17"/>
      <c r="V101" s="28"/>
      <c r="W101" s="29"/>
      <c r="X101" s="25"/>
      <c r="Y101" s="17"/>
      <c r="Z101" s="28"/>
      <c r="AA101" s="17"/>
      <c r="AB101" s="17"/>
      <c r="AC101" s="17"/>
      <c r="AD101" s="17"/>
      <c r="AE101" s="17"/>
      <c r="AF101" s="17"/>
      <c r="AG101" s="17"/>
      <c r="AH101" s="17"/>
    </row>
    <row r="102" spans="1:34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24"/>
      <c r="J102" s="25"/>
      <c r="K102" s="26"/>
      <c r="L102" s="27"/>
      <c r="M102" s="26"/>
      <c r="N102" s="27"/>
      <c r="O102" s="26"/>
      <c r="P102" s="27"/>
      <c r="Q102" s="24"/>
      <c r="R102" s="25"/>
      <c r="S102" s="24"/>
      <c r="T102" s="25"/>
      <c r="U102" s="17"/>
      <c r="V102" s="28"/>
      <c r="W102" s="29"/>
      <c r="X102" s="25"/>
      <c r="Y102" s="17"/>
      <c r="Z102" s="28"/>
      <c r="AA102" s="17"/>
      <c r="AB102" s="17"/>
      <c r="AC102" s="17"/>
      <c r="AD102" s="17"/>
      <c r="AE102" s="17"/>
      <c r="AF102" s="17"/>
      <c r="AG102" s="17"/>
      <c r="AH102" s="17"/>
    </row>
    <row r="103" spans="1:34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24"/>
      <c r="J103" s="25"/>
      <c r="K103" s="26"/>
      <c r="L103" s="27"/>
      <c r="M103" s="26"/>
      <c r="N103" s="27"/>
      <c r="O103" s="26"/>
      <c r="P103" s="27"/>
      <c r="Q103" s="24"/>
      <c r="R103" s="25"/>
      <c r="S103" s="24"/>
      <c r="T103" s="25"/>
      <c r="U103" s="17"/>
      <c r="V103" s="28"/>
      <c r="W103" s="29"/>
      <c r="X103" s="25"/>
      <c r="Y103" s="17"/>
      <c r="Z103" s="28"/>
      <c r="AA103" s="17"/>
      <c r="AB103" s="17"/>
      <c r="AC103" s="17"/>
      <c r="AD103" s="17"/>
      <c r="AE103" s="17"/>
      <c r="AF103" s="17"/>
      <c r="AG103" s="17"/>
      <c r="AH103" s="17"/>
    </row>
    <row r="104" spans="1:34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24"/>
      <c r="J104" s="25"/>
      <c r="K104" s="26"/>
      <c r="L104" s="27"/>
      <c r="M104" s="26"/>
      <c r="N104" s="27"/>
      <c r="O104" s="26"/>
      <c r="P104" s="27"/>
      <c r="Q104" s="24"/>
      <c r="R104" s="25"/>
      <c r="S104" s="24"/>
      <c r="T104" s="25"/>
      <c r="U104" s="17"/>
      <c r="V104" s="28"/>
      <c r="W104" s="29"/>
      <c r="X104" s="25"/>
      <c r="Y104" s="17"/>
      <c r="Z104" s="28"/>
      <c r="AA104" s="17"/>
      <c r="AB104" s="17"/>
      <c r="AC104" s="17"/>
      <c r="AD104" s="17"/>
      <c r="AE104" s="17"/>
      <c r="AF104" s="17"/>
      <c r="AG104" s="17"/>
      <c r="AH104" s="17"/>
    </row>
    <row r="105" spans="1:34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24"/>
      <c r="J105" s="25"/>
      <c r="K105" s="26"/>
      <c r="L105" s="27"/>
      <c r="M105" s="26"/>
      <c r="N105" s="27"/>
      <c r="O105" s="26"/>
      <c r="P105" s="27"/>
      <c r="Q105" s="24"/>
      <c r="R105" s="25"/>
      <c r="S105" s="24"/>
      <c r="T105" s="25"/>
      <c r="U105" s="17"/>
      <c r="V105" s="28"/>
      <c r="W105" s="29"/>
      <c r="X105" s="25"/>
      <c r="Y105" s="17"/>
      <c r="Z105" s="28"/>
      <c r="AA105" s="17"/>
      <c r="AB105" s="17"/>
      <c r="AC105" s="17"/>
      <c r="AD105" s="17"/>
      <c r="AE105" s="17"/>
      <c r="AF105" s="17"/>
      <c r="AG105" s="17"/>
      <c r="AH105" s="17"/>
    </row>
    <row r="106" spans="1:34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24"/>
      <c r="J106" s="25"/>
      <c r="K106" s="26"/>
      <c r="L106" s="27"/>
      <c r="M106" s="26"/>
      <c r="N106" s="27"/>
      <c r="O106" s="26"/>
      <c r="P106" s="27"/>
      <c r="Q106" s="24"/>
      <c r="R106" s="25"/>
      <c r="S106" s="24"/>
      <c r="T106" s="25"/>
      <c r="U106" s="17"/>
      <c r="V106" s="28"/>
      <c r="W106" s="29"/>
      <c r="X106" s="25"/>
      <c r="Y106" s="17"/>
      <c r="Z106" s="28"/>
      <c r="AA106" s="17"/>
      <c r="AB106" s="17"/>
      <c r="AC106" s="17"/>
      <c r="AD106" s="17"/>
      <c r="AE106" s="17"/>
      <c r="AF106" s="17"/>
      <c r="AG106" s="17"/>
      <c r="AH106" s="17"/>
    </row>
    <row r="107" spans="1:34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24"/>
      <c r="J107" s="25"/>
      <c r="K107" s="26"/>
      <c r="L107" s="27"/>
      <c r="M107" s="26"/>
      <c r="N107" s="27"/>
      <c r="O107" s="26"/>
      <c r="P107" s="27"/>
      <c r="Q107" s="24"/>
      <c r="R107" s="25"/>
      <c r="S107" s="24"/>
      <c r="T107" s="25"/>
      <c r="U107" s="17"/>
      <c r="V107" s="28"/>
      <c r="W107" s="29"/>
      <c r="X107" s="25"/>
      <c r="Y107" s="17"/>
      <c r="Z107" s="28"/>
      <c r="AA107" s="17"/>
      <c r="AB107" s="17"/>
      <c r="AC107" s="17"/>
      <c r="AD107" s="17"/>
      <c r="AE107" s="17"/>
      <c r="AF107" s="17"/>
      <c r="AG107" s="17"/>
      <c r="AH107" s="17"/>
    </row>
    <row r="108" spans="1:34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24"/>
      <c r="J108" s="25"/>
      <c r="K108" s="26"/>
      <c r="L108" s="27"/>
      <c r="M108" s="26"/>
      <c r="N108" s="27"/>
      <c r="O108" s="26"/>
      <c r="P108" s="27"/>
      <c r="Q108" s="24"/>
      <c r="R108" s="25"/>
      <c r="S108" s="24"/>
      <c r="T108" s="25"/>
      <c r="U108" s="17"/>
      <c r="V108" s="28"/>
      <c r="W108" s="29"/>
      <c r="X108" s="25"/>
      <c r="Y108" s="17"/>
      <c r="Z108" s="28"/>
      <c r="AA108" s="17"/>
      <c r="AB108" s="17"/>
      <c r="AC108" s="17"/>
      <c r="AD108" s="17"/>
      <c r="AE108" s="17"/>
      <c r="AF108" s="17"/>
      <c r="AG108" s="17"/>
      <c r="AH108" s="17"/>
    </row>
    <row r="109" spans="1:34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24"/>
      <c r="J109" s="25"/>
      <c r="K109" s="26"/>
      <c r="L109" s="27"/>
      <c r="M109" s="26"/>
      <c r="N109" s="27"/>
      <c r="O109" s="26"/>
      <c r="P109" s="27"/>
      <c r="Q109" s="24"/>
      <c r="R109" s="25"/>
      <c r="S109" s="24"/>
      <c r="T109" s="25"/>
      <c r="U109" s="17"/>
      <c r="V109" s="28"/>
      <c r="W109" s="29"/>
      <c r="X109" s="25"/>
      <c r="Y109" s="17"/>
      <c r="Z109" s="28"/>
      <c r="AA109" s="17"/>
      <c r="AB109" s="17"/>
      <c r="AC109" s="17"/>
      <c r="AD109" s="17"/>
      <c r="AE109" s="17"/>
      <c r="AF109" s="17"/>
      <c r="AG109" s="17"/>
      <c r="AH109" s="17"/>
    </row>
    <row r="110" spans="1:34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24"/>
      <c r="J110" s="25"/>
      <c r="K110" s="26"/>
      <c r="L110" s="27"/>
      <c r="M110" s="26"/>
      <c r="N110" s="27"/>
      <c r="O110" s="26"/>
      <c r="P110" s="27"/>
      <c r="Q110" s="24"/>
      <c r="R110" s="25"/>
      <c r="S110" s="24"/>
      <c r="T110" s="25"/>
      <c r="U110" s="17"/>
      <c r="V110" s="28"/>
      <c r="W110" s="29"/>
      <c r="X110" s="25"/>
      <c r="Y110" s="17"/>
      <c r="Z110" s="28"/>
      <c r="AA110" s="17"/>
      <c r="AB110" s="17"/>
      <c r="AC110" s="17"/>
      <c r="AD110" s="17"/>
      <c r="AE110" s="17"/>
      <c r="AF110" s="17"/>
      <c r="AG110" s="17"/>
      <c r="AH110" s="17"/>
    </row>
    <row r="111" spans="1:34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24"/>
      <c r="J111" s="25"/>
      <c r="K111" s="26"/>
      <c r="L111" s="27"/>
      <c r="M111" s="26"/>
      <c r="N111" s="27"/>
      <c r="O111" s="26"/>
      <c r="P111" s="27"/>
      <c r="Q111" s="24"/>
      <c r="R111" s="25"/>
      <c r="S111" s="24"/>
      <c r="T111" s="25"/>
      <c r="U111" s="17"/>
      <c r="V111" s="28"/>
      <c r="W111" s="29"/>
      <c r="X111" s="25"/>
      <c r="Y111" s="17"/>
      <c r="Z111" s="28"/>
      <c r="AA111" s="17"/>
      <c r="AB111" s="17"/>
      <c r="AC111" s="17"/>
      <c r="AD111" s="17"/>
      <c r="AE111" s="17"/>
      <c r="AF111" s="17"/>
      <c r="AG111" s="17"/>
      <c r="AH111" s="17"/>
    </row>
    <row r="112" spans="1:34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24"/>
      <c r="J112" s="25"/>
      <c r="K112" s="26"/>
      <c r="L112" s="27"/>
      <c r="M112" s="26"/>
      <c r="N112" s="27"/>
      <c r="O112" s="26"/>
      <c r="P112" s="27"/>
      <c r="Q112" s="24"/>
      <c r="R112" s="25"/>
      <c r="S112" s="24"/>
      <c r="T112" s="25"/>
      <c r="U112" s="17"/>
      <c r="V112" s="28"/>
      <c r="W112" s="29"/>
      <c r="X112" s="25"/>
      <c r="Y112" s="17"/>
      <c r="Z112" s="28"/>
      <c r="AA112" s="17"/>
      <c r="AB112" s="17"/>
      <c r="AC112" s="17"/>
      <c r="AD112" s="17"/>
      <c r="AE112" s="17"/>
      <c r="AF112" s="17"/>
      <c r="AG112" s="17"/>
      <c r="AH112" s="17"/>
    </row>
    <row r="113" spans="1:34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24"/>
      <c r="J113" s="25"/>
      <c r="K113" s="26"/>
      <c r="L113" s="27"/>
      <c r="M113" s="26"/>
      <c r="N113" s="27"/>
      <c r="O113" s="26"/>
      <c r="P113" s="27"/>
      <c r="Q113" s="24"/>
      <c r="R113" s="25"/>
      <c r="S113" s="24"/>
      <c r="T113" s="25"/>
      <c r="U113" s="17"/>
      <c r="V113" s="28"/>
      <c r="W113" s="29"/>
      <c r="X113" s="25"/>
      <c r="Y113" s="17"/>
      <c r="Z113" s="28"/>
      <c r="AA113" s="17"/>
      <c r="AB113" s="17"/>
      <c r="AC113" s="17"/>
      <c r="AD113" s="17"/>
      <c r="AE113" s="17"/>
      <c r="AF113" s="17"/>
      <c r="AG113" s="17"/>
      <c r="AH113" s="17"/>
    </row>
    <row r="114" spans="1:34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24"/>
      <c r="J114" s="25"/>
      <c r="K114" s="26"/>
      <c r="L114" s="27"/>
      <c r="M114" s="26"/>
      <c r="N114" s="27"/>
      <c r="O114" s="26"/>
      <c r="P114" s="27"/>
      <c r="Q114" s="24"/>
      <c r="R114" s="25"/>
      <c r="S114" s="24"/>
      <c r="T114" s="25"/>
      <c r="U114" s="17"/>
      <c r="V114" s="28"/>
      <c r="W114" s="29"/>
      <c r="X114" s="25"/>
      <c r="Y114" s="17"/>
      <c r="Z114" s="28"/>
      <c r="AA114" s="17"/>
      <c r="AB114" s="17"/>
      <c r="AC114" s="17"/>
      <c r="AD114" s="17"/>
      <c r="AE114" s="17"/>
      <c r="AF114" s="17"/>
      <c r="AG114" s="17"/>
      <c r="AH114" s="17"/>
    </row>
    <row r="115" spans="1:34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24"/>
      <c r="J115" s="25"/>
      <c r="K115" s="26"/>
      <c r="L115" s="27"/>
      <c r="M115" s="26"/>
      <c r="N115" s="27"/>
      <c r="O115" s="26"/>
      <c r="P115" s="27"/>
      <c r="Q115" s="24"/>
      <c r="R115" s="25"/>
      <c r="S115" s="24"/>
      <c r="T115" s="25"/>
      <c r="U115" s="17"/>
      <c r="V115" s="28"/>
      <c r="W115" s="29"/>
      <c r="X115" s="25"/>
      <c r="Y115" s="17"/>
      <c r="Z115" s="28"/>
      <c r="AA115" s="17"/>
      <c r="AB115" s="17"/>
      <c r="AC115" s="17"/>
      <c r="AD115" s="17"/>
      <c r="AE115" s="17"/>
      <c r="AF115" s="17"/>
      <c r="AG115" s="17"/>
      <c r="AH115" s="17"/>
    </row>
    <row r="116" spans="1:34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24"/>
      <c r="J116" s="25"/>
      <c r="K116" s="26"/>
      <c r="L116" s="27"/>
      <c r="M116" s="26"/>
      <c r="N116" s="27"/>
      <c r="O116" s="26"/>
      <c r="P116" s="27"/>
      <c r="Q116" s="24"/>
      <c r="R116" s="25"/>
      <c r="S116" s="24"/>
      <c r="T116" s="25"/>
      <c r="U116" s="17"/>
      <c r="V116" s="28"/>
      <c r="W116" s="29"/>
      <c r="X116" s="25"/>
      <c r="Y116" s="17"/>
      <c r="Z116" s="28"/>
      <c r="AA116" s="17"/>
      <c r="AB116" s="17"/>
      <c r="AC116" s="17"/>
      <c r="AD116" s="17"/>
      <c r="AE116" s="17"/>
      <c r="AF116" s="17"/>
      <c r="AG116" s="17"/>
      <c r="AH116" s="17"/>
    </row>
    <row r="117" spans="1:34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24"/>
      <c r="J117" s="25"/>
      <c r="K117" s="26"/>
      <c r="L117" s="27"/>
      <c r="M117" s="26"/>
      <c r="N117" s="27"/>
      <c r="O117" s="26"/>
      <c r="P117" s="27"/>
      <c r="Q117" s="24"/>
      <c r="R117" s="25"/>
      <c r="S117" s="24"/>
      <c r="T117" s="25"/>
      <c r="U117" s="17"/>
      <c r="V117" s="28"/>
      <c r="W117" s="29"/>
      <c r="X117" s="25"/>
      <c r="Y117" s="17"/>
      <c r="Z117" s="28"/>
      <c r="AA117" s="17"/>
      <c r="AB117" s="17"/>
      <c r="AC117" s="17"/>
      <c r="AD117" s="17"/>
      <c r="AE117" s="17"/>
      <c r="AF117" s="17"/>
      <c r="AG117" s="17"/>
      <c r="AH117" s="17"/>
    </row>
    <row r="118" spans="1:34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24"/>
      <c r="J118" s="25"/>
      <c r="K118" s="26"/>
      <c r="L118" s="27"/>
      <c r="M118" s="26"/>
      <c r="N118" s="27"/>
      <c r="O118" s="26"/>
      <c r="P118" s="27"/>
      <c r="Q118" s="24"/>
      <c r="R118" s="25"/>
      <c r="S118" s="24"/>
      <c r="T118" s="25"/>
      <c r="U118" s="17"/>
      <c r="V118" s="28"/>
      <c r="W118" s="29"/>
      <c r="X118" s="25"/>
      <c r="Y118" s="17"/>
      <c r="Z118" s="28"/>
      <c r="AA118" s="17"/>
      <c r="AB118" s="17"/>
      <c r="AC118" s="17"/>
      <c r="AD118" s="17"/>
      <c r="AE118" s="17"/>
      <c r="AF118" s="17"/>
      <c r="AG118" s="17"/>
      <c r="AH118" s="17"/>
    </row>
    <row r="119" spans="1:34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24"/>
      <c r="J119" s="25"/>
      <c r="K119" s="26"/>
      <c r="L119" s="27"/>
      <c r="M119" s="26"/>
      <c r="N119" s="27"/>
      <c r="O119" s="26"/>
      <c r="P119" s="27"/>
      <c r="Q119" s="24"/>
      <c r="R119" s="25"/>
      <c r="S119" s="24"/>
      <c r="T119" s="25"/>
      <c r="U119" s="17"/>
      <c r="V119" s="28"/>
      <c r="W119" s="29"/>
      <c r="X119" s="25"/>
      <c r="Y119" s="17"/>
      <c r="Z119" s="28"/>
      <c r="AA119" s="17"/>
      <c r="AB119" s="17"/>
      <c r="AC119" s="17"/>
      <c r="AD119" s="17"/>
      <c r="AE119" s="17"/>
      <c r="AF119" s="17"/>
      <c r="AG119" s="17"/>
      <c r="AH119" s="17"/>
    </row>
    <row r="120" spans="1:34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24"/>
      <c r="J120" s="25"/>
      <c r="K120" s="26"/>
      <c r="L120" s="27"/>
      <c r="M120" s="26"/>
      <c r="N120" s="27"/>
      <c r="O120" s="26"/>
      <c r="P120" s="27"/>
      <c r="Q120" s="24"/>
      <c r="R120" s="25"/>
      <c r="S120" s="24"/>
      <c r="T120" s="25"/>
      <c r="U120" s="17"/>
      <c r="V120" s="28"/>
      <c r="W120" s="29"/>
      <c r="X120" s="25"/>
      <c r="Y120" s="17"/>
      <c r="Z120" s="28"/>
      <c r="AA120" s="17"/>
      <c r="AB120" s="17"/>
      <c r="AC120" s="17"/>
      <c r="AD120" s="17"/>
      <c r="AE120" s="17"/>
      <c r="AF120" s="17"/>
      <c r="AG120" s="17"/>
      <c r="AH120" s="17"/>
    </row>
    <row r="121" spans="1:34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24"/>
      <c r="J121" s="25"/>
      <c r="K121" s="26"/>
      <c r="L121" s="27"/>
      <c r="M121" s="26"/>
      <c r="N121" s="27"/>
      <c r="O121" s="26"/>
      <c r="P121" s="27"/>
      <c r="Q121" s="24"/>
      <c r="R121" s="25"/>
      <c r="S121" s="24"/>
      <c r="T121" s="25"/>
      <c r="U121" s="17"/>
      <c r="V121" s="28"/>
      <c r="W121" s="29"/>
      <c r="X121" s="25"/>
      <c r="Y121" s="17"/>
      <c r="Z121" s="28"/>
      <c r="AA121" s="17"/>
      <c r="AB121" s="17"/>
      <c r="AC121" s="17"/>
      <c r="AD121" s="17"/>
      <c r="AE121" s="17"/>
      <c r="AF121" s="17"/>
      <c r="AG121" s="17"/>
      <c r="AH121" s="17"/>
    </row>
    <row r="122" spans="1:34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24"/>
      <c r="J122" s="25"/>
      <c r="K122" s="26"/>
      <c r="L122" s="27"/>
      <c r="M122" s="26"/>
      <c r="N122" s="27"/>
      <c r="O122" s="26"/>
      <c r="P122" s="27"/>
      <c r="Q122" s="24"/>
      <c r="R122" s="25"/>
      <c r="S122" s="24"/>
      <c r="T122" s="25"/>
      <c r="U122" s="17"/>
      <c r="V122" s="28"/>
      <c r="W122" s="29"/>
      <c r="X122" s="25"/>
      <c r="Y122" s="17"/>
      <c r="Z122" s="28"/>
      <c r="AA122" s="17"/>
      <c r="AB122" s="17"/>
      <c r="AC122" s="17"/>
      <c r="AD122" s="17"/>
      <c r="AE122" s="17"/>
      <c r="AF122" s="17"/>
      <c r="AG122" s="17"/>
      <c r="AH122" s="17"/>
    </row>
    <row r="123" spans="1:34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24"/>
      <c r="J123" s="25"/>
      <c r="K123" s="26"/>
      <c r="L123" s="27"/>
      <c r="M123" s="26"/>
      <c r="N123" s="27"/>
      <c r="O123" s="26"/>
      <c r="P123" s="27"/>
      <c r="Q123" s="24"/>
      <c r="R123" s="25"/>
      <c r="S123" s="24"/>
      <c r="T123" s="25"/>
      <c r="U123" s="17"/>
      <c r="V123" s="28"/>
      <c r="W123" s="29"/>
      <c r="X123" s="25"/>
      <c r="Y123" s="17"/>
      <c r="Z123" s="28"/>
      <c r="AA123" s="17"/>
      <c r="AB123" s="17"/>
      <c r="AC123" s="17"/>
      <c r="AD123" s="17"/>
      <c r="AE123" s="17"/>
      <c r="AF123" s="17"/>
      <c r="AG123" s="17"/>
      <c r="AH123" s="17"/>
    </row>
    <row r="124" spans="1:34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24"/>
      <c r="J124" s="25"/>
      <c r="K124" s="26"/>
      <c r="L124" s="27"/>
      <c r="M124" s="26"/>
      <c r="N124" s="27"/>
      <c r="O124" s="26"/>
      <c r="P124" s="27"/>
      <c r="Q124" s="24"/>
      <c r="R124" s="25"/>
      <c r="S124" s="24"/>
      <c r="T124" s="25"/>
      <c r="U124" s="17"/>
      <c r="V124" s="28"/>
      <c r="W124" s="29"/>
      <c r="X124" s="25"/>
      <c r="Y124" s="17"/>
      <c r="Z124" s="28"/>
      <c r="AA124" s="17"/>
      <c r="AB124" s="17"/>
      <c r="AC124" s="17"/>
      <c r="AD124" s="17"/>
      <c r="AE124" s="17"/>
      <c r="AF124" s="17"/>
      <c r="AG124" s="17"/>
      <c r="AH124" s="17"/>
    </row>
    <row r="125" spans="1:34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24"/>
      <c r="J125" s="25"/>
      <c r="K125" s="26"/>
      <c r="L125" s="27"/>
      <c r="M125" s="26"/>
      <c r="N125" s="27"/>
      <c r="O125" s="26"/>
      <c r="P125" s="27"/>
      <c r="Q125" s="24"/>
      <c r="R125" s="25"/>
      <c r="S125" s="24"/>
      <c r="T125" s="25"/>
      <c r="U125" s="17"/>
      <c r="V125" s="28"/>
      <c r="W125" s="29"/>
      <c r="X125" s="25"/>
      <c r="Y125" s="17"/>
      <c r="Z125" s="28"/>
      <c r="AA125" s="17"/>
      <c r="AB125" s="17"/>
      <c r="AC125" s="17"/>
      <c r="AD125" s="17"/>
      <c r="AE125" s="17"/>
      <c r="AF125" s="17"/>
      <c r="AG125" s="17"/>
      <c r="AH125" s="17"/>
    </row>
    <row r="126" spans="1:34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24"/>
      <c r="J126" s="25"/>
      <c r="K126" s="26"/>
      <c r="L126" s="27"/>
      <c r="M126" s="26"/>
      <c r="N126" s="27"/>
      <c r="O126" s="26"/>
      <c r="P126" s="27"/>
      <c r="Q126" s="24"/>
      <c r="R126" s="25"/>
      <c r="S126" s="24"/>
      <c r="T126" s="25"/>
      <c r="U126" s="17"/>
      <c r="V126" s="28"/>
      <c r="W126" s="29"/>
      <c r="X126" s="25"/>
      <c r="Y126" s="17"/>
      <c r="Z126" s="28"/>
      <c r="AA126" s="17"/>
      <c r="AB126" s="17"/>
      <c r="AC126" s="17"/>
      <c r="AD126" s="17"/>
      <c r="AE126" s="17"/>
      <c r="AF126" s="17"/>
      <c r="AG126" s="17"/>
      <c r="AH126" s="17"/>
    </row>
    <row r="127" spans="1:34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24"/>
      <c r="J127" s="25"/>
      <c r="K127" s="26"/>
      <c r="L127" s="27"/>
      <c r="M127" s="26"/>
      <c r="N127" s="27"/>
      <c r="O127" s="26"/>
      <c r="P127" s="27"/>
      <c r="Q127" s="24"/>
      <c r="R127" s="25"/>
      <c r="S127" s="24"/>
      <c r="T127" s="25"/>
      <c r="U127" s="17"/>
      <c r="V127" s="28"/>
      <c r="W127" s="29"/>
      <c r="X127" s="25"/>
      <c r="Y127" s="17"/>
      <c r="Z127" s="28"/>
      <c r="AA127" s="17"/>
      <c r="AB127" s="17"/>
      <c r="AC127" s="17"/>
      <c r="AD127" s="17"/>
      <c r="AE127" s="17"/>
      <c r="AF127" s="17"/>
      <c r="AG127" s="17"/>
      <c r="AH127" s="17"/>
    </row>
    <row r="128" spans="1:34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24"/>
      <c r="J128" s="25"/>
      <c r="K128" s="26"/>
      <c r="L128" s="27"/>
      <c r="M128" s="26"/>
      <c r="N128" s="27"/>
      <c r="O128" s="26"/>
      <c r="P128" s="27"/>
      <c r="Q128" s="24"/>
      <c r="R128" s="25"/>
      <c r="S128" s="24"/>
      <c r="T128" s="25"/>
      <c r="U128" s="17"/>
      <c r="V128" s="28"/>
      <c r="W128" s="29"/>
      <c r="X128" s="25"/>
      <c r="Y128" s="17"/>
      <c r="Z128" s="28"/>
      <c r="AA128" s="17"/>
      <c r="AB128" s="17"/>
      <c r="AC128" s="17"/>
      <c r="AD128" s="17"/>
      <c r="AE128" s="17"/>
      <c r="AF128" s="17"/>
      <c r="AG128" s="17"/>
      <c r="AH128" s="17"/>
    </row>
    <row r="129" spans="1:34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24"/>
      <c r="J129" s="25"/>
      <c r="K129" s="26"/>
      <c r="L129" s="27"/>
      <c r="M129" s="26"/>
      <c r="N129" s="27"/>
      <c r="O129" s="26"/>
      <c r="P129" s="27"/>
      <c r="Q129" s="24"/>
      <c r="R129" s="25"/>
      <c r="S129" s="24"/>
      <c r="T129" s="25"/>
      <c r="U129" s="17"/>
      <c r="V129" s="28"/>
      <c r="W129" s="29"/>
      <c r="X129" s="25"/>
      <c r="Y129" s="17"/>
      <c r="Z129" s="28"/>
      <c r="AA129" s="17"/>
      <c r="AB129" s="17"/>
      <c r="AC129" s="17"/>
      <c r="AD129" s="17"/>
      <c r="AE129" s="17"/>
      <c r="AF129" s="17"/>
      <c r="AG129" s="17"/>
      <c r="AH129" s="17"/>
    </row>
    <row r="130" spans="1:34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24"/>
      <c r="J130" s="25"/>
      <c r="K130" s="26"/>
      <c r="L130" s="27"/>
      <c r="M130" s="26"/>
      <c r="N130" s="27"/>
      <c r="O130" s="26"/>
      <c r="P130" s="27"/>
      <c r="Q130" s="24"/>
      <c r="R130" s="25"/>
      <c r="S130" s="24"/>
      <c r="T130" s="25"/>
      <c r="U130" s="17"/>
      <c r="V130" s="28"/>
      <c r="W130" s="29"/>
      <c r="X130" s="25"/>
      <c r="Y130" s="17"/>
      <c r="Z130" s="28"/>
      <c r="AA130" s="17"/>
      <c r="AB130" s="17"/>
      <c r="AC130" s="17"/>
      <c r="AD130" s="17"/>
      <c r="AE130" s="17"/>
      <c r="AF130" s="17"/>
      <c r="AG130" s="17"/>
      <c r="AH130" s="17"/>
    </row>
    <row r="131" spans="1:34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24"/>
      <c r="J131" s="25"/>
      <c r="K131" s="26"/>
      <c r="L131" s="27"/>
      <c r="M131" s="26"/>
      <c r="N131" s="27"/>
      <c r="O131" s="26"/>
      <c r="P131" s="27"/>
      <c r="Q131" s="24"/>
      <c r="R131" s="25"/>
      <c r="S131" s="24"/>
      <c r="T131" s="25"/>
      <c r="U131" s="17"/>
      <c r="V131" s="28"/>
      <c r="W131" s="29"/>
      <c r="X131" s="25"/>
      <c r="Y131" s="17"/>
      <c r="Z131" s="28"/>
      <c r="AA131" s="17"/>
      <c r="AB131" s="17"/>
      <c r="AC131" s="17"/>
      <c r="AD131" s="17"/>
      <c r="AE131" s="17"/>
      <c r="AF131" s="17"/>
      <c r="AG131" s="17"/>
      <c r="AH131" s="17"/>
    </row>
    <row r="132" spans="1:34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24"/>
      <c r="J132" s="25"/>
      <c r="K132" s="26"/>
      <c r="L132" s="27"/>
      <c r="M132" s="26"/>
      <c r="N132" s="27"/>
      <c r="O132" s="26"/>
      <c r="P132" s="27"/>
      <c r="Q132" s="24"/>
      <c r="R132" s="25"/>
      <c r="S132" s="24"/>
      <c r="T132" s="25"/>
      <c r="U132" s="17"/>
      <c r="V132" s="28"/>
      <c r="W132" s="29"/>
      <c r="X132" s="25"/>
      <c r="Y132" s="17"/>
      <c r="Z132" s="28"/>
      <c r="AA132" s="17"/>
      <c r="AB132" s="17"/>
      <c r="AC132" s="17"/>
      <c r="AD132" s="17"/>
      <c r="AE132" s="17"/>
      <c r="AF132" s="17"/>
      <c r="AG132" s="17"/>
      <c r="AH132" s="17"/>
    </row>
    <row r="133" spans="1:34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24"/>
      <c r="J133" s="25"/>
      <c r="K133" s="26"/>
      <c r="L133" s="27"/>
      <c r="M133" s="26"/>
      <c r="N133" s="27"/>
      <c r="O133" s="26"/>
      <c r="P133" s="27"/>
      <c r="Q133" s="24"/>
      <c r="R133" s="25"/>
      <c r="S133" s="24"/>
      <c r="T133" s="25"/>
      <c r="U133" s="17"/>
      <c r="V133" s="28"/>
      <c r="W133" s="29"/>
      <c r="X133" s="25"/>
      <c r="Y133" s="17"/>
      <c r="Z133" s="28"/>
      <c r="AA133" s="17"/>
      <c r="AB133" s="17"/>
      <c r="AC133" s="17"/>
      <c r="AD133" s="17"/>
      <c r="AE133" s="17"/>
      <c r="AF133" s="17"/>
      <c r="AG133" s="17"/>
      <c r="AH133" s="17"/>
    </row>
    <row r="134" spans="1:34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24"/>
      <c r="J134" s="25"/>
      <c r="K134" s="26"/>
      <c r="L134" s="27"/>
      <c r="M134" s="26"/>
      <c r="N134" s="27"/>
      <c r="O134" s="26"/>
      <c r="P134" s="27"/>
      <c r="Q134" s="24"/>
      <c r="R134" s="25"/>
      <c r="S134" s="24"/>
      <c r="T134" s="25"/>
      <c r="U134" s="17"/>
      <c r="V134" s="28"/>
      <c r="W134" s="29"/>
      <c r="X134" s="25"/>
      <c r="Y134" s="17"/>
      <c r="Z134" s="28"/>
      <c r="AA134" s="17"/>
      <c r="AB134" s="17"/>
      <c r="AC134" s="17"/>
      <c r="AD134" s="17"/>
      <c r="AE134" s="17"/>
      <c r="AF134" s="17"/>
      <c r="AG134" s="17"/>
      <c r="AH134" s="17"/>
    </row>
    <row r="135" spans="1:34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24"/>
      <c r="J135" s="25"/>
      <c r="K135" s="26"/>
      <c r="L135" s="27"/>
      <c r="M135" s="26"/>
      <c r="N135" s="27"/>
      <c r="O135" s="26"/>
      <c r="P135" s="27"/>
      <c r="Q135" s="24"/>
      <c r="R135" s="25"/>
      <c r="S135" s="24"/>
      <c r="T135" s="25"/>
      <c r="U135" s="17"/>
      <c r="V135" s="28"/>
      <c r="W135" s="29"/>
      <c r="X135" s="25"/>
      <c r="Y135" s="17"/>
      <c r="Z135" s="28"/>
      <c r="AA135" s="17"/>
      <c r="AB135" s="17"/>
      <c r="AC135" s="17"/>
      <c r="AD135" s="17"/>
      <c r="AE135" s="17"/>
      <c r="AF135" s="17"/>
      <c r="AG135" s="17"/>
      <c r="AH135" s="17"/>
    </row>
    <row r="136" spans="1:34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24"/>
      <c r="J136" s="25"/>
      <c r="K136" s="26"/>
      <c r="L136" s="27"/>
      <c r="M136" s="26"/>
      <c r="N136" s="27"/>
      <c r="O136" s="26"/>
      <c r="P136" s="27"/>
      <c r="Q136" s="24"/>
      <c r="R136" s="25"/>
      <c r="S136" s="24"/>
      <c r="T136" s="25"/>
      <c r="U136" s="17"/>
      <c r="V136" s="28"/>
      <c r="W136" s="29"/>
      <c r="X136" s="25"/>
      <c r="Y136" s="17"/>
      <c r="Z136" s="28"/>
      <c r="AA136" s="17"/>
      <c r="AB136" s="17"/>
      <c r="AC136" s="17"/>
      <c r="AD136" s="17"/>
      <c r="AE136" s="17"/>
      <c r="AF136" s="17"/>
      <c r="AG136" s="17"/>
      <c r="AH136" s="17"/>
    </row>
    <row r="137" spans="1:34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24"/>
      <c r="J137" s="25"/>
      <c r="K137" s="26"/>
      <c r="L137" s="27"/>
      <c r="M137" s="26"/>
      <c r="N137" s="27"/>
      <c r="O137" s="26"/>
      <c r="P137" s="27"/>
      <c r="Q137" s="24"/>
      <c r="R137" s="25"/>
      <c r="S137" s="24"/>
      <c r="T137" s="25"/>
      <c r="U137" s="17"/>
      <c r="V137" s="28"/>
      <c r="W137" s="29"/>
      <c r="X137" s="25"/>
      <c r="Y137" s="17"/>
      <c r="Z137" s="28"/>
      <c r="AA137" s="17"/>
      <c r="AB137" s="17"/>
      <c r="AC137" s="17"/>
      <c r="AD137" s="17"/>
      <c r="AE137" s="17"/>
      <c r="AF137" s="17"/>
      <c r="AG137" s="17"/>
      <c r="AH137" s="17"/>
    </row>
    <row r="138" spans="1:34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24"/>
      <c r="J138" s="25"/>
      <c r="K138" s="26"/>
      <c r="L138" s="27"/>
      <c r="M138" s="26"/>
      <c r="N138" s="27"/>
      <c r="O138" s="26"/>
      <c r="P138" s="27"/>
      <c r="Q138" s="24"/>
      <c r="R138" s="25"/>
      <c r="S138" s="24"/>
      <c r="T138" s="25"/>
      <c r="U138" s="17"/>
      <c r="V138" s="28"/>
      <c r="W138" s="29"/>
      <c r="X138" s="25"/>
      <c r="Y138" s="17"/>
      <c r="Z138" s="28"/>
      <c r="AA138" s="17"/>
      <c r="AB138" s="17"/>
      <c r="AC138" s="17"/>
      <c r="AD138" s="17"/>
      <c r="AE138" s="17"/>
      <c r="AF138" s="17"/>
      <c r="AG138" s="17"/>
      <c r="AH138" s="17"/>
    </row>
    <row r="139" spans="1:34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24"/>
      <c r="J139" s="25"/>
      <c r="K139" s="26"/>
      <c r="L139" s="27"/>
      <c r="M139" s="26"/>
      <c r="N139" s="27"/>
      <c r="O139" s="26"/>
      <c r="P139" s="27"/>
      <c r="Q139" s="24"/>
      <c r="R139" s="25"/>
      <c r="S139" s="24"/>
      <c r="T139" s="25"/>
      <c r="U139" s="17"/>
      <c r="V139" s="28"/>
      <c r="W139" s="29"/>
      <c r="X139" s="25"/>
      <c r="Y139" s="17"/>
      <c r="Z139" s="28"/>
      <c r="AA139" s="17"/>
      <c r="AB139" s="17"/>
      <c r="AC139" s="17"/>
      <c r="AD139" s="17"/>
      <c r="AE139" s="17"/>
      <c r="AF139" s="17"/>
      <c r="AG139" s="17"/>
      <c r="AH139" s="17"/>
    </row>
    <row r="140" spans="1:34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24"/>
      <c r="J140" s="25"/>
      <c r="K140" s="26"/>
      <c r="L140" s="27"/>
      <c r="M140" s="26"/>
      <c r="N140" s="27"/>
      <c r="O140" s="26"/>
      <c r="P140" s="27"/>
      <c r="Q140" s="24"/>
      <c r="R140" s="25"/>
      <c r="S140" s="24"/>
      <c r="T140" s="25"/>
      <c r="U140" s="17"/>
      <c r="V140" s="28"/>
      <c r="W140" s="29"/>
      <c r="X140" s="25"/>
      <c r="Y140" s="17"/>
      <c r="Z140" s="28"/>
      <c r="AA140" s="17"/>
      <c r="AB140" s="17"/>
      <c r="AC140" s="17"/>
      <c r="AD140" s="17"/>
      <c r="AE140" s="17"/>
      <c r="AF140" s="17"/>
      <c r="AG140" s="17"/>
      <c r="AH140" s="17"/>
    </row>
    <row r="141" spans="1:34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24"/>
      <c r="J141" s="25"/>
      <c r="K141" s="26"/>
      <c r="L141" s="27"/>
      <c r="M141" s="26"/>
      <c r="N141" s="27"/>
      <c r="O141" s="26"/>
      <c r="P141" s="27"/>
      <c r="Q141" s="24"/>
      <c r="R141" s="25"/>
      <c r="S141" s="24"/>
      <c r="T141" s="25"/>
      <c r="U141" s="17"/>
      <c r="V141" s="28"/>
      <c r="W141" s="29"/>
      <c r="X141" s="25"/>
      <c r="Y141" s="17"/>
      <c r="Z141" s="28"/>
      <c r="AA141" s="17"/>
      <c r="AB141" s="17"/>
      <c r="AC141" s="17"/>
      <c r="AD141" s="17"/>
      <c r="AE141" s="17"/>
      <c r="AF141" s="17"/>
      <c r="AG141" s="17"/>
      <c r="AH141" s="17"/>
    </row>
    <row r="142" spans="1:34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24"/>
      <c r="J142" s="25"/>
      <c r="K142" s="26"/>
      <c r="L142" s="27"/>
      <c r="M142" s="26"/>
      <c r="N142" s="27"/>
      <c r="O142" s="26"/>
      <c r="P142" s="27"/>
      <c r="Q142" s="24"/>
      <c r="R142" s="25"/>
      <c r="S142" s="24"/>
      <c r="T142" s="25"/>
      <c r="U142" s="17"/>
      <c r="V142" s="28"/>
      <c r="W142" s="29"/>
      <c r="X142" s="25"/>
      <c r="Y142" s="17"/>
      <c r="Z142" s="28"/>
      <c r="AA142" s="17"/>
      <c r="AB142" s="17"/>
      <c r="AC142" s="17"/>
      <c r="AD142" s="17"/>
      <c r="AE142" s="17"/>
      <c r="AF142" s="17"/>
      <c r="AG142" s="17"/>
      <c r="AH142" s="17"/>
    </row>
    <row r="143" spans="1:34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24"/>
      <c r="J143" s="25"/>
      <c r="K143" s="26"/>
      <c r="L143" s="27"/>
      <c r="M143" s="26"/>
      <c r="N143" s="27"/>
      <c r="O143" s="26"/>
      <c r="P143" s="27"/>
      <c r="Q143" s="24"/>
      <c r="R143" s="25"/>
      <c r="S143" s="24"/>
      <c r="T143" s="25"/>
      <c r="U143" s="17"/>
      <c r="V143" s="28"/>
      <c r="W143" s="29"/>
      <c r="X143" s="25"/>
      <c r="Y143" s="17"/>
      <c r="Z143" s="28"/>
      <c r="AA143" s="17"/>
      <c r="AB143" s="17"/>
      <c r="AC143" s="17"/>
      <c r="AD143" s="17"/>
      <c r="AE143" s="17"/>
      <c r="AF143" s="17"/>
      <c r="AG143" s="17"/>
      <c r="AH143" s="17"/>
    </row>
    <row r="144" spans="1:34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24"/>
      <c r="J144" s="25"/>
      <c r="K144" s="26"/>
      <c r="L144" s="27"/>
      <c r="M144" s="26"/>
      <c r="N144" s="27"/>
      <c r="O144" s="26"/>
      <c r="P144" s="27"/>
      <c r="Q144" s="24"/>
      <c r="R144" s="25"/>
      <c r="S144" s="24"/>
      <c r="T144" s="25"/>
      <c r="U144" s="17"/>
      <c r="V144" s="28"/>
      <c r="W144" s="29"/>
      <c r="X144" s="25"/>
      <c r="Y144" s="17"/>
      <c r="Z144" s="28"/>
      <c r="AA144" s="17"/>
      <c r="AB144" s="17"/>
      <c r="AC144" s="17"/>
      <c r="AD144" s="17"/>
      <c r="AE144" s="17"/>
      <c r="AF144" s="17"/>
      <c r="AG144" s="17"/>
      <c r="AH144" s="17"/>
    </row>
    <row r="145" spans="1:34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24"/>
      <c r="J145" s="25"/>
      <c r="K145" s="26"/>
      <c r="L145" s="27"/>
      <c r="M145" s="26"/>
      <c r="N145" s="27"/>
      <c r="O145" s="26"/>
      <c r="P145" s="27"/>
      <c r="Q145" s="24"/>
      <c r="R145" s="25"/>
      <c r="S145" s="24"/>
      <c r="T145" s="25"/>
      <c r="U145" s="17"/>
      <c r="V145" s="28"/>
      <c r="W145" s="29"/>
      <c r="X145" s="25"/>
      <c r="Y145" s="17"/>
      <c r="Z145" s="28"/>
      <c r="AA145" s="17"/>
      <c r="AB145" s="17"/>
      <c r="AC145" s="17"/>
      <c r="AD145" s="17"/>
      <c r="AE145" s="17"/>
      <c r="AF145" s="17"/>
      <c r="AG145" s="17"/>
      <c r="AH145" s="17"/>
    </row>
    <row r="146" spans="1:34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24"/>
      <c r="J146" s="25"/>
      <c r="K146" s="26"/>
      <c r="L146" s="27"/>
      <c r="M146" s="26"/>
      <c r="N146" s="27"/>
      <c r="O146" s="26"/>
      <c r="P146" s="27"/>
      <c r="Q146" s="24"/>
      <c r="R146" s="25"/>
      <c r="S146" s="24"/>
      <c r="T146" s="25"/>
      <c r="U146" s="17"/>
      <c r="V146" s="28"/>
      <c r="W146" s="29"/>
      <c r="X146" s="25"/>
      <c r="Y146" s="17"/>
      <c r="Z146" s="28"/>
      <c r="AA146" s="17"/>
      <c r="AB146" s="17"/>
      <c r="AC146" s="17"/>
      <c r="AD146" s="17"/>
      <c r="AE146" s="17"/>
      <c r="AF146" s="17"/>
      <c r="AG146" s="17"/>
      <c r="AH146" s="17"/>
    </row>
    <row r="147" spans="1:34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24"/>
      <c r="J147" s="25"/>
      <c r="K147" s="26"/>
      <c r="L147" s="27"/>
      <c r="M147" s="26"/>
      <c r="N147" s="27"/>
      <c r="O147" s="26"/>
      <c r="P147" s="27"/>
      <c r="Q147" s="24"/>
      <c r="R147" s="25"/>
      <c r="S147" s="24"/>
      <c r="T147" s="25"/>
      <c r="U147" s="17"/>
      <c r="V147" s="28"/>
      <c r="W147" s="29"/>
      <c r="X147" s="25"/>
      <c r="Y147" s="17"/>
      <c r="Z147" s="28"/>
      <c r="AA147" s="17"/>
      <c r="AB147" s="17"/>
      <c r="AC147" s="17"/>
      <c r="AD147" s="17"/>
      <c r="AE147" s="17"/>
      <c r="AF147" s="17"/>
      <c r="AG147" s="17"/>
      <c r="AH147" s="17"/>
    </row>
    <row r="148" spans="1:34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24"/>
      <c r="J148" s="25"/>
      <c r="K148" s="26"/>
      <c r="L148" s="27"/>
      <c r="M148" s="26"/>
      <c r="N148" s="27"/>
      <c r="O148" s="26"/>
      <c r="P148" s="27"/>
      <c r="Q148" s="24"/>
      <c r="R148" s="25"/>
      <c r="S148" s="24"/>
      <c r="T148" s="25"/>
      <c r="U148" s="17"/>
      <c r="V148" s="28"/>
      <c r="W148" s="29"/>
      <c r="X148" s="25"/>
      <c r="Y148" s="17"/>
      <c r="Z148" s="28"/>
      <c r="AA148" s="17"/>
      <c r="AB148" s="17"/>
      <c r="AC148" s="17"/>
      <c r="AD148" s="17"/>
      <c r="AE148" s="17"/>
      <c r="AF148" s="17"/>
      <c r="AG148" s="17"/>
      <c r="AH148" s="17"/>
    </row>
    <row r="149" spans="1:34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24"/>
      <c r="J149" s="25"/>
      <c r="K149" s="26"/>
      <c r="L149" s="27"/>
      <c r="M149" s="26"/>
      <c r="N149" s="27"/>
      <c r="O149" s="26"/>
      <c r="P149" s="27"/>
      <c r="Q149" s="24"/>
      <c r="R149" s="25"/>
      <c r="S149" s="24"/>
      <c r="T149" s="25"/>
      <c r="U149" s="17"/>
      <c r="V149" s="28"/>
      <c r="W149" s="29"/>
      <c r="X149" s="25"/>
      <c r="Y149" s="17"/>
      <c r="Z149" s="28"/>
      <c r="AA149" s="17"/>
      <c r="AB149" s="17"/>
      <c r="AC149" s="17"/>
      <c r="AD149" s="17"/>
      <c r="AE149" s="17"/>
      <c r="AF149" s="17"/>
      <c r="AG149" s="17"/>
      <c r="AH149" s="17"/>
    </row>
    <row r="150" spans="1:34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24"/>
      <c r="J150" s="25"/>
      <c r="K150" s="26"/>
      <c r="L150" s="27"/>
      <c r="M150" s="26"/>
      <c r="N150" s="27"/>
      <c r="O150" s="26"/>
      <c r="P150" s="27"/>
      <c r="Q150" s="24"/>
      <c r="R150" s="25"/>
      <c r="S150" s="24"/>
      <c r="T150" s="25"/>
      <c r="U150" s="17"/>
      <c r="V150" s="28"/>
      <c r="W150" s="29"/>
      <c r="X150" s="25"/>
      <c r="Y150" s="17"/>
      <c r="Z150" s="28"/>
      <c r="AA150" s="17"/>
      <c r="AB150" s="17"/>
      <c r="AC150" s="17"/>
      <c r="AD150" s="17"/>
      <c r="AE150" s="17"/>
      <c r="AF150" s="17"/>
      <c r="AG150" s="17"/>
      <c r="AH150" s="17"/>
    </row>
    <row r="151" spans="1:34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24"/>
      <c r="J151" s="25"/>
      <c r="K151" s="26"/>
      <c r="L151" s="27"/>
      <c r="M151" s="26"/>
      <c r="N151" s="27"/>
      <c r="O151" s="26"/>
      <c r="P151" s="27"/>
      <c r="Q151" s="24"/>
      <c r="R151" s="25"/>
      <c r="S151" s="24"/>
      <c r="T151" s="25"/>
      <c r="U151" s="17"/>
      <c r="V151" s="28"/>
      <c r="W151" s="29"/>
      <c r="X151" s="25"/>
      <c r="Y151" s="17"/>
      <c r="Z151" s="28"/>
      <c r="AA151" s="17"/>
      <c r="AB151" s="17"/>
      <c r="AC151" s="17"/>
      <c r="AD151" s="17"/>
      <c r="AE151" s="17"/>
      <c r="AF151" s="17"/>
      <c r="AG151" s="17"/>
      <c r="AH151" s="17"/>
    </row>
    <row r="152" spans="1:34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24"/>
      <c r="J152" s="25"/>
      <c r="K152" s="26"/>
      <c r="L152" s="27"/>
      <c r="M152" s="26"/>
      <c r="N152" s="27"/>
      <c r="O152" s="26"/>
      <c r="P152" s="27"/>
      <c r="Q152" s="24"/>
      <c r="R152" s="25"/>
      <c r="S152" s="24"/>
      <c r="T152" s="25"/>
      <c r="U152" s="17"/>
      <c r="V152" s="28"/>
      <c r="W152" s="29"/>
      <c r="X152" s="25"/>
      <c r="Y152" s="17"/>
      <c r="Z152" s="28"/>
      <c r="AA152" s="17"/>
      <c r="AB152" s="17"/>
      <c r="AC152" s="17"/>
      <c r="AD152" s="17"/>
      <c r="AE152" s="17"/>
      <c r="AF152" s="17"/>
      <c r="AG152" s="17"/>
      <c r="AH152" s="17"/>
    </row>
    <row r="153" spans="1:34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24"/>
      <c r="J153" s="25"/>
      <c r="K153" s="26"/>
      <c r="L153" s="27"/>
      <c r="M153" s="26"/>
      <c r="N153" s="27"/>
      <c r="O153" s="26"/>
      <c r="P153" s="27"/>
      <c r="Q153" s="24"/>
      <c r="R153" s="25"/>
      <c r="S153" s="24"/>
      <c r="T153" s="25"/>
      <c r="U153" s="17"/>
      <c r="V153" s="28"/>
      <c r="W153" s="29"/>
      <c r="X153" s="25"/>
      <c r="Y153" s="17"/>
      <c r="Z153" s="28"/>
      <c r="AA153" s="17"/>
      <c r="AB153" s="17"/>
      <c r="AC153" s="17"/>
      <c r="AD153" s="17"/>
      <c r="AE153" s="17"/>
      <c r="AF153" s="17"/>
      <c r="AG153" s="17"/>
      <c r="AH153" s="17"/>
    </row>
    <row r="154" spans="1:34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24"/>
      <c r="J154" s="25"/>
      <c r="K154" s="26"/>
      <c r="L154" s="27"/>
      <c r="M154" s="26"/>
      <c r="N154" s="27"/>
      <c r="O154" s="26"/>
      <c r="P154" s="27"/>
      <c r="Q154" s="24"/>
      <c r="R154" s="25"/>
      <c r="S154" s="24"/>
      <c r="T154" s="25"/>
      <c r="U154" s="17"/>
      <c r="V154" s="28"/>
      <c r="W154" s="29"/>
      <c r="X154" s="25"/>
      <c r="Y154" s="17"/>
      <c r="Z154" s="28"/>
      <c r="AA154" s="17"/>
      <c r="AB154" s="17"/>
      <c r="AC154" s="17"/>
      <c r="AD154" s="17"/>
      <c r="AE154" s="17"/>
      <c r="AF154" s="17"/>
      <c r="AG154" s="17"/>
      <c r="AH154" s="17"/>
    </row>
    <row r="155" spans="1:34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24"/>
      <c r="J155" s="25"/>
      <c r="K155" s="26"/>
      <c r="L155" s="27"/>
      <c r="M155" s="26"/>
      <c r="N155" s="27"/>
      <c r="O155" s="26"/>
      <c r="P155" s="27"/>
      <c r="Q155" s="24"/>
      <c r="R155" s="25"/>
      <c r="S155" s="24"/>
      <c r="T155" s="25"/>
      <c r="U155" s="17"/>
      <c r="V155" s="28"/>
      <c r="W155" s="29"/>
      <c r="X155" s="25"/>
      <c r="Y155" s="17"/>
      <c r="Z155" s="28"/>
      <c r="AA155" s="17"/>
      <c r="AB155" s="17"/>
      <c r="AC155" s="17"/>
      <c r="AD155" s="17"/>
      <c r="AE155" s="17"/>
      <c r="AF155" s="17"/>
      <c r="AG155" s="17"/>
      <c r="AH155" s="17"/>
    </row>
    <row r="156" spans="1:34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24"/>
      <c r="J156" s="25"/>
      <c r="K156" s="26"/>
      <c r="L156" s="27"/>
      <c r="M156" s="26"/>
      <c r="N156" s="27"/>
      <c r="O156" s="26"/>
      <c r="P156" s="27"/>
      <c r="Q156" s="24"/>
      <c r="R156" s="25"/>
      <c r="S156" s="24"/>
      <c r="T156" s="25"/>
      <c r="U156" s="17"/>
      <c r="V156" s="28"/>
      <c r="W156" s="29"/>
      <c r="X156" s="25"/>
      <c r="Y156" s="17"/>
      <c r="Z156" s="28"/>
      <c r="AA156" s="17"/>
      <c r="AB156" s="17"/>
      <c r="AC156" s="17"/>
      <c r="AD156" s="17"/>
      <c r="AE156" s="17"/>
      <c r="AF156" s="17"/>
      <c r="AG156" s="17"/>
      <c r="AH156" s="17"/>
    </row>
    <row r="157" spans="1:34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24"/>
      <c r="J157" s="25"/>
      <c r="K157" s="26"/>
      <c r="L157" s="27"/>
      <c r="M157" s="26"/>
      <c r="N157" s="27"/>
      <c r="O157" s="26"/>
      <c r="P157" s="27"/>
      <c r="Q157" s="24"/>
      <c r="R157" s="25"/>
      <c r="S157" s="24"/>
      <c r="T157" s="25"/>
      <c r="U157" s="17"/>
      <c r="V157" s="28"/>
      <c r="W157" s="29"/>
      <c r="X157" s="25"/>
      <c r="Y157" s="17"/>
      <c r="Z157" s="28"/>
      <c r="AA157" s="17"/>
      <c r="AB157" s="17"/>
      <c r="AC157" s="17"/>
      <c r="AD157" s="17"/>
      <c r="AE157" s="17"/>
      <c r="AF157" s="17"/>
      <c r="AG157" s="17"/>
      <c r="AH157" s="17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24"/>
      <c r="J158" s="25"/>
      <c r="K158" s="26"/>
      <c r="L158" s="27"/>
      <c r="M158" s="26"/>
      <c r="N158" s="27"/>
      <c r="O158" s="26"/>
      <c r="P158" s="27"/>
      <c r="Q158" s="24"/>
      <c r="R158" s="25"/>
      <c r="S158" s="24"/>
      <c r="T158" s="25"/>
      <c r="U158" s="17"/>
      <c r="V158" s="28"/>
      <c r="W158" s="29"/>
      <c r="X158" s="25"/>
      <c r="Y158" s="17"/>
      <c r="Z158" s="28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24"/>
      <c r="J159" s="25"/>
      <c r="K159" s="26"/>
      <c r="L159" s="27"/>
      <c r="M159" s="26"/>
      <c r="N159" s="27"/>
      <c r="O159" s="26"/>
      <c r="P159" s="27"/>
      <c r="Q159" s="24"/>
      <c r="R159" s="25"/>
      <c r="S159" s="24"/>
      <c r="T159" s="25"/>
      <c r="U159" s="17"/>
      <c r="V159" s="28"/>
      <c r="W159" s="29"/>
      <c r="X159" s="25"/>
      <c r="Y159" s="17"/>
      <c r="Z159" s="28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24"/>
      <c r="J160" s="25"/>
      <c r="K160" s="26"/>
      <c r="L160" s="27"/>
      <c r="M160" s="26"/>
      <c r="N160" s="27"/>
      <c r="O160" s="26"/>
      <c r="P160" s="27"/>
      <c r="Q160" s="24"/>
      <c r="R160" s="25"/>
      <c r="S160" s="24"/>
      <c r="T160" s="25"/>
      <c r="U160" s="17"/>
      <c r="V160" s="28"/>
      <c r="W160" s="29"/>
      <c r="X160" s="25"/>
      <c r="Y160" s="17"/>
      <c r="Z160" s="28"/>
      <c r="AA160" s="17"/>
      <c r="AB160" s="17"/>
      <c r="AC160" s="17"/>
      <c r="AD160" s="17"/>
      <c r="AE160" s="17"/>
      <c r="AF160" s="17"/>
      <c r="AG160" s="17"/>
      <c r="AH160" s="17"/>
    </row>
    <row r="161" spans="1:34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24"/>
      <c r="J161" s="25"/>
      <c r="K161" s="26"/>
      <c r="L161" s="27"/>
      <c r="M161" s="26"/>
      <c r="N161" s="27"/>
      <c r="O161" s="26"/>
      <c r="P161" s="27"/>
      <c r="Q161" s="24"/>
      <c r="R161" s="25"/>
      <c r="S161" s="24"/>
      <c r="T161" s="25"/>
      <c r="U161" s="17"/>
      <c r="V161" s="28"/>
      <c r="W161" s="29"/>
      <c r="X161" s="25"/>
      <c r="Y161" s="17"/>
      <c r="Z161" s="28"/>
      <c r="AA161" s="17"/>
      <c r="AB161" s="17"/>
      <c r="AC161" s="17"/>
      <c r="AD161" s="17"/>
      <c r="AE161" s="17"/>
      <c r="AF161" s="17"/>
      <c r="AG161" s="17"/>
      <c r="AH161" s="17"/>
    </row>
    <row r="162" spans="1:34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24"/>
      <c r="J162" s="25"/>
      <c r="K162" s="26"/>
      <c r="L162" s="27"/>
      <c r="M162" s="26"/>
      <c r="N162" s="27"/>
      <c r="O162" s="26"/>
      <c r="P162" s="27"/>
      <c r="Q162" s="24"/>
      <c r="R162" s="25"/>
      <c r="S162" s="24"/>
      <c r="T162" s="25"/>
      <c r="U162" s="17"/>
      <c r="V162" s="28"/>
      <c r="W162" s="29"/>
      <c r="X162" s="25"/>
      <c r="Y162" s="17"/>
      <c r="Z162" s="28"/>
      <c r="AA162" s="17"/>
      <c r="AB162" s="17"/>
      <c r="AC162" s="17"/>
      <c r="AD162" s="17"/>
      <c r="AE162" s="17"/>
      <c r="AF162" s="17"/>
      <c r="AG162" s="17"/>
      <c r="AH162" s="17"/>
    </row>
    <row r="163" spans="1:34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24"/>
      <c r="J163" s="25"/>
      <c r="K163" s="26"/>
      <c r="L163" s="27"/>
      <c r="M163" s="26"/>
      <c r="N163" s="27"/>
      <c r="O163" s="26"/>
      <c r="P163" s="27"/>
      <c r="Q163" s="24"/>
      <c r="R163" s="25"/>
      <c r="S163" s="24"/>
      <c r="T163" s="25"/>
      <c r="U163" s="17"/>
      <c r="V163" s="28"/>
      <c r="W163" s="29"/>
      <c r="X163" s="25"/>
      <c r="Y163" s="17"/>
      <c r="Z163" s="28"/>
      <c r="AA163" s="17"/>
      <c r="AB163" s="17"/>
      <c r="AC163" s="17"/>
      <c r="AD163" s="17"/>
      <c r="AE163" s="17"/>
      <c r="AF163" s="17"/>
      <c r="AG163" s="17"/>
      <c r="AH163" s="17"/>
    </row>
    <row r="164" spans="1:34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24"/>
      <c r="J164" s="25"/>
      <c r="K164" s="26"/>
      <c r="L164" s="27"/>
      <c r="M164" s="26"/>
      <c r="N164" s="27"/>
      <c r="O164" s="26"/>
      <c r="P164" s="27"/>
      <c r="Q164" s="24"/>
      <c r="R164" s="25"/>
      <c r="S164" s="24"/>
      <c r="T164" s="25"/>
      <c r="U164" s="17"/>
      <c r="V164" s="28"/>
      <c r="W164" s="29"/>
      <c r="X164" s="25"/>
      <c r="Y164" s="17"/>
      <c r="Z164" s="28"/>
      <c r="AA164" s="17"/>
      <c r="AB164" s="17"/>
      <c r="AC164" s="17"/>
      <c r="AD164" s="17"/>
      <c r="AE164" s="17"/>
      <c r="AF164" s="17"/>
      <c r="AG164" s="17"/>
      <c r="AH164" s="17"/>
    </row>
    <row r="165" spans="1:34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24"/>
      <c r="J165" s="25"/>
      <c r="K165" s="26"/>
      <c r="L165" s="27"/>
      <c r="M165" s="26"/>
      <c r="N165" s="27"/>
      <c r="O165" s="26"/>
      <c r="P165" s="27"/>
      <c r="Q165" s="24"/>
      <c r="R165" s="25"/>
      <c r="S165" s="24"/>
      <c r="T165" s="25"/>
      <c r="U165" s="17"/>
      <c r="V165" s="28"/>
      <c r="W165" s="29"/>
      <c r="X165" s="25"/>
      <c r="Y165" s="17"/>
      <c r="Z165" s="28"/>
      <c r="AA165" s="17"/>
      <c r="AB165" s="17"/>
      <c r="AC165" s="17"/>
      <c r="AD165" s="17"/>
      <c r="AE165" s="17"/>
      <c r="AF165" s="17"/>
      <c r="AG165" s="17"/>
      <c r="AH165" s="17"/>
    </row>
    <row r="166" spans="1:34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24"/>
      <c r="J166" s="25"/>
      <c r="K166" s="26"/>
      <c r="L166" s="27"/>
      <c r="M166" s="26"/>
      <c r="N166" s="27"/>
      <c r="O166" s="26"/>
      <c r="P166" s="27"/>
      <c r="Q166" s="24"/>
      <c r="R166" s="25"/>
      <c r="S166" s="24"/>
      <c r="T166" s="25"/>
      <c r="U166" s="17"/>
      <c r="V166" s="28"/>
      <c r="W166" s="29"/>
      <c r="X166" s="25"/>
      <c r="Y166" s="17"/>
      <c r="Z166" s="28"/>
      <c r="AA166" s="17"/>
      <c r="AB166" s="17"/>
      <c r="AC166" s="17"/>
      <c r="AD166" s="17"/>
      <c r="AE166" s="17"/>
      <c r="AF166" s="17"/>
      <c r="AG166" s="17"/>
      <c r="AH166" s="17"/>
    </row>
    <row r="167" spans="1:34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24"/>
      <c r="J167" s="25"/>
      <c r="K167" s="26"/>
      <c r="L167" s="27"/>
      <c r="M167" s="26"/>
      <c r="N167" s="27"/>
      <c r="O167" s="26"/>
      <c r="P167" s="27"/>
      <c r="Q167" s="24"/>
      <c r="R167" s="25"/>
      <c r="S167" s="24"/>
      <c r="T167" s="25"/>
      <c r="U167" s="17"/>
      <c r="V167" s="28"/>
      <c r="W167" s="29"/>
      <c r="X167" s="25"/>
      <c r="Y167" s="17"/>
      <c r="Z167" s="28"/>
      <c r="AA167" s="17"/>
      <c r="AB167" s="17"/>
      <c r="AC167" s="17"/>
      <c r="AD167" s="17"/>
      <c r="AE167" s="17"/>
      <c r="AF167" s="17"/>
      <c r="AG167" s="17"/>
      <c r="AH167" s="17"/>
    </row>
    <row r="168" spans="1:34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24"/>
      <c r="J168" s="25"/>
      <c r="K168" s="26"/>
      <c r="L168" s="27"/>
      <c r="M168" s="26"/>
      <c r="N168" s="27"/>
      <c r="O168" s="26"/>
      <c r="P168" s="27"/>
      <c r="Q168" s="24"/>
      <c r="R168" s="25"/>
      <c r="S168" s="24"/>
      <c r="T168" s="25"/>
      <c r="U168" s="17"/>
      <c r="V168" s="28"/>
      <c r="W168" s="29"/>
      <c r="X168" s="25"/>
      <c r="Y168" s="17"/>
      <c r="Z168" s="28"/>
      <c r="AA168" s="17"/>
      <c r="AB168" s="17"/>
      <c r="AC168" s="17"/>
      <c r="AD168" s="17"/>
      <c r="AE168" s="17"/>
      <c r="AF168" s="17"/>
      <c r="AG168" s="17"/>
      <c r="AH168" s="17"/>
    </row>
    <row r="169" spans="1:34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24"/>
      <c r="J169" s="25"/>
      <c r="K169" s="26"/>
      <c r="L169" s="27"/>
      <c r="M169" s="26"/>
      <c r="N169" s="27"/>
      <c r="O169" s="26"/>
      <c r="P169" s="27"/>
      <c r="Q169" s="24"/>
      <c r="R169" s="25"/>
      <c r="S169" s="24"/>
      <c r="T169" s="25"/>
      <c r="U169" s="17"/>
      <c r="V169" s="28"/>
      <c r="W169" s="29"/>
      <c r="X169" s="25"/>
      <c r="Y169" s="17"/>
      <c r="Z169" s="28"/>
      <c r="AA169" s="17"/>
      <c r="AB169" s="17"/>
      <c r="AC169" s="17"/>
      <c r="AD169" s="17"/>
      <c r="AE169" s="17"/>
      <c r="AF169" s="17"/>
      <c r="AG169" s="17"/>
      <c r="AH169" s="17"/>
    </row>
    <row r="170" spans="1:34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24"/>
      <c r="J170" s="25"/>
      <c r="K170" s="26"/>
      <c r="L170" s="27"/>
      <c r="M170" s="26"/>
      <c r="N170" s="27"/>
      <c r="O170" s="26"/>
      <c r="P170" s="27"/>
      <c r="Q170" s="24"/>
      <c r="R170" s="25"/>
      <c r="S170" s="24"/>
      <c r="T170" s="25"/>
      <c r="U170" s="17"/>
      <c r="V170" s="28"/>
      <c r="W170" s="29"/>
      <c r="X170" s="25"/>
      <c r="Y170" s="17"/>
      <c r="Z170" s="28"/>
      <c r="AA170" s="17"/>
      <c r="AB170" s="17"/>
      <c r="AC170" s="17"/>
      <c r="AD170" s="17"/>
      <c r="AE170" s="17"/>
      <c r="AF170" s="17"/>
      <c r="AG170" s="17"/>
      <c r="AH170" s="17"/>
    </row>
    <row r="171" spans="1:34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24"/>
      <c r="J171" s="25"/>
      <c r="K171" s="26"/>
      <c r="L171" s="27"/>
      <c r="M171" s="26"/>
      <c r="N171" s="27"/>
      <c r="O171" s="26"/>
      <c r="P171" s="27"/>
      <c r="Q171" s="24"/>
      <c r="R171" s="25"/>
      <c r="S171" s="24"/>
      <c r="T171" s="25"/>
      <c r="U171" s="17"/>
      <c r="V171" s="28"/>
      <c r="W171" s="29"/>
      <c r="X171" s="25"/>
      <c r="Y171" s="17"/>
      <c r="Z171" s="28"/>
      <c r="AA171" s="17"/>
      <c r="AB171" s="17"/>
      <c r="AC171" s="17"/>
      <c r="AD171" s="17"/>
      <c r="AE171" s="17"/>
      <c r="AF171" s="17"/>
      <c r="AG171" s="17"/>
      <c r="AH171" s="17"/>
    </row>
    <row r="172" spans="1:34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24"/>
      <c r="J172" s="25"/>
      <c r="K172" s="26"/>
      <c r="L172" s="27"/>
      <c r="M172" s="26"/>
      <c r="N172" s="27"/>
      <c r="O172" s="26"/>
      <c r="P172" s="27"/>
      <c r="Q172" s="24"/>
      <c r="R172" s="25"/>
      <c r="S172" s="24"/>
      <c r="T172" s="25"/>
      <c r="U172" s="17"/>
      <c r="V172" s="28"/>
      <c r="W172" s="29"/>
      <c r="X172" s="25"/>
      <c r="Y172" s="17"/>
      <c r="Z172" s="28"/>
      <c r="AA172" s="17"/>
      <c r="AB172" s="17"/>
      <c r="AC172" s="17"/>
      <c r="AD172" s="17"/>
      <c r="AE172" s="17"/>
      <c r="AF172" s="17"/>
      <c r="AG172" s="17"/>
      <c r="AH172" s="17"/>
    </row>
    <row r="173" spans="1:34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24"/>
      <c r="J173" s="25"/>
      <c r="K173" s="26"/>
      <c r="L173" s="27"/>
      <c r="M173" s="26"/>
      <c r="N173" s="27"/>
      <c r="O173" s="26"/>
      <c r="P173" s="27"/>
      <c r="Q173" s="24"/>
      <c r="R173" s="25"/>
      <c r="S173" s="24"/>
      <c r="T173" s="25"/>
      <c r="U173" s="17"/>
      <c r="V173" s="28"/>
      <c r="W173" s="29"/>
      <c r="X173" s="25"/>
      <c r="Y173" s="17"/>
      <c r="Z173" s="28"/>
      <c r="AA173" s="17"/>
      <c r="AB173" s="17"/>
      <c r="AC173" s="17"/>
      <c r="AD173" s="17"/>
      <c r="AE173" s="17"/>
      <c r="AF173" s="17"/>
      <c r="AG173" s="17"/>
      <c r="AH173" s="17"/>
    </row>
    <row r="174" spans="1:34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24"/>
      <c r="J174" s="25"/>
      <c r="K174" s="26"/>
      <c r="L174" s="27"/>
      <c r="M174" s="26"/>
      <c r="N174" s="27"/>
      <c r="O174" s="26"/>
      <c r="P174" s="27"/>
      <c r="Q174" s="24"/>
      <c r="R174" s="25"/>
      <c r="S174" s="24"/>
      <c r="T174" s="25"/>
      <c r="U174" s="17"/>
      <c r="V174" s="28"/>
      <c r="W174" s="29"/>
      <c r="X174" s="25"/>
      <c r="Y174" s="17"/>
      <c r="Z174" s="28"/>
      <c r="AA174" s="17"/>
      <c r="AB174" s="17"/>
      <c r="AC174" s="17"/>
      <c r="AD174" s="17"/>
      <c r="AE174" s="17"/>
      <c r="AF174" s="17"/>
      <c r="AG174" s="17"/>
      <c r="AH174" s="17"/>
    </row>
    <row r="175" spans="1:34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24"/>
      <c r="J175" s="25"/>
      <c r="K175" s="26"/>
      <c r="L175" s="27"/>
      <c r="M175" s="26"/>
      <c r="N175" s="27"/>
      <c r="O175" s="26"/>
      <c r="P175" s="27"/>
      <c r="Q175" s="24"/>
      <c r="R175" s="25"/>
      <c r="S175" s="24"/>
      <c r="T175" s="25"/>
      <c r="U175" s="17"/>
      <c r="V175" s="28"/>
      <c r="W175" s="29"/>
      <c r="X175" s="25"/>
      <c r="Y175" s="17"/>
      <c r="Z175" s="28"/>
      <c r="AA175" s="17"/>
      <c r="AB175" s="17"/>
      <c r="AC175" s="17"/>
      <c r="AD175" s="17"/>
      <c r="AE175" s="17"/>
      <c r="AF175" s="17"/>
      <c r="AG175" s="17"/>
      <c r="AH175" s="17"/>
    </row>
    <row r="176" spans="1:34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24"/>
      <c r="J176" s="25"/>
      <c r="K176" s="26"/>
      <c r="L176" s="27"/>
      <c r="M176" s="26"/>
      <c r="N176" s="27"/>
      <c r="O176" s="26"/>
      <c r="P176" s="27"/>
      <c r="Q176" s="24"/>
      <c r="R176" s="25"/>
      <c r="S176" s="24"/>
      <c r="T176" s="25"/>
      <c r="U176" s="17"/>
      <c r="V176" s="28"/>
      <c r="W176" s="29"/>
      <c r="X176" s="25"/>
      <c r="Y176" s="17"/>
      <c r="Z176" s="28"/>
      <c r="AA176" s="17"/>
      <c r="AB176" s="17"/>
      <c r="AC176" s="17"/>
      <c r="AD176" s="17"/>
      <c r="AE176" s="17"/>
      <c r="AF176" s="17"/>
      <c r="AG176" s="17"/>
      <c r="AH176" s="17"/>
    </row>
    <row r="177" spans="1:34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24"/>
      <c r="J177" s="25"/>
      <c r="K177" s="26"/>
      <c r="L177" s="27"/>
      <c r="M177" s="26"/>
      <c r="N177" s="27"/>
      <c r="O177" s="26"/>
      <c r="P177" s="27"/>
      <c r="Q177" s="24"/>
      <c r="R177" s="25"/>
      <c r="S177" s="24"/>
      <c r="T177" s="25"/>
      <c r="U177" s="17"/>
      <c r="V177" s="28"/>
      <c r="W177" s="29"/>
      <c r="X177" s="25"/>
      <c r="Y177" s="17"/>
      <c r="Z177" s="28"/>
      <c r="AA177" s="17"/>
      <c r="AB177" s="17"/>
      <c r="AC177" s="17"/>
      <c r="AD177" s="17"/>
      <c r="AE177" s="17"/>
      <c r="AF177" s="17"/>
      <c r="AG177" s="17"/>
      <c r="AH177" s="17"/>
    </row>
    <row r="178" spans="1:34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24"/>
      <c r="J178" s="25"/>
      <c r="K178" s="26"/>
      <c r="L178" s="27"/>
      <c r="M178" s="26"/>
      <c r="N178" s="27"/>
      <c r="O178" s="26"/>
      <c r="P178" s="27"/>
      <c r="Q178" s="24"/>
      <c r="R178" s="25"/>
      <c r="S178" s="24"/>
      <c r="T178" s="25"/>
      <c r="U178" s="17"/>
      <c r="V178" s="28"/>
      <c r="W178" s="29"/>
      <c r="X178" s="25"/>
      <c r="Y178" s="17"/>
      <c r="Z178" s="28"/>
      <c r="AA178" s="17"/>
      <c r="AB178" s="17"/>
      <c r="AC178" s="17"/>
      <c r="AD178" s="17"/>
      <c r="AE178" s="17"/>
      <c r="AF178" s="17"/>
      <c r="AG178" s="17"/>
      <c r="AH178" s="17"/>
    </row>
    <row r="179" spans="1:34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24"/>
      <c r="J179" s="25"/>
      <c r="K179" s="26"/>
      <c r="L179" s="27"/>
      <c r="M179" s="26"/>
      <c r="N179" s="27"/>
      <c r="O179" s="26"/>
      <c r="P179" s="27"/>
      <c r="Q179" s="24"/>
      <c r="R179" s="25"/>
      <c r="S179" s="24"/>
      <c r="T179" s="25"/>
      <c r="U179" s="17"/>
      <c r="V179" s="28"/>
      <c r="W179" s="29"/>
      <c r="X179" s="25"/>
      <c r="Y179" s="17"/>
      <c r="Z179" s="28"/>
      <c r="AA179" s="17"/>
      <c r="AB179" s="17"/>
      <c r="AC179" s="17"/>
      <c r="AD179" s="17"/>
      <c r="AE179" s="17"/>
      <c r="AF179" s="17"/>
      <c r="AG179" s="17"/>
      <c r="AH179" s="17"/>
    </row>
    <row r="180" spans="1:34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24"/>
      <c r="J180" s="25"/>
      <c r="K180" s="26"/>
      <c r="L180" s="27"/>
      <c r="M180" s="26"/>
      <c r="N180" s="27"/>
      <c r="O180" s="26"/>
      <c r="P180" s="27"/>
      <c r="Q180" s="24"/>
      <c r="R180" s="25"/>
      <c r="S180" s="24"/>
      <c r="T180" s="25"/>
      <c r="U180" s="17"/>
      <c r="V180" s="28"/>
      <c r="W180" s="29"/>
      <c r="X180" s="25"/>
      <c r="Y180" s="17"/>
      <c r="Z180" s="28"/>
      <c r="AA180" s="17"/>
      <c r="AB180" s="17"/>
      <c r="AC180" s="17"/>
      <c r="AD180" s="17"/>
      <c r="AE180" s="17"/>
      <c r="AF180" s="17"/>
      <c r="AG180" s="17"/>
      <c r="AH180" s="17"/>
    </row>
    <row r="181" spans="1:34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24"/>
      <c r="J181" s="25"/>
      <c r="K181" s="26"/>
      <c r="L181" s="27"/>
      <c r="M181" s="26"/>
      <c r="N181" s="27"/>
      <c r="O181" s="26"/>
      <c r="P181" s="27"/>
      <c r="Q181" s="24"/>
      <c r="R181" s="25"/>
      <c r="S181" s="24"/>
      <c r="T181" s="25"/>
      <c r="U181" s="17"/>
      <c r="V181" s="28"/>
      <c r="W181" s="29"/>
      <c r="X181" s="25"/>
      <c r="Y181" s="17"/>
      <c r="Z181" s="28"/>
      <c r="AA181" s="17"/>
      <c r="AB181" s="17"/>
      <c r="AC181" s="17"/>
      <c r="AD181" s="17"/>
      <c r="AE181" s="17"/>
      <c r="AF181" s="17"/>
      <c r="AG181" s="17"/>
      <c r="AH181" s="17"/>
    </row>
    <row r="182" spans="1:34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24"/>
      <c r="J182" s="25"/>
      <c r="K182" s="26"/>
      <c r="L182" s="27"/>
      <c r="M182" s="26"/>
      <c r="N182" s="27"/>
      <c r="O182" s="26"/>
      <c r="P182" s="27"/>
      <c r="Q182" s="24"/>
      <c r="R182" s="25"/>
      <c r="S182" s="24"/>
      <c r="T182" s="25"/>
      <c r="U182" s="17"/>
      <c r="V182" s="28"/>
      <c r="W182" s="29"/>
      <c r="X182" s="25"/>
      <c r="Y182" s="17"/>
      <c r="Z182" s="28"/>
      <c r="AA182" s="17"/>
      <c r="AB182" s="17"/>
      <c r="AC182" s="17"/>
      <c r="AD182" s="17"/>
      <c r="AE182" s="17"/>
      <c r="AF182" s="17"/>
      <c r="AG182" s="17"/>
      <c r="AH182" s="17"/>
    </row>
    <row r="183" spans="1:34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24"/>
      <c r="J183" s="25"/>
      <c r="K183" s="26"/>
      <c r="L183" s="27"/>
      <c r="M183" s="26"/>
      <c r="N183" s="27"/>
      <c r="O183" s="26"/>
      <c r="P183" s="27"/>
      <c r="Q183" s="24"/>
      <c r="R183" s="25"/>
      <c r="S183" s="24"/>
      <c r="T183" s="25"/>
      <c r="U183" s="17"/>
      <c r="V183" s="28"/>
      <c r="W183" s="29"/>
      <c r="X183" s="25"/>
      <c r="Y183" s="17"/>
      <c r="Z183" s="28"/>
      <c r="AA183" s="17"/>
      <c r="AB183" s="17"/>
      <c r="AC183" s="17"/>
      <c r="AD183" s="17"/>
      <c r="AE183" s="17"/>
      <c r="AF183" s="17"/>
      <c r="AG183" s="17"/>
      <c r="AH183" s="17"/>
    </row>
    <row r="184" spans="1:34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24"/>
      <c r="J184" s="25"/>
      <c r="K184" s="26"/>
      <c r="L184" s="27"/>
      <c r="M184" s="26"/>
      <c r="N184" s="27"/>
      <c r="O184" s="26"/>
      <c r="P184" s="27"/>
      <c r="Q184" s="24"/>
      <c r="R184" s="25"/>
      <c r="S184" s="24"/>
      <c r="T184" s="25"/>
      <c r="U184" s="17"/>
      <c r="V184" s="28"/>
      <c r="W184" s="29"/>
      <c r="X184" s="25"/>
      <c r="Y184" s="17"/>
      <c r="Z184" s="28"/>
      <c r="AA184" s="17"/>
      <c r="AB184" s="17"/>
      <c r="AC184" s="17"/>
      <c r="AD184" s="17"/>
      <c r="AE184" s="17"/>
      <c r="AF184" s="17"/>
      <c r="AG184" s="17"/>
      <c r="AH184" s="17"/>
    </row>
    <row r="185" spans="1:34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24"/>
      <c r="J185" s="25"/>
      <c r="K185" s="26"/>
      <c r="L185" s="27"/>
      <c r="M185" s="26"/>
      <c r="N185" s="27"/>
      <c r="O185" s="26"/>
      <c r="P185" s="27"/>
      <c r="Q185" s="24"/>
      <c r="R185" s="25"/>
      <c r="S185" s="24"/>
      <c r="T185" s="25"/>
      <c r="U185" s="17"/>
      <c r="V185" s="28"/>
      <c r="W185" s="29"/>
      <c r="X185" s="25"/>
      <c r="Y185" s="17"/>
      <c r="Z185" s="28"/>
      <c r="AA185" s="17"/>
      <c r="AB185" s="17"/>
      <c r="AC185" s="17"/>
      <c r="AD185" s="17"/>
      <c r="AE185" s="17"/>
      <c r="AF185" s="17"/>
      <c r="AG185" s="17"/>
      <c r="AH185" s="17"/>
    </row>
    <row r="186" spans="1:34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24"/>
      <c r="J186" s="25"/>
      <c r="K186" s="26"/>
      <c r="L186" s="27"/>
      <c r="M186" s="26"/>
      <c r="N186" s="27"/>
      <c r="O186" s="26"/>
      <c r="P186" s="27"/>
      <c r="Q186" s="24"/>
      <c r="R186" s="25"/>
      <c r="S186" s="24"/>
      <c r="T186" s="25"/>
      <c r="U186" s="17"/>
      <c r="V186" s="28"/>
      <c r="W186" s="29"/>
      <c r="X186" s="25"/>
      <c r="Y186" s="17"/>
      <c r="Z186" s="28"/>
      <c r="AA186" s="17"/>
      <c r="AB186" s="17"/>
      <c r="AC186" s="17"/>
      <c r="AD186" s="17"/>
      <c r="AE186" s="17"/>
      <c r="AF186" s="17"/>
      <c r="AG186" s="17"/>
      <c r="AH186" s="17"/>
    </row>
    <row r="187" spans="1:34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24"/>
      <c r="J187" s="25"/>
      <c r="K187" s="26"/>
      <c r="L187" s="27"/>
      <c r="M187" s="26"/>
      <c r="N187" s="27"/>
      <c r="O187" s="26"/>
      <c r="P187" s="27"/>
      <c r="Q187" s="24"/>
      <c r="R187" s="25"/>
      <c r="S187" s="24"/>
      <c r="T187" s="25"/>
      <c r="U187" s="17"/>
      <c r="V187" s="28"/>
      <c r="W187" s="29"/>
      <c r="X187" s="25"/>
      <c r="Y187" s="17"/>
      <c r="Z187" s="28"/>
      <c r="AA187" s="17"/>
      <c r="AB187" s="17"/>
      <c r="AC187" s="17"/>
      <c r="AD187" s="17"/>
      <c r="AE187" s="17"/>
      <c r="AF187" s="17"/>
      <c r="AG187" s="17"/>
      <c r="AH187" s="17"/>
    </row>
    <row r="188" spans="1:34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24"/>
      <c r="J188" s="25"/>
      <c r="K188" s="26"/>
      <c r="L188" s="27"/>
      <c r="M188" s="26"/>
      <c r="N188" s="27"/>
      <c r="O188" s="26"/>
      <c r="P188" s="27"/>
      <c r="Q188" s="24"/>
      <c r="R188" s="25"/>
      <c r="S188" s="24"/>
      <c r="T188" s="25"/>
      <c r="U188" s="17"/>
      <c r="V188" s="28"/>
      <c r="W188" s="29"/>
      <c r="X188" s="25"/>
      <c r="Y188" s="17"/>
      <c r="Z188" s="28"/>
      <c r="AA188" s="17"/>
      <c r="AB188" s="17"/>
      <c r="AC188" s="17"/>
      <c r="AD188" s="17"/>
      <c r="AE188" s="17"/>
      <c r="AF188" s="17"/>
      <c r="AG188" s="17"/>
      <c r="AH188" s="17"/>
    </row>
    <row r="189" spans="1:34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24"/>
      <c r="J189" s="25"/>
      <c r="K189" s="26"/>
      <c r="L189" s="27"/>
      <c r="M189" s="26"/>
      <c r="N189" s="27"/>
      <c r="O189" s="26"/>
      <c r="P189" s="27"/>
      <c r="Q189" s="24"/>
      <c r="R189" s="25"/>
      <c r="S189" s="24"/>
      <c r="T189" s="25"/>
      <c r="U189" s="17"/>
      <c r="V189" s="28"/>
      <c r="W189" s="29"/>
      <c r="X189" s="25"/>
      <c r="Y189" s="17"/>
      <c r="Z189" s="28"/>
      <c r="AA189" s="17"/>
      <c r="AB189" s="17"/>
      <c r="AC189" s="17"/>
      <c r="AD189" s="17"/>
      <c r="AE189" s="17"/>
      <c r="AF189" s="17"/>
      <c r="AG189" s="17"/>
      <c r="AH189" s="17"/>
    </row>
    <row r="190" spans="1:34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24"/>
      <c r="J190" s="25"/>
      <c r="K190" s="26"/>
      <c r="L190" s="27"/>
      <c r="M190" s="26"/>
      <c r="N190" s="27"/>
      <c r="O190" s="26"/>
      <c r="P190" s="27"/>
      <c r="Q190" s="24"/>
      <c r="R190" s="25"/>
      <c r="S190" s="24"/>
      <c r="T190" s="25"/>
      <c r="U190" s="17"/>
      <c r="V190" s="28"/>
      <c r="W190" s="29"/>
      <c r="X190" s="25"/>
      <c r="Y190" s="17"/>
      <c r="Z190" s="28"/>
      <c r="AA190" s="17"/>
      <c r="AB190" s="17"/>
      <c r="AC190" s="17"/>
      <c r="AD190" s="17"/>
      <c r="AE190" s="17"/>
      <c r="AF190" s="17"/>
      <c r="AG190" s="17"/>
      <c r="AH190" s="17"/>
    </row>
    <row r="191" spans="1:34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24"/>
      <c r="J191" s="25"/>
      <c r="K191" s="26"/>
      <c r="L191" s="27"/>
      <c r="M191" s="26"/>
      <c r="N191" s="27"/>
      <c r="O191" s="26"/>
      <c r="P191" s="27"/>
      <c r="Q191" s="24"/>
      <c r="R191" s="25"/>
      <c r="S191" s="24"/>
      <c r="T191" s="25"/>
      <c r="U191" s="17"/>
      <c r="V191" s="28"/>
      <c r="W191" s="29"/>
      <c r="X191" s="25"/>
      <c r="Y191" s="17"/>
      <c r="Z191" s="28"/>
      <c r="AA191" s="17"/>
      <c r="AB191" s="17"/>
      <c r="AC191" s="17"/>
      <c r="AD191" s="17"/>
      <c r="AE191" s="17"/>
      <c r="AF191" s="17"/>
      <c r="AG191" s="17"/>
      <c r="AH191" s="17"/>
    </row>
    <row r="192" spans="1:34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24"/>
      <c r="J192" s="25"/>
      <c r="K192" s="26"/>
      <c r="L192" s="27"/>
      <c r="M192" s="26"/>
      <c r="N192" s="27"/>
      <c r="O192" s="26"/>
      <c r="P192" s="27"/>
      <c r="Q192" s="24"/>
      <c r="R192" s="25"/>
      <c r="S192" s="24"/>
      <c r="T192" s="25"/>
      <c r="U192" s="17"/>
      <c r="V192" s="28"/>
      <c r="W192" s="29"/>
      <c r="X192" s="25"/>
      <c r="Y192" s="17"/>
      <c r="Z192" s="28"/>
      <c r="AA192" s="17"/>
      <c r="AB192" s="17"/>
      <c r="AC192" s="17"/>
      <c r="AD192" s="17"/>
      <c r="AE192" s="17"/>
      <c r="AF192" s="17"/>
      <c r="AG192" s="17"/>
      <c r="AH192" s="17"/>
    </row>
    <row r="193" spans="1:34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24"/>
      <c r="J193" s="25"/>
      <c r="K193" s="26"/>
      <c r="L193" s="27"/>
      <c r="M193" s="26"/>
      <c r="N193" s="27"/>
      <c r="O193" s="26"/>
      <c r="P193" s="27"/>
      <c r="Q193" s="24"/>
      <c r="R193" s="25"/>
      <c r="S193" s="24"/>
      <c r="T193" s="25"/>
      <c r="U193" s="17"/>
      <c r="V193" s="28"/>
      <c r="W193" s="29"/>
      <c r="X193" s="25"/>
      <c r="Y193" s="17"/>
      <c r="Z193" s="28"/>
      <c r="AA193" s="17"/>
      <c r="AB193" s="17"/>
      <c r="AC193" s="17"/>
      <c r="AD193" s="17"/>
      <c r="AE193" s="17"/>
      <c r="AF193" s="17"/>
      <c r="AG193" s="17"/>
      <c r="AH193" s="17"/>
    </row>
    <row r="194" spans="1:34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24"/>
      <c r="J194" s="25"/>
      <c r="K194" s="26"/>
      <c r="L194" s="27"/>
      <c r="M194" s="26"/>
      <c r="N194" s="27"/>
      <c r="O194" s="26"/>
      <c r="P194" s="27"/>
      <c r="Q194" s="24"/>
      <c r="R194" s="25"/>
      <c r="S194" s="24"/>
      <c r="T194" s="25"/>
      <c r="U194" s="17"/>
      <c r="V194" s="28"/>
      <c r="W194" s="29"/>
      <c r="X194" s="25"/>
      <c r="Y194" s="17"/>
      <c r="Z194" s="28"/>
      <c r="AA194" s="17"/>
      <c r="AB194" s="17"/>
      <c r="AC194" s="17"/>
      <c r="AD194" s="17"/>
      <c r="AE194" s="17"/>
      <c r="AF194" s="17"/>
      <c r="AG194" s="17"/>
      <c r="AH194" s="17"/>
    </row>
    <row r="195" spans="1:34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24"/>
      <c r="J195" s="25"/>
      <c r="K195" s="26"/>
      <c r="L195" s="27"/>
      <c r="M195" s="26"/>
      <c r="N195" s="27"/>
      <c r="O195" s="26"/>
      <c r="P195" s="27"/>
      <c r="Q195" s="24"/>
      <c r="R195" s="25"/>
      <c r="S195" s="24"/>
      <c r="T195" s="25"/>
      <c r="U195" s="17"/>
      <c r="V195" s="28"/>
      <c r="W195" s="29"/>
      <c r="X195" s="25"/>
      <c r="Y195" s="17"/>
      <c r="Z195" s="28"/>
      <c r="AA195" s="17"/>
      <c r="AB195" s="17"/>
      <c r="AC195" s="17"/>
      <c r="AD195" s="17"/>
      <c r="AE195" s="17"/>
      <c r="AF195" s="17"/>
      <c r="AG195" s="17"/>
      <c r="AH195" s="17"/>
    </row>
    <row r="196" spans="1:34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24"/>
      <c r="J196" s="25"/>
      <c r="K196" s="26"/>
      <c r="L196" s="27"/>
      <c r="M196" s="26"/>
      <c r="N196" s="27"/>
      <c r="O196" s="26"/>
      <c r="P196" s="27"/>
      <c r="Q196" s="24"/>
      <c r="R196" s="25"/>
      <c r="S196" s="24"/>
      <c r="T196" s="25"/>
      <c r="U196" s="17"/>
      <c r="V196" s="28"/>
      <c r="W196" s="29"/>
      <c r="X196" s="25"/>
      <c r="Y196" s="17"/>
      <c r="Z196" s="28"/>
      <c r="AA196" s="17"/>
      <c r="AB196" s="17"/>
      <c r="AC196" s="17"/>
      <c r="AD196" s="17"/>
      <c r="AE196" s="17"/>
      <c r="AF196" s="17"/>
      <c r="AG196" s="17"/>
      <c r="AH196" s="17"/>
    </row>
    <row r="197" spans="1:34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24"/>
      <c r="J197" s="25"/>
      <c r="K197" s="26"/>
      <c r="L197" s="27"/>
      <c r="M197" s="26"/>
      <c r="N197" s="27"/>
      <c r="O197" s="26"/>
      <c r="P197" s="27"/>
      <c r="Q197" s="24"/>
      <c r="R197" s="25"/>
      <c r="S197" s="24"/>
      <c r="T197" s="25"/>
      <c r="U197" s="17"/>
      <c r="V197" s="28"/>
      <c r="W197" s="29"/>
      <c r="X197" s="25"/>
      <c r="Y197" s="17"/>
      <c r="Z197" s="28"/>
      <c r="AA197" s="17"/>
      <c r="AB197" s="17"/>
      <c r="AC197" s="17"/>
      <c r="AD197" s="17"/>
      <c r="AE197" s="17"/>
      <c r="AF197" s="17"/>
      <c r="AG197" s="17"/>
      <c r="AH197" s="17"/>
    </row>
    <row r="198" spans="1:34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24"/>
      <c r="J198" s="25"/>
      <c r="K198" s="26"/>
      <c r="L198" s="27"/>
      <c r="M198" s="26"/>
      <c r="N198" s="27"/>
      <c r="O198" s="26"/>
      <c r="P198" s="27"/>
      <c r="Q198" s="24"/>
      <c r="R198" s="25"/>
      <c r="S198" s="24"/>
      <c r="T198" s="25"/>
      <c r="U198" s="17"/>
      <c r="V198" s="28"/>
      <c r="W198" s="29"/>
      <c r="X198" s="25"/>
      <c r="Y198" s="17"/>
      <c r="Z198" s="28"/>
      <c r="AA198" s="17"/>
      <c r="AB198" s="17"/>
      <c r="AC198" s="17"/>
      <c r="AD198" s="17"/>
      <c r="AE198" s="17"/>
      <c r="AF198" s="17"/>
      <c r="AG198" s="17"/>
      <c r="AH198" s="17"/>
    </row>
    <row r="199" spans="1:34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24"/>
      <c r="J199" s="25"/>
      <c r="K199" s="26"/>
      <c r="L199" s="27"/>
      <c r="M199" s="26"/>
      <c r="N199" s="27"/>
      <c r="O199" s="26"/>
      <c r="P199" s="27"/>
      <c r="Q199" s="24"/>
      <c r="R199" s="25"/>
      <c r="S199" s="24"/>
      <c r="T199" s="25"/>
      <c r="U199" s="17"/>
      <c r="V199" s="28"/>
      <c r="W199" s="29"/>
      <c r="X199" s="25"/>
      <c r="Y199" s="17"/>
      <c r="Z199" s="28"/>
      <c r="AA199" s="17"/>
      <c r="AB199" s="17"/>
      <c r="AC199" s="17"/>
      <c r="AD199" s="17"/>
      <c r="AE199" s="17"/>
      <c r="AF199" s="17"/>
      <c r="AG199" s="17"/>
      <c r="AH199" s="17"/>
    </row>
    <row r="200" spans="1:34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24"/>
      <c r="J200" s="25"/>
      <c r="K200" s="26"/>
      <c r="L200" s="27"/>
      <c r="M200" s="26"/>
      <c r="N200" s="27"/>
      <c r="O200" s="26"/>
      <c r="P200" s="27"/>
      <c r="Q200" s="24"/>
      <c r="R200" s="25"/>
      <c r="S200" s="24"/>
      <c r="T200" s="25"/>
      <c r="U200" s="17"/>
      <c r="V200" s="28"/>
      <c r="W200" s="29"/>
      <c r="X200" s="25"/>
      <c r="Y200" s="17"/>
      <c r="Z200" s="28"/>
      <c r="AA200" s="17"/>
      <c r="AB200" s="17"/>
      <c r="AC200" s="17"/>
      <c r="AD200" s="17"/>
      <c r="AE200" s="17"/>
      <c r="AF200" s="17"/>
      <c r="AG200" s="17"/>
      <c r="AH200" s="17"/>
    </row>
    <row r="201" spans="1:34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24"/>
      <c r="J201" s="25"/>
      <c r="K201" s="26"/>
      <c r="L201" s="27"/>
      <c r="M201" s="26"/>
      <c r="N201" s="27"/>
      <c r="O201" s="26"/>
      <c r="P201" s="27"/>
      <c r="Q201" s="24"/>
      <c r="R201" s="25"/>
      <c r="S201" s="24"/>
      <c r="T201" s="25"/>
      <c r="U201" s="17"/>
      <c r="V201" s="28"/>
      <c r="W201" s="29"/>
      <c r="X201" s="25"/>
      <c r="Y201" s="17"/>
      <c r="Z201" s="28"/>
      <c r="AA201" s="17"/>
      <c r="AB201" s="17"/>
      <c r="AC201" s="17"/>
      <c r="AD201" s="17"/>
      <c r="AE201" s="17"/>
      <c r="AF201" s="17"/>
      <c r="AG201" s="17"/>
      <c r="AH201" s="17"/>
    </row>
    <row r="202" spans="1:34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24"/>
      <c r="J202" s="25"/>
      <c r="K202" s="26"/>
      <c r="L202" s="27"/>
      <c r="M202" s="26"/>
      <c r="N202" s="27"/>
      <c r="O202" s="26"/>
      <c r="P202" s="27"/>
      <c r="Q202" s="24"/>
      <c r="R202" s="25"/>
      <c r="S202" s="24"/>
      <c r="T202" s="25"/>
      <c r="U202" s="17"/>
      <c r="V202" s="28"/>
      <c r="W202" s="29"/>
      <c r="X202" s="25"/>
      <c r="Y202" s="17"/>
      <c r="Z202" s="28"/>
      <c r="AA202" s="17"/>
      <c r="AB202" s="17"/>
      <c r="AC202" s="17"/>
      <c r="AD202" s="17"/>
      <c r="AE202" s="17"/>
      <c r="AF202" s="17"/>
      <c r="AG202" s="17"/>
      <c r="AH202" s="17"/>
    </row>
    <row r="203" spans="1:34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24"/>
      <c r="J203" s="25"/>
      <c r="K203" s="26"/>
      <c r="L203" s="27"/>
      <c r="M203" s="26"/>
      <c r="N203" s="27"/>
      <c r="O203" s="26"/>
      <c r="P203" s="27"/>
      <c r="Q203" s="24"/>
      <c r="R203" s="25"/>
      <c r="S203" s="24"/>
      <c r="T203" s="25"/>
      <c r="U203" s="17"/>
      <c r="V203" s="28"/>
      <c r="W203" s="29"/>
      <c r="X203" s="25"/>
      <c r="Y203" s="17"/>
      <c r="Z203" s="28"/>
      <c r="AA203" s="17"/>
      <c r="AB203" s="17"/>
      <c r="AC203" s="17"/>
      <c r="AD203" s="17"/>
      <c r="AE203" s="17"/>
      <c r="AF203" s="17"/>
      <c r="AG203" s="17"/>
      <c r="AH203" s="17"/>
    </row>
    <row r="204" spans="1:34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24"/>
      <c r="J204" s="25"/>
      <c r="K204" s="26"/>
      <c r="L204" s="27"/>
      <c r="M204" s="26"/>
      <c r="N204" s="27"/>
      <c r="O204" s="26"/>
      <c r="P204" s="27"/>
      <c r="Q204" s="24"/>
      <c r="R204" s="25"/>
      <c r="S204" s="24"/>
      <c r="T204" s="25"/>
      <c r="U204" s="17"/>
      <c r="V204" s="28"/>
      <c r="W204" s="29"/>
      <c r="X204" s="25"/>
      <c r="Y204" s="17"/>
      <c r="Z204" s="28"/>
      <c r="AA204" s="17"/>
      <c r="AB204" s="17"/>
      <c r="AC204" s="17"/>
      <c r="AD204" s="17"/>
      <c r="AE204" s="17"/>
      <c r="AF204" s="17"/>
      <c r="AG204" s="17"/>
      <c r="AH204" s="17"/>
    </row>
    <row r="205" spans="1:34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24"/>
      <c r="J205" s="25"/>
      <c r="K205" s="26"/>
      <c r="L205" s="27"/>
      <c r="M205" s="26"/>
      <c r="N205" s="27"/>
      <c r="O205" s="26"/>
      <c r="P205" s="27"/>
      <c r="Q205" s="24"/>
      <c r="R205" s="25"/>
      <c r="S205" s="24"/>
      <c r="T205" s="25"/>
      <c r="U205" s="17"/>
      <c r="V205" s="28"/>
      <c r="W205" s="29"/>
      <c r="X205" s="25"/>
      <c r="Y205" s="17"/>
      <c r="Z205" s="28"/>
      <c r="AA205" s="17"/>
      <c r="AB205" s="17"/>
      <c r="AC205" s="17"/>
      <c r="AD205" s="17"/>
      <c r="AE205" s="17"/>
      <c r="AF205" s="17"/>
      <c r="AG205" s="17"/>
      <c r="AH205" s="17"/>
    </row>
    <row r="206" spans="1:34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24"/>
      <c r="J206" s="25"/>
      <c r="K206" s="26"/>
      <c r="L206" s="27"/>
      <c r="M206" s="26"/>
      <c r="N206" s="27"/>
      <c r="O206" s="26"/>
      <c r="P206" s="27"/>
      <c r="Q206" s="24"/>
      <c r="R206" s="25"/>
      <c r="S206" s="24"/>
      <c r="T206" s="25"/>
      <c r="U206" s="17"/>
      <c r="V206" s="28"/>
      <c r="W206" s="29"/>
      <c r="X206" s="25"/>
      <c r="Y206" s="17"/>
      <c r="Z206" s="28"/>
      <c r="AA206" s="17"/>
      <c r="AB206" s="17"/>
      <c r="AC206" s="17"/>
      <c r="AD206" s="17"/>
      <c r="AE206" s="17"/>
      <c r="AF206" s="17"/>
      <c r="AG206" s="17"/>
      <c r="AH206" s="17"/>
    </row>
    <row r="207" spans="1:34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24"/>
      <c r="J207" s="25"/>
      <c r="K207" s="26"/>
      <c r="L207" s="27"/>
      <c r="M207" s="26"/>
      <c r="N207" s="27"/>
      <c r="O207" s="26"/>
      <c r="P207" s="27"/>
      <c r="Q207" s="24"/>
      <c r="R207" s="25"/>
      <c r="S207" s="24"/>
      <c r="T207" s="25"/>
      <c r="U207" s="17"/>
      <c r="V207" s="28"/>
      <c r="W207" s="29"/>
      <c r="X207" s="25"/>
      <c r="Y207" s="17"/>
      <c r="Z207" s="28"/>
      <c r="AA207" s="17"/>
      <c r="AB207" s="17"/>
      <c r="AC207" s="17"/>
      <c r="AD207" s="17"/>
      <c r="AE207" s="17"/>
      <c r="AF207" s="17"/>
      <c r="AG207" s="17"/>
      <c r="AH207" s="17"/>
    </row>
    <row r="208" spans="1:34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24"/>
      <c r="J208" s="25"/>
      <c r="K208" s="26"/>
      <c r="L208" s="27"/>
      <c r="M208" s="26"/>
      <c r="N208" s="27"/>
      <c r="O208" s="26"/>
      <c r="P208" s="27"/>
      <c r="Q208" s="24"/>
      <c r="R208" s="25"/>
      <c r="S208" s="24"/>
      <c r="T208" s="25"/>
      <c r="U208" s="17"/>
      <c r="V208" s="28"/>
      <c r="W208" s="29"/>
      <c r="X208" s="25"/>
      <c r="Y208" s="17"/>
      <c r="Z208" s="28"/>
      <c r="AA208" s="17"/>
      <c r="AB208" s="17"/>
      <c r="AC208" s="17"/>
      <c r="AD208" s="17"/>
      <c r="AE208" s="17"/>
      <c r="AF208" s="17"/>
      <c r="AG208" s="17"/>
      <c r="AH208" s="17"/>
    </row>
    <row r="209" spans="1:34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24"/>
      <c r="J209" s="25"/>
      <c r="K209" s="26"/>
      <c r="L209" s="27"/>
      <c r="M209" s="26"/>
      <c r="N209" s="27"/>
      <c r="O209" s="26"/>
      <c r="P209" s="27"/>
      <c r="Q209" s="24"/>
      <c r="R209" s="25"/>
      <c r="S209" s="24"/>
      <c r="T209" s="25"/>
      <c r="U209" s="17"/>
      <c r="V209" s="28"/>
      <c r="W209" s="29"/>
      <c r="X209" s="25"/>
      <c r="Y209" s="17"/>
      <c r="Z209" s="28"/>
      <c r="AA209" s="17"/>
      <c r="AB209" s="17"/>
      <c r="AC209" s="17"/>
      <c r="AD209" s="17"/>
      <c r="AE209" s="17"/>
      <c r="AF209" s="17"/>
      <c r="AG209" s="17"/>
      <c r="AH209" s="17"/>
    </row>
    <row r="210" spans="1:34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24"/>
      <c r="J210" s="25"/>
      <c r="K210" s="26"/>
      <c r="L210" s="27"/>
      <c r="M210" s="26"/>
      <c r="N210" s="27"/>
      <c r="O210" s="26"/>
      <c r="P210" s="27"/>
      <c r="Q210" s="24"/>
      <c r="R210" s="25"/>
      <c r="S210" s="24"/>
      <c r="T210" s="25"/>
      <c r="U210" s="17"/>
      <c r="V210" s="28"/>
      <c r="W210" s="29"/>
      <c r="X210" s="25"/>
      <c r="Y210" s="17"/>
      <c r="Z210" s="28"/>
      <c r="AA210" s="17"/>
      <c r="AB210" s="17"/>
      <c r="AC210" s="17"/>
      <c r="AD210" s="17"/>
      <c r="AE210" s="17"/>
      <c r="AF210" s="17"/>
      <c r="AG210" s="17"/>
      <c r="AH210" s="17"/>
    </row>
    <row r="211" spans="1:34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24"/>
      <c r="J211" s="25"/>
      <c r="K211" s="26"/>
      <c r="L211" s="27"/>
      <c r="M211" s="26"/>
      <c r="N211" s="27"/>
      <c r="O211" s="26"/>
      <c r="P211" s="27"/>
      <c r="Q211" s="24"/>
      <c r="R211" s="25"/>
      <c r="S211" s="24"/>
      <c r="T211" s="25"/>
      <c r="U211" s="17"/>
      <c r="V211" s="28"/>
      <c r="W211" s="29"/>
      <c r="X211" s="25"/>
      <c r="Y211" s="17"/>
      <c r="Z211" s="28"/>
      <c r="AA211" s="17"/>
      <c r="AB211" s="17"/>
      <c r="AC211" s="17"/>
      <c r="AD211" s="17"/>
      <c r="AE211" s="17"/>
      <c r="AF211" s="17"/>
      <c r="AG211" s="17"/>
      <c r="AH211" s="17"/>
    </row>
    <row r="212" spans="1:34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24"/>
      <c r="J212" s="25"/>
      <c r="K212" s="26"/>
      <c r="L212" s="27"/>
      <c r="M212" s="26"/>
      <c r="N212" s="27"/>
      <c r="O212" s="26"/>
      <c r="P212" s="27"/>
      <c r="Q212" s="24"/>
      <c r="R212" s="25"/>
      <c r="S212" s="24"/>
      <c r="T212" s="25"/>
      <c r="U212" s="17"/>
      <c r="V212" s="28"/>
      <c r="W212" s="29"/>
      <c r="X212" s="25"/>
      <c r="Y212" s="17"/>
      <c r="Z212" s="28"/>
      <c r="AA212" s="17"/>
      <c r="AB212" s="17"/>
      <c r="AC212" s="17"/>
      <c r="AD212" s="17"/>
      <c r="AE212" s="17"/>
      <c r="AF212" s="17"/>
      <c r="AG212" s="17"/>
      <c r="AH212" s="17"/>
    </row>
    <row r="213" spans="1:34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24"/>
      <c r="J213" s="25"/>
      <c r="K213" s="26"/>
      <c r="L213" s="27"/>
      <c r="M213" s="26"/>
      <c r="N213" s="27"/>
      <c r="O213" s="26"/>
      <c r="P213" s="27"/>
      <c r="Q213" s="24"/>
      <c r="R213" s="25"/>
      <c r="S213" s="24"/>
      <c r="T213" s="25"/>
      <c r="U213" s="17"/>
      <c r="V213" s="28"/>
      <c r="W213" s="29"/>
      <c r="X213" s="25"/>
      <c r="Y213" s="17"/>
      <c r="Z213" s="28"/>
      <c r="AA213" s="17"/>
      <c r="AB213" s="17"/>
      <c r="AC213" s="17"/>
      <c r="AD213" s="17"/>
      <c r="AE213" s="17"/>
      <c r="AF213" s="17"/>
      <c r="AG213" s="17"/>
      <c r="AH213" s="17"/>
    </row>
    <row r="214" spans="1:34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24"/>
      <c r="J214" s="25"/>
      <c r="K214" s="26"/>
      <c r="L214" s="27"/>
      <c r="M214" s="26"/>
      <c r="N214" s="27"/>
      <c r="O214" s="26"/>
      <c r="P214" s="27"/>
      <c r="Q214" s="24"/>
      <c r="R214" s="25"/>
      <c r="S214" s="24"/>
      <c r="T214" s="25"/>
      <c r="U214" s="17"/>
      <c r="V214" s="28"/>
      <c r="W214" s="29"/>
      <c r="X214" s="25"/>
      <c r="Y214" s="17"/>
      <c r="Z214" s="28"/>
      <c r="AA214" s="17"/>
      <c r="AB214" s="17"/>
      <c r="AC214" s="17"/>
      <c r="AD214" s="17"/>
      <c r="AE214" s="17"/>
      <c r="AF214" s="17"/>
      <c r="AG214" s="17"/>
      <c r="AH214" s="17"/>
    </row>
    <row r="215" spans="1:34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24"/>
      <c r="J215" s="25"/>
      <c r="K215" s="26"/>
      <c r="L215" s="27"/>
      <c r="M215" s="26"/>
      <c r="N215" s="27"/>
      <c r="O215" s="26"/>
      <c r="P215" s="27"/>
      <c r="Q215" s="24"/>
      <c r="R215" s="25"/>
      <c r="S215" s="24"/>
      <c r="T215" s="25"/>
      <c r="U215" s="17"/>
      <c r="V215" s="28"/>
      <c r="W215" s="29"/>
      <c r="X215" s="25"/>
      <c r="Y215" s="17"/>
      <c r="Z215" s="28"/>
      <c r="AA215" s="17"/>
      <c r="AB215" s="17"/>
      <c r="AC215" s="17"/>
      <c r="AD215" s="17"/>
      <c r="AE215" s="17"/>
      <c r="AF215" s="17"/>
      <c r="AG215" s="17"/>
      <c r="AH215" s="17"/>
    </row>
    <row r="216" spans="1:34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24"/>
      <c r="J216" s="25"/>
      <c r="K216" s="26"/>
      <c r="L216" s="27"/>
      <c r="M216" s="26"/>
      <c r="N216" s="27"/>
      <c r="O216" s="26"/>
      <c r="P216" s="27"/>
      <c r="Q216" s="24"/>
      <c r="R216" s="25"/>
      <c r="S216" s="24"/>
      <c r="T216" s="25"/>
      <c r="U216" s="17"/>
      <c r="V216" s="28"/>
      <c r="W216" s="29"/>
      <c r="X216" s="25"/>
      <c r="Y216" s="17"/>
      <c r="Z216" s="28"/>
      <c r="AA216" s="17"/>
      <c r="AB216" s="17"/>
      <c r="AC216" s="17"/>
      <c r="AD216" s="17"/>
      <c r="AE216" s="17"/>
      <c r="AF216" s="17"/>
      <c r="AG216" s="17"/>
      <c r="AH216" s="17"/>
    </row>
    <row r="217" spans="1:34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24"/>
      <c r="J217" s="25"/>
      <c r="K217" s="26"/>
      <c r="L217" s="27"/>
      <c r="M217" s="26"/>
      <c r="N217" s="27"/>
      <c r="O217" s="26"/>
      <c r="P217" s="27"/>
      <c r="Q217" s="24"/>
      <c r="R217" s="25"/>
      <c r="S217" s="24"/>
      <c r="T217" s="25"/>
      <c r="U217" s="17"/>
      <c r="V217" s="28"/>
      <c r="W217" s="29"/>
      <c r="X217" s="25"/>
      <c r="Y217" s="17"/>
      <c r="Z217" s="28"/>
      <c r="AA217" s="17"/>
      <c r="AB217" s="17"/>
      <c r="AC217" s="17"/>
      <c r="AD217" s="17"/>
      <c r="AE217" s="17"/>
      <c r="AF217" s="17"/>
      <c r="AG217" s="17"/>
      <c r="AH217" s="17"/>
    </row>
    <row r="218" spans="1:34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24"/>
      <c r="J218" s="25"/>
      <c r="K218" s="26"/>
      <c r="L218" s="27"/>
      <c r="M218" s="26"/>
      <c r="N218" s="27"/>
      <c r="O218" s="26"/>
      <c r="P218" s="27"/>
      <c r="Q218" s="24"/>
      <c r="R218" s="25"/>
      <c r="S218" s="24"/>
      <c r="T218" s="25"/>
      <c r="U218" s="17"/>
      <c r="V218" s="28"/>
      <c r="W218" s="29"/>
      <c r="X218" s="25"/>
      <c r="Y218" s="17"/>
      <c r="Z218" s="28"/>
      <c r="AA218" s="17"/>
      <c r="AB218" s="17"/>
      <c r="AC218" s="17"/>
      <c r="AD218" s="17"/>
      <c r="AE218" s="17"/>
      <c r="AF218" s="17"/>
      <c r="AG218" s="17"/>
      <c r="AH218" s="17"/>
    </row>
    <row r="219" spans="1:34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24"/>
      <c r="J219" s="25"/>
      <c r="K219" s="26"/>
      <c r="L219" s="27"/>
      <c r="M219" s="26"/>
      <c r="N219" s="27"/>
      <c r="O219" s="26"/>
      <c r="P219" s="27"/>
      <c r="Q219" s="24"/>
      <c r="R219" s="25"/>
      <c r="S219" s="24"/>
      <c r="T219" s="25"/>
      <c r="U219" s="17"/>
      <c r="V219" s="28"/>
      <c r="W219" s="29"/>
      <c r="X219" s="25"/>
      <c r="Y219" s="17"/>
      <c r="Z219" s="28"/>
      <c r="AA219" s="17"/>
      <c r="AB219" s="17"/>
      <c r="AC219" s="17"/>
      <c r="AD219" s="17"/>
      <c r="AE219" s="17"/>
      <c r="AF219" s="17"/>
      <c r="AG219" s="17"/>
      <c r="AH219" s="17"/>
    </row>
    <row r="220" spans="1:34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24"/>
      <c r="J220" s="25"/>
      <c r="K220" s="26"/>
      <c r="L220" s="27"/>
      <c r="M220" s="26"/>
      <c r="N220" s="27"/>
      <c r="O220" s="26"/>
      <c r="P220" s="27"/>
      <c r="Q220" s="24"/>
      <c r="R220" s="25"/>
      <c r="S220" s="24"/>
      <c r="T220" s="25"/>
      <c r="U220" s="17"/>
      <c r="V220" s="28"/>
      <c r="W220" s="29"/>
      <c r="X220" s="25"/>
      <c r="Y220" s="17"/>
      <c r="Z220" s="28"/>
      <c r="AA220" s="17"/>
      <c r="AB220" s="17"/>
      <c r="AC220" s="17"/>
      <c r="AD220" s="17"/>
      <c r="AE220" s="17"/>
      <c r="AF220" s="17"/>
      <c r="AG220" s="17"/>
      <c r="AH220" s="17"/>
    </row>
    <row r="221" spans="1:34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24"/>
      <c r="J221" s="25"/>
      <c r="K221" s="26"/>
      <c r="L221" s="27"/>
      <c r="M221" s="26"/>
      <c r="N221" s="27"/>
      <c r="O221" s="26"/>
      <c r="P221" s="27"/>
      <c r="Q221" s="24"/>
      <c r="R221" s="25"/>
      <c r="S221" s="24"/>
      <c r="T221" s="25"/>
      <c r="U221" s="17"/>
      <c r="V221" s="28"/>
      <c r="W221" s="29"/>
      <c r="X221" s="25"/>
      <c r="Y221" s="17"/>
      <c r="Z221" s="28"/>
      <c r="AA221" s="17"/>
      <c r="AB221" s="17"/>
      <c r="AC221" s="17"/>
      <c r="AD221" s="17"/>
      <c r="AE221" s="17"/>
      <c r="AF221" s="17"/>
      <c r="AG221" s="17"/>
      <c r="AH221" s="17"/>
    </row>
    <row r="222" spans="1:34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24"/>
      <c r="J222" s="25"/>
      <c r="K222" s="26"/>
      <c r="L222" s="27"/>
      <c r="M222" s="26"/>
      <c r="N222" s="27"/>
      <c r="O222" s="26"/>
      <c r="P222" s="27"/>
      <c r="Q222" s="24"/>
      <c r="R222" s="25"/>
      <c r="S222" s="24"/>
      <c r="T222" s="25"/>
      <c r="U222" s="17"/>
      <c r="V222" s="28"/>
      <c r="W222" s="29"/>
      <c r="X222" s="25"/>
      <c r="Y222" s="17"/>
      <c r="Z222" s="28"/>
      <c r="AA222" s="17"/>
      <c r="AB222" s="17"/>
      <c r="AC222" s="17"/>
      <c r="AD222" s="17"/>
      <c r="AE222" s="17"/>
      <c r="AF222" s="17"/>
      <c r="AG222" s="17"/>
      <c r="AH222" s="17"/>
    </row>
    <row r="223" spans="1:34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24"/>
      <c r="J223" s="25"/>
      <c r="K223" s="26"/>
      <c r="L223" s="27"/>
      <c r="M223" s="26"/>
      <c r="N223" s="27"/>
      <c r="O223" s="26"/>
      <c r="P223" s="27"/>
      <c r="Q223" s="24"/>
      <c r="R223" s="25"/>
      <c r="S223" s="24"/>
      <c r="T223" s="25"/>
      <c r="U223" s="17"/>
      <c r="V223" s="28"/>
      <c r="W223" s="29"/>
      <c r="X223" s="25"/>
      <c r="Y223" s="17"/>
      <c r="Z223" s="28"/>
      <c r="AA223" s="17"/>
      <c r="AB223" s="17"/>
      <c r="AC223" s="17"/>
      <c r="AD223" s="17"/>
      <c r="AE223" s="17"/>
      <c r="AF223" s="17"/>
      <c r="AG223" s="17"/>
      <c r="AH223" s="17"/>
    </row>
    <row r="224" spans="1:34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24"/>
      <c r="J224" s="25"/>
      <c r="K224" s="26"/>
      <c r="L224" s="27"/>
      <c r="M224" s="26"/>
      <c r="N224" s="27"/>
      <c r="O224" s="26"/>
      <c r="P224" s="27"/>
      <c r="Q224" s="24"/>
      <c r="R224" s="25"/>
      <c r="S224" s="24"/>
      <c r="T224" s="25"/>
      <c r="U224" s="17"/>
      <c r="V224" s="28"/>
      <c r="W224" s="29"/>
      <c r="X224" s="25"/>
      <c r="Y224" s="17"/>
      <c r="Z224" s="28"/>
      <c r="AA224" s="17"/>
      <c r="AB224" s="17"/>
      <c r="AC224" s="17"/>
      <c r="AD224" s="17"/>
      <c r="AE224" s="17"/>
      <c r="AF224" s="17"/>
      <c r="AG224" s="17"/>
      <c r="AH224" s="17"/>
    </row>
    <row r="225" spans="1:34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24"/>
      <c r="J225" s="25"/>
      <c r="K225" s="26"/>
      <c r="L225" s="27"/>
      <c r="M225" s="26"/>
      <c r="N225" s="27"/>
      <c r="O225" s="26"/>
      <c r="P225" s="27"/>
      <c r="Q225" s="24"/>
      <c r="R225" s="25"/>
      <c r="S225" s="24"/>
      <c r="T225" s="25"/>
      <c r="U225" s="17"/>
      <c r="V225" s="28"/>
      <c r="W225" s="29"/>
      <c r="X225" s="25"/>
      <c r="Y225" s="17"/>
      <c r="Z225" s="28"/>
      <c r="AA225" s="17"/>
      <c r="AB225" s="17"/>
      <c r="AC225" s="17"/>
      <c r="AD225" s="17"/>
      <c r="AE225" s="17"/>
      <c r="AF225" s="17"/>
      <c r="AG225" s="17"/>
      <c r="AH225" s="17"/>
    </row>
    <row r="226" spans="1:34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24"/>
      <c r="J226" s="25"/>
      <c r="K226" s="26"/>
      <c r="L226" s="27"/>
      <c r="M226" s="26"/>
      <c r="N226" s="27"/>
      <c r="O226" s="26"/>
      <c r="P226" s="27"/>
      <c r="Q226" s="24"/>
      <c r="R226" s="25"/>
      <c r="S226" s="24"/>
      <c r="T226" s="25"/>
      <c r="U226" s="17"/>
      <c r="V226" s="28"/>
      <c r="W226" s="29"/>
      <c r="X226" s="25"/>
      <c r="Y226" s="17"/>
      <c r="Z226" s="28"/>
      <c r="AA226" s="17"/>
      <c r="AB226" s="17"/>
      <c r="AC226" s="17"/>
      <c r="AD226" s="17"/>
      <c r="AE226" s="17"/>
      <c r="AF226" s="17"/>
      <c r="AG226" s="17"/>
      <c r="AH226" s="17"/>
    </row>
    <row r="227" spans="1:34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24"/>
      <c r="J227" s="25"/>
      <c r="K227" s="26"/>
      <c r="L227" s="27"/>
      <c r="M227" s="26"/>
      <c r="N227" s="27"/>
      <c r="O227" s="26"/>
      <c r="P227" s="27"/>
      <c r="Q227" s="24"/>
      <c r="R227" s="25"/>
      <c r="S227" s="24"/>
      <c r="T227" s="25"/>
      <c r="U227" s="17"/>
      <c r="V227" s="28"/>
      <c r="W227" s="29"/>
      <c r="X227" s="25"/>
      <c r="Y227" s="17"/>
      <c r="Z227" s="28"/>
      <c r="AA227" s="17"/>
      <c r="AB227" s="17"/>
      <c r="AC227" s="17"/>
      <c r="AD227" s="17"/>
      <c r="AE227" s="17"/>
      <c r="AF227" s="17"/>
      <c r="AG227" s="17"/>
      <c r="AH227" s="17"/>
    </row>
    <row r="228" spans="1:34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24"/>
      <c r="J228" s="25"/>
      <c r="K228" s="26"/>
      <c r="L228" s="27"/>
      <c r="M228" s="26"/>
      <c r="N228" s="27"/>
      <c r="O228" s="26"/>
      <c r="P228" s="27"/>
      <c r="Q228" s="24"/>
      <c r="R228" s="25"/>
      <c r="S228" s="24"/>
      <c r="T228" s="25"/>
      <c r="U228" s="17"/>
      <c r="V228" s="28"/>
      <c r="W228" s="29"/>
      <c r="X228" s="25"/>
      <c r="Y228" s="17"/>
      <c r="Z228" s="28"/>
      <c r="AA228" s="17"/>
      <c r="AB228" s="17"/>
      <c r="AC228" s="17"/>
      <c r="AD228" s="17"/>
      <c r="AE228" s="17"/>
      <c r="AF228" s="17"/>
      <c r="AG228" s="17"/>
      <c r="AH228" s="17"/>
    </row>
    <row r="229" spans="1:34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24"/>
      <c r="J229" s="25"/>
      <c r="K229" s="26"/>
      <c r="L229" s="27"/>
      <c r="M229" s="26"/>
      <c r="N229" s="27"/>
      <c r="O229" s="26"/>
      <c r="P229" s="27"/>
      <c r="Q229" s="24"/>
      <c r="R229" s="25"/>
      <c r="S229" s="24"/>
      <c r="T229" s="25"/>
      <c r="U229" s="17"/>
      <c r="V229" s="28"/>
      <c r="W229" s="29"/>
      <c r="X229" s="25"/>
      <c r="Y229" s="17"/>
      <c r="Z229" s="28"/>
      <c r="AA229" s="17"/>
      <c r="AB229" s="17"/>
      <c r="AC229" s="17"/>
      <c r="AD229" s="17"/>
      <c r="AE229" s="17"/>
      <c r="AF229" s="17"/>
      <c r="AG229" s="17"/>
      <c r="AH229" s="17"/>
    </row>
    <row r="230" spans="1:34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24"/>
      <c r="J230" s="25"/>
      <c r="K230" s="26"/>
      <c r="L230" s="27"/>
      <c r="M230" s="26"/>
      <c r="N230" s="27"/>
      <c r="O230" s="26"/>
      <c r="P230" s="27"/>
      <c r="Q230" s="24"/>
      <c r="R230" s="25"/>
      <c r="S230" s="24"/>
      <c r="T230" s="25"/>
      <c r="U230" s="17"/>
      <c r="V230" s="28"/>
      <c r="W230" s="29"/>
      <c r="X230" s="25"/>
      <c r="Y230" s="17"/>
      <c r="Z230" s="28"/>
      <c r="AA230" s="17"/>
      <c r="AB230" s="17"/>
      <c r="AC230" s="17"/>
      <c r="AD230" s="17"/>
      <c r="AE230" s="17"/>
      <c r="AF230" s="17"/>
      <c r="AG230" s="17"/>
      <c r="AH230" s="17"/>
    </row>
    <row r="231" spans="1:34" ht="15.75" customHeight="1" x14ac:dyDescent="0.25"/>
    <row r="232" spans="1:34" ht="15.75" customHeight="1" x14ac:dyDescent="0.25"/>
    <row r="233" spans="1:34" ht="15.75" customHeight="1" x14ac:dyDescent="0.25"/>
    <row r="234" spans="1:34" ht="15.75" customHeight="1" x14ac:dyDescent="0.25"/>
    <row r="235" spans="1:34" ht="15.75" customHeight="1" x14ac:dyDescent="0.25"/>
    <row r="236" spans="1:34" ht="15.75" customHeight="1" x14ac:dyDescent="0.25"/>
    <row r="237" spans="1:34" ht="15.75" customHeight="1" x14ac:dyDescent="0.25"/>
    <row r="238" spans="1:34" ht="15.75" customHeight="1" x14ac:dyDescent="0.25"/>
    <row r="239" spans="1:34" ht="15.75" customHeight="1" x14ac:dyDescent="0.25"/>
    <row r="240" spans="1:3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80000"/>
    <outlinePr summaryBelow="0" summaryRight="0"/>
  </sheetPr>
  <dimension ref="A1:AH1000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2" sqref="A2:Z28"/>
    </sheetView>
  </sheetViews>
  <sheetFormatPr defaultColWidth="12.6328125" defaultRowHeight="15" customHeight="1" x14ac:dyDescent="0.25"/>
  <cols>
    <col min="1" max="2" width="12.6328125" customWidth="1"/>
    <col min="3" max="4" width="12.7265625" customWidth="1"/>
    <col min="5" max="5" width="24.6328125" customWidth="1"/>
    <col min="6" max="6" width="12.6328125" customWidth="1"/>
    <col min="9" max="9" width="14.08984375" customWidth="1"/>
    <col min="10" max="10" width="15.7265625" customWidth="1"/>
    <col min="11" max="11" width="11.7265625" customWidth="1"/>
    <col min="12" max="12" width="12.6328125" customWidth="1"/>
    <col min="13" max="13" width="11.7265625" customWidth="1"/>
    <col min="14" max="14" width="12.6328125" customWidth="1"/>
    <col min="15" max="15" width="13" customWidth="1"/>
    <col min="16" max="16" width="13.7265625" customWidth="1"/>
    <col min="17" max="17" width="12" customWidth="1"/>
    <col min="18" max="18" width="12.90625" customWidth="1"/>
    <col min="19" max="19" width="11.90625" customWidth="1"/>
    <col min="20" max="20" width="12.6328125" customWidth="1"/>
    <col min="21" max="21" width="12.36328125" customWidth="1"/>
    <col min="22" max="22" width="13.26953125" customWidth="1"/>
    <col min="23" max="23" width="11.7265625" customWidth="1"/>
    <col min="24" max="24" width="12.6328125" customWidth="1"/>
    <col min="25" max="25" width="11.7265625" customWidth="1"/>
    <col min="26" max="26" width="12.6328125" customWidth="1"/>
  </cols>
  <sheetData>
    <row r="1" spans="1:34" ht="53.25" customHeight="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1" t="s">
        <v>8</v>
      </c>
      <c r="J1" s="61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0" t="s">
        <v>20</v>
      </c>
      <c r="V1" s="60" t="s">
        <v>21</v>
      </c>
      <c r="W1" s="63" t="s">
        <v>22</v>
      </c>
      <c r="X1" s="61" t="s">
        <v>23</v>
      </c>
      <c r="Y1" s="61" t="s">
        <v>24</v>
      </c>
      <c r="Z1" s="61" t="s">
        <v>25</v>
      </c>
      <c r="AA1" s="5"/>
      <c r="AB1" s="5"/>
      <c r="AC1" s="5"/>
      <c r="AD1" s="5"/>
      <c r="AE1" s="5"/>
      <c r="AF1" s="5"/>
      <c r="AG1" s="5"/>
      <c r="AH1" s="5"/>
    </row>
    <row r="2" spans="1:34" ht="15.75" customHeight="1" x14ac:dyDescent="0.25">
      <c r="A2" s="6">
        <f>Summary!A2</f>
        <v>45789</v>
      </c>
      <c r="B2" s="6">
        <f>Summary!B2</f>
        <v>45849</v>
      </c>
      <c r="C2" s="7">
        <v>45823</v>
      </c>
      <c r="D2" s="7">
        <v>45829</v>
      </c>
      <c r="E2" s="8" t="s">
        <v>26</v>
      </c>
      <c r="F2" s="8" t="s">
        <v>27</v>
      </c>
      <c r="G2" s="8" t="s">
        <v>28</v>
      </c>
      <c r="H2" s="8" t="s">
        <v>29</v>
      </c>
      <c r="I2" s="9">
        <v>5000</v>
      </c>
      <c r="J2" s="10">
        <v>576.25</v>
      </c>
      <c r="K2" s="11">
        <v>625000</v>
      </c>
      <c r="L2" s="12">
        <v>21805</v>
      </c>
      <c r="M2" s="11">
        <v>1250000</v>
      </c>
      <c r="N2" s="12">
        <v>244369</v>
      </c>
      <c r="O2" s="11"/>
      <c r="P2" s="12">
        <v>1091</v>
      </c>
      <c r="Q2" s="9">
        <f t="shared" ref="Q2:R2" si="0">(I2/M2)*1000</f>
        <v>4</v>
      </c>
      <c r="R2" s="10">
        <f t="shared" si="0"/>
        <v>2.3581141634168001</v>
      </c>
      <c r="S2" s="9"/>
      <c r="T2" s="10">
        <f t="shared" ref="T2:T23" si="1">(J2/P2)</f>
        <v>0.52818515123739684</v>
      </c>
      <c r="U2" s="13"/>
      <c r="V2" s="71"/>
      <c r="W2" s="14"/>
      <c r="X2" s="10" t="e">
        <f t="shared" ref="X2:X5" si="2">J2/V2</f>
        <v>#DIV/0!</v>
      </c>
      <c r="Y2" s="15">
        <f t="shared" ref="Y2:Z2" si="3">O2/M2</f>
        <v>0</v>
      </c>
      <c r="Z2" s="16">
        <f t="shared" si="3"/>
        <v>4.4645597436663411E-3</v>
      </c>
      <c r="AA2" s="17"/>
      <c r="AB2" s="17"/>
      <c r="AC2" s="17"/>
      <c r="AD2" s="17"/>
      <c r="AE2" s="17"/>
      <c r="AF2" s="17"/>
      <c r="AG2" s="17"/>
      <c r="AH2" s="17"/>
    </row>
    <row r="3" spans="1:34" ht="15.75" customHeight="1" x14ac:dyDescent="0.25">
      <c r="A3" s="6">
        <f>Summary!A3</f>
        <v>45789</v>
      </c>
      <c r="B3" s="6">
        <f>Summary!B3</f>
        <v>45849</v>
      </c>
      <c r="C3" s="7">
        <v>45823</v>
      </c>
      <c r="D3" s="7">
        <v>45829</v>
      </c>
      <c r="E3" s="8" t="s">
        <v>26</v>
      </c>
      <c r="F3" s="8" t="s">
        <v>27</v>
      </c>
      <c r="G3" s="8" t="s">
        <v>28</v>
      </c>
      <c r="H3" s="8" t="s">
        <v>30</v>
      </c>
      <c r="I3" s="9">
        <v>4000</v>
      </c>
      <c r="J3" s="10">
        <v>466.04</v>
      </c>
      <c r="K3" s="11">
        <v>266667</v>
      </c>
      <c r="L3" s="12">
        <v>9815</v>
      </c>
      <c r="M3" s="11">
        <v>800000</v>
      </c>
      <c r="N3" s="12">
        <v>62970</v>
      </c>
      <c r="O3" s="11"/>
      <c r="P3" s="12">
        <v>247</v>
      </c>
      <c r="Q3" s="9">
        <f t="shared" ref="Q3:R3" si="4">(I3/M3)*1000</f>
        <v>5</v>
      </c>
      <c r="R3" s="10">
        <f t="shared" si="4"/>
        <v>7.4009845958392884</v>
      </c>
      <c r="S3" s="9"/>
      <c r="T3" s="10">
        <f t="shared" si="1"/>
        <v>1.8868016194331985</v>
      </c>
      <c r="U3" s="13"/>
      <c r="V3" s="71"/>
      <c r="W3" s="14"/>
      <c r="X3" s="10" t="e">
        <f t="shared" si="2"/>
        <v>#DIV/0!</v>
      </c>
      <c r="Y3" s="15">
        <f t="shared" ref="Y3:Z3" si="5">O3/M3</f>
        <v>0</v>
      </c>
      <c r="Z3" s="16">
        <f t="shared" si="5"/>
        <v>3.922502779101159E-3</v>
      </c>
      <c r="AA3" s="17"/>
      <c r="AB3" s="17"/>
      <c r="AC3" s="17"/>
      <c r="AD3" s="17"/>
      <c r="AE3" s="17"/>
      <c r="AF3" s="17"/>
      <c r="AG3" s="17"/>
      <c r="AH3" s="17"/>
    </row>
    <row r="4" spans="1:34" ht="15.75" customHeight="1" x14ac:dyDescent="0.25">
      <c r="A4" s="6">
        <f>Summary!A4</f>
        <v>45789</v>
      </c>
      <c r="B4" s="6">
        <f>Summary!B4</f>
        <v>45849</v>
      </c>
      <c r="C4" s="7">
        <v>45823</v>
      </c>
      <c r="D4" s="7">
        <v>45829</v>
      </c>
      <c r="E4" s="8" t="s">
        <v>26</v>
      </c>
      <c r="F4" s="8" t="s">
        <v>27</v>
      </c>
      <c r="G4" s="8" t="s">
        <v>28</v>
      </c>
      <c r="H4" s="8" t="s">
        <v>31</v>
      </c>
      <c r="I4" s="9">
        <v>3000</v>
      </c>
      <c r="J4" s="10">
        <v>349.22</v>
      </c>
      <c r="K4" s="11">
        <v>120000</v>
      </c>
      <c r="L4" s="12">
        <v>8808</v>
      </c>
      <c r="M4" s="11">
        <v>600000</v>
      </c>
      <c r="N4" s="12">
        <v>174150</v>
      </c>
      <c r="O4" s="11"/>
      <c r="P4" s="12">
        <v>722</v>
      </c>
      <c r="Q4" s="9">
        <f t="shared" ref="Q4:R4" si="6">(I4/M4)*1000</f>
        <v>5</v>
      </c>
      <c r="R4" s="10">
        <f t="shared" si="6"/>
        <v>2.0052828021820273</v>
      </c>
      <c r="S4" s="9"/>
      <c r="T4" s="10">
        <f t="shared" si="1"/>
        <v>0.48368421052631583</v>
      </c>
      <c r="U4" s="13"/>
      <c r="V4" s="71"/>
      <c r="W4" s="14"/>
      <c r="X4" s="10" t="e">
        <f t="shared" si="2"/>
        <v>#DIV/0!</v>
      </c>
      <c r="Y4" s="15">
        <f t="shared" ref="Y4:Z4" si="7">O4/M4</f>
        <v>0</v>
      </c>
      <c r="Z4" s="16">
        <f t="shared" si="7"/>
        <v>4.1458512776342236E-3</v>
      </c>
      <c r="AA4" s="17"/>
      <c r="AB4" s="17"/>
      <c r="AC4" s="17"/>
      <c r="AD4" s="17"/>
      <c r="AE4" s="17"/>
      <c r="AF4" s="17"/>
      <c r="AG4" s="17"/>
      <c r="AH4" s="17"/>
    </row>
    <row r="5" spans="1:34" ht="15.75" customHeight="1" x14ac:dyDescent="0.3">
      <c r="A5" s="18" t="s">
        <v>32</v>
      </c>
      <c r="B5" s="18"/>
      <c r="C5" s="18"/>
      <c r="D5" s="18"/>
      <c r="E5" s="18"/>
      <c r="F5" s="18"/>
      <c r="G5" s="18"/>
      <c r="H5" s="18"/>
      <c r="I5" s="19">
        <f t="shared" ref="I5:P5" si="8">SUM(I2:I4)</f>
        <v>12000</v>
      </c>
      <c r="J5" s="19">
        <f t="shared" si="8"/>
        <v>1391.51</v>
      </c>
      <c r="K5" s="20">
        <f t="shared" si="8"/>
        <v>1011667</v>
      </c>
      <c r="L5" s="20">
        <f t="shared" si="8"/>
        <v>40428</v>
      </c>
      <c r="M5" s="20">
        <f t="shared" si="8"/>
        <v>2650000</v>
      </c>
      <c r="N5" s="20">
        <f t="shared" si="8"/>
        <v>481489</v>
      </c>
      <c r="O5" s="20">
        <f t="shared" si="8"/>
        <v>0</v>
      </c>
      <c r="P5" s="20">
        <f t="shared" si="8"/>
        <v>2060</v>
      </c>
      <c r="Q5" s="19"/>
      <c r="R5" s="19">
        <f>(J5/N5)*1000</f>
        <v>2.8900141020874828</v>
      </c>
      <c r="S5" s="19"/>
      <c r="T5" s="19">
        <f t="shared" si="1"/>
        <v>0.67549029126213589</v>
      </c>
      <c r="U5" s="18">
        <f t="shared" ref="U5:V5" si="9">SUM(U2:U4)</f>
        <v>0</v>
      </c>
      <c r="V5" s="18">
        <f t="shared" si="9"/>
        <v>0</v>
      </c>
      <c r="W5" s="21"/>
      <c r="X5" s="19" t="e">
        <f t="shared" si="2"/>
        <v>#DIV/0!</v>
      </c>
      <c r="Y5" s="18"/>
      <c r="Z5" s="18"/>
      <c r="AA5" s="17"/>
      <c r="AB5" s="17"/>
      <c r="AC5" s="17"/>
      <c r="AD5" s="17"/>
      <c r="AE5" s="17"/>
      <c r="AF5" s="17"/>
      <c r="AG5" s="17"/>
      <c r="AH5" s="17"/>
    </row>
    <row r="6" spans="1:34" ht="15.75" customHeight="1" x14ac:dyDescent="0.25">
      <c r="A6" s="6">
        <f>Summary!A6</f>
        <v>45783</v>
      </c>
      <c r="B6" s="6">
        <f>Summary!B6</f>
        <v>45844</v>
      </c>
      <c r="C6" s="7">
        <v>45823</v>
      </c>
      <c r="D6" s="7">
        <v>45829</v>
      </c>
      <c r="E6" s="8" t="s">
        <v>26</v>
      </c>
      <c r="F6" s="8" t="s">
        <v>33</v>
      </c>
      <c r="G6" s="8" t="s">
        <v>34</v>
      </c>
      <c r="H6" s="8" t="s">
        <v>29</v>
      </c>
      <c r="I6" s="9">
        <v>6500</v>
      </c>
      <c r="J6" s="10">
        <v>731.49</v>
      </c>
      <c r="K6" s="11"/>
      <c r="L6" s="12">
        <v>231543</v>
      </c>
      <c r="M6" s="11">
        <v>2600000</v>
      </c>
      <c r="N6" s="12">
        <v>428599</v>
      </c>
      <c r="O6" s="11"/>
      <c r="P6" s="12">
        <v>6250</v>
      </c>
      <c r="Q6" s="9">
        <f t="shared" ref="Q6:R6" si="10">(I6/M6)*1000</f>
        <v>2.5</v>
      </c>
      <c r="R6" s="10">
        <f t="shared" si="10"/>
        <v>1.7067002022869862</v>
      </c>
      <c r="S6" s="9"/>
      <c r="T6" s="10">
        <f t="shared" si="1"/>
        <v>0.1170384</v>
      </c>
      <c r="U6" s="13">
        <v>650</v>
      </c>
      <c r="V6" s="71"/>
      <c r="W6" s="14">
        <f t="shared" ref="W6:X6" si="11">I6/U6</f>
        <v>10</v>
      </c>
      <c r="X6" s="10" t="e">
        <f t="shared" si="11"/>
        <v>#DIV/0!</v>
      </c>
      <c r="Y6" s="15">
        <f t="shared" ref="Y6:Z6" si="12">O6/M6</f>
        <v>0</v>
      </c>
      <c r="Z6" s="16">
        <f t="shared" si="12"/>
        <v>1.4582395199242182E-2</v>
      </c>
      <c r="AA6" s="17"/>
      <c r="AB6" s="17"/>
      <c r="AC6" s="17"/>
      <c r="AD6" s="17"/>
      <c r="AE6" s="17"/>
      <c r="AF6" s="17"/>
      <c r="AG6" s="17"/>
      <c r="AH6" s="17"/>
    </row>
    <row r="7" spans="1:34" ht="15.75" customHeight="1" x14ac:dyDescent="0.25">
      <c r="A7" s="6">
        <f>Summary!A7</f>
        <v>45783</v>
      </c>
      <c r="B7" s="6">
        <f>Summary!B7</f>
        <v>45844</v>
      </c>
      <c r="C7" s="7">
        <v>45823</v>
      </c>
      <c r="D7" s="7">
        <v>45829</v>
      </c>
      <c r="E7" s="8" t="s">
        <v>26</v>
      </c>
      <c r="F7" s="8" t="s">
        <v>33</v>
      </c>
      <c r="G7" s="8" t="s">
        <v>34</v>
      </c>
      <c r="H7" s="8" t="s">
        <v>30</v>
      </c>
      <c r="I7" s="9">
        <v>4500</v>
      </c>
      <c r="J7" s="10">
        <v>508.11</v>
      </c>
      <c r="K7" s="11"/>
      <c r="L7" s="12">
        <v>122304</v>
      </c>
      <c r="M7" s="11">
        <v>1125000</v>
      </c>
      <c r="N7" s="12">
        <v>231845</v>
      </c>
      <c r="O7" s="11"/>
      <c r="P7" s="12">
        <v>4634</v>
      </c>
      <c r="Q7" s="9">
        <f t="shared" ref="Q7:R7" si="13">(I7/M7)*1000</f>
        <v>4</v>
      </c>
      <c r="R7" s="10">
        <f t="shared" si="13"/>
        <v>2.1915935215337834</v>
      </c>
      <c r="S7" s="9"/>
      <c r="T7" s="10">
        <f t="shared" si="1"/>
        <v>0.10964825205006475</v>
      </c>
      <c r="U7" s="13">
        <v>375</v>
      </c>
      <c r="V7" s="71"/>
      <c r="W7" s="14">
        <f t="shared" ref="W7:X7" si="14">I7/U7</f>
        <v>12</v>
      </c>
      <c r="X7" s="10" t="e">
        <f t="shared" si="14"/>
        <v>#DIV/0!</v>
      </c>
      <c r="Y7" s="15">
        <f t="shared" ref="Y7:Z7" si="15">O7/M7</f>
        <v>0</v>
      </c>
      <c r="Z7" s="16">
        <f t="shared" si="15"/>
        <v>1.9987491643123637E-2</v>
      </c>
      <c r="AA7" s="17"/>
      <c r="AB7" s="17"/>
      <c r="AC7" s="17"/>
      <c r="AD7" s="17"/>
      <c r="AE7" s="17"/>
      <c r="AF7" s="17"/>
      <c r="AG7" s="17"/>
      <c r="AH7" s="17"/>
    </row>
    <row r="8" spans="1:34" ht="15.75" customHeight="1" x14ac:dyDescent="0.25">
      <c r="A8" s="6">
        <f>Summary!A8</f>
        <v>45783</v>
      </c>
      <c r="B8" s="6">
        <f>Summary!B8</f>
        <v>45844</v>
      </c>
      <c r="C8" s="7">
        <v>45823</v>
      </c>
      <c r="D8" s="7">
        <v>45829</v>
      </c>
      <c r="E8" s="8" t="s">
        <v>26</v>
      </c>
      <c r="F8" s="8" t="s">
        <v>33</v>
      </c>
      <c r="G8" s="8" t="s">
        <v>34</v>
      </c>
      <c r="H8" s="8" t="s">
        <v>31</v>
      </c>
      <c r="I8" s="9">
        <v>3000</v>
      </c>
      <c r="J8" s="10">
        <v>342.67</v>
      </c>
      <c r="K8" s="11"/>
      <c r="L8" s="12">
        <v>53775</v>
      </c>
      <c r="M8" s="11">
        <v>600000</v>
      </c>
      <c r="N8" s="12">
        <v>103023</v>
      </c>
      <c r="O8" s="11"/>
      <c r="P8" s="12">
        <v>1630</v>
      </c>
      <c r="Q8" s="9">
        <f t="shared" ref="Q8:R8" si="16">(I8/M8)*1000</f>
        <v>5</v>
      </c>
      <c r="R8" s="10">
        <f t="shared" si="16"/>
        <v>3.326150471253992</v>
      </c>
      <c r="S8" s="9"/>
      <c r="T8" s="10">
        <f t="shared" si="1"/>
        <v>0.21022699386503069</v>
      </c>
      <c r="U8" s="13">
        <v>200</v>
      </c>
      <c r="V8" s="71"/>
      <c r="W8" s="14">
        <f t="shared" ref="W8:X8" si="17">I8/U8</f>
        <v>15</v>
      </c>
      <c r="X8" s="10" t="e">
        <f t="shared" si="17"/>
        <v>#DIV/0!</v>
      </c>
      <c r="Y8" s="15">
        <f t="shared" ref="Y8:Z8" si="18">O8/M8</f>
        <v>0</v>
      </c>
      <c r="Z8" s="16">
        <f t="shared" si="18"/>
        <v>1.582170971530629E-2</v>
      </c>
      <c r="AA8" s="17"/>
      <c r="AB8" s="17"/>
      <c r="AC8" s="17"/>
      <c r="AD8" s="17"/>
      <c r="AE8" s="17"/>
      <c r="AF8" s="17"/>
      <c r="AG8" s="17"/>
      <c r="AH8" s="17"/>
    </row>
    <row r="9" spans="1:34" ht="15.75" customHeight="1" x14ac:dyDescent="0.25">
      <c r="A9" s="6">
        <f>Summary!A9</f>
        <v>45783</v>
      </c>
      <c r="B9" s="6">
        <f>Summary!B9</f>
        <v>45844</v>
      </c>
      <c r="C9" s="7">
        <v>45823</v>
      </c>
      <c r="D9" s="7">
        <v>45829</v>
      </c>
      <c r="E9" s="8" t="s">
        <v>26</v>
      </c>
      <c r="F9" s="8" t="s">
        <v>33</v>
      </c>
      <c r="G9" s="8" t="s">
        <v>34</v>
      </c>
      <c r="H9" s="8" t="s">
        <v>35</v>
      </c>
      <c r="I9" s="9">
        <v>2000</v>
      </c>
      <c r="J9" s="10">
        <v>223.87</v>
      </c>
      <c r="K9" s="11"/>
      <c r="L9" s="12">
        <v>54313</v>
      </c>
      <c r="M9" s="11">
        <v>571429</v>
      </c>
      <c r="N9" s="12">
        <v>107122</v>
      </c>
      <c r="O9" s="11"/>
      <c r="P9" s="12">
        <v>1282</v>
      </c>
      <c r="Q9" s="9">
        <f t="shared" ref="Q9:R9" si="19">(I9/M9)*1000</f>
        <v>3.4999973750019686</v>
      </c>
      <c r="R9" s="10">
        <f t="shared" si="19"/>
        <v>2.0898601594443722</v>
      </c>
      <c r="S9" s="9"/>
      <c r="T9" s="10">
        <f t="shared" si="1"/>
        <v>0.17462558502340095</v>
      </c>
      <c r="U9" s="13">
        <v>133</v>
      </c>
      <c r="V9" s="71"/>
      <c r="W9" s="14">
        <f t="shared" ref="W9:X9" si="20">I9/U9</f>
        <v>15.037593984962406</v>
      </c>
      <c r="X9" s="10" t="e">
        <f t="shared" si="20"/>
        <v>#DIV/0!</v>
      </c>
      <c r="Y9" s="15">
        <f t="shared" ref="Y9:Z9" si="21">O9/M9</f>
        <v>0</v>
      </c>
      <c r="Z9" s="16">
        <f t="shared" si="21"/>
        <v>1.1967663038404809E-2</v>
      </c>
      <c r="AA9" s="17"/>
      <c r="AB9" s="17"/>
      <c r="AC9" s="17"/>
      <c r="AD9" s="17"/>
      <c r="AE9" s="17"/>
      <c r="AF9" s="17"/>
      <c r="AG9" s="17"/>
      <c r="AH9" s="17"/>
    </row>
    <row r="10" spans="1:34" ht="15.75" customHeight="1" x14ac:dyDescent="0.25">
      <c r="A10" s="6">
        <f>Summary!A10</f>
        <v>45783</v>
      </c>
      <c r="B10" s="6">
        <f>Summary!B10</f>
        <v>45844</v>
      </c>
      <c r="C10" s="7">
        <v>45823</v>
      </c>
      <c r="D10" s="7">
        <v>45829</v>
      </c>
      <c r="E10" s="8" t="s">
        <v>26</v>
      </c>
      <c r="F10" s="8" t="s">
        <v>33</v>
      </c>
      <c r="G10" s="8" t="s">
        <v>34</v>
      </c>
      <c r="H10" s="8" t="s">
        <v>36</v>
      </c>
      <c r="I10" s="9">
        <v>2000</v>
      </c>
      <c r="J10" s="10">
        <v>229.68</v>
      </c>
      <c r="K10" s="11"/>
      <c r="L10" s="12">
        <v>111941</v>
      </c>
      <c r="M10" s="11">
        <v>571429</v>
      </c>
      <c r="N10" s="12">
        <v>242510</v>
      </c>
      <c r="O10" s="11"/>
      <c r="P10" s="12">
        <v>3457</v>
      </c>
      <c r="Q10" s="9">
        <f t="shared" ref="Q10:R10" si="22">(I10/M10)*1000</f>
        <v>3.4999973750019686</v>
      </c>
      <c r="R10" s="10">
        <f t="shared" si="22"/>
        <v>0.94709496515607605</v>
      </c>
      <c r="S10" s="9"/>
      <c r="T10" s="10">
        <f t="shared" si="1"/>
        <v>6.6439109054093143E-2</v>
      </c>
      <c r="U10" s="13">
        <v>133</v>
      </c>
      <c r="V10" s="71"/>
      <c r="W10" s="14">
        <f t="shared" ref="W10:X10" si="23">I10/U10</f>
        <v>15.037593984962406</v>
      </c>
      <c r="X10" s="10" t="e">
        <f t="shared" si="23"/>
        <v>#DIV/0!</v>
      </c>
      <c r="Y10" s="15">
        <f t="shared" ref="Y10:Z10" si="24">O10/M10</f>
        <v>0</v>
      </c>
      <c r="Z10" s="16">
        <f t="shared" si="24"/>
        <v>1.425508226464888E-2</v>
      </c>
      <c r="AA10" s="17"/>
      <c r="AB10" s="17"/>
      <c r="AC10" s="17"/>
      <c r="AD10" s="17"/>
      <c r="AE10" s="17"/>
      <c r="AF10" s="17"/>
      <c r="AG10" s="17"/>
      <c r="AH10" s="17"/>
    </row>
    <row r="11" spans="1:34" ht="15.75" customHeight="1" x14ac:dyDescent="0.25">
      <c r="A11" s="6">
        <f>Summary!A11</f>
        <v>45783</v>
      </c>
      <c r="B11" s="6">
        <f>Summary!B11</f>
        <v>45844</v>
      </c>
      <c r="C11" s="7">
        <v>45823</v>
      </c>
      <c r="D11" s="7">
        <v>45829</v>
      </c>
      <c r="E11" s="8" t="s">
        <v>26</v>
      </c>
      <c r="F11" s="8" t="s">
        <v>33</v>
      </c>
      <c r="G11" s="8" t="s">
        <v>34</v>
      </c>
      <c r="H11" s="8" t="s">
        <v>37</v>
      </c>
      <c r="I11" s="9">
        <v>3000</v>
      </c>
      <c r="J11" s="10">
        <v>336.48</v>
      </c>
      <c r="K11" s="11"/>
      <c r="L11" s="12">
        <v>101098</v>
      </c>
      <c r="M11" s="11">
        <v>857143</v>
      </c>
      <c r="N11" s="12">
        <v>196850</v>
      </c>
      <c r="O11" s="11"/>
      <c r="P11" s="12">
        <v>3093</v>
      </c>
      <c r="Q11" s="9">
        <f t="shared" ref="Q11:R11" si="25">(I11/M11)*1000</f>
        <v>3.4999994166667636</v>
      </c>
      <c r="R11" s="10">
        <f t="shared" si="25"/>
        <v>1.7093218186436374</v>
      </c>
      <c r="S11" s="9"/>
      <c r="T11" s="10">
        <f t="shared" si="1"/>
        <v>0.10878758486905918</v>
      </c>
      <c r="U11" s="13">
        <v>200</v>
      </c>
      <c r="V11" s="71"/>
      <c r="W11" s="14">
        <f t="shared" ref="W11:X11" si="26">I11/U11</f>
        <v>15</v>
      </c>
      <c r="X11" s="10" t="e">
        <f t="shared" si="26"/>
        <v>#DIV/0!</v>
      </c>
      <c r="Y11" s="15">
        <f t="shared" ref="Y11:Z11" si="27">O11/M11</f>
        <v>0</v>
      </c>
      <c r="Z11" s="16">
        <f t="shared" si="27"/>
        <v>1.571247142494285E-2</v>
      </c>
      <c r="AA11" s="17"/>
      <c r="AB11" s="17"/>
      <c r="AC11" s="17"/>
      <c r="AD11" s="17"/>
      <c r="AE11" s="17"/>
      <c r="AF11" s="17"/>
      <c r="AG11" s="17"/>
      <c r="AH11" s="17"/>
    </row>
    <row r="12" spans="1:34" ht="15.75" customHeight="1" x14ac:dyDescent="0.3">
      <c r="A12" s="18" t="s">
        <v>32</v>
      </c>
      <c r="B12" s="18"/>
      <c r="C12" s="18"/>
      <c r="D12" s="18"/>
      <c r="E12" s="18"/>
      <c r="F12" s="18"/>
      <c r="G12" s="18"/>
      <c r="H12" s="18"/>
      <c r="I12" s="19">
        <f t="shared" ref="I12:P12" si="28">SUM(I6:I11)</f>
        <v>21000</v>
      </c>
      <c r="J12" s="19">
        <f t="shared" si="28"/>
        <v>2372.3000000000002</v>
      </c>
      <c r="K12" s="20">
        <f t="shared" si="28"/>
        <v>0</v>
      </c>
      <c r="L12" s="20">
        <f t="shared" si="28"/>
        <v>674974</v>
      </c>
      <c r="M12" s="20">
        <f t="shared" si="28"/>
        <v>6325001</v>
      </c>
      <c r="N12" s="20">
        <f t="shared" si="28"/>
        <v>1309949</v>
      </c>
      <c r="O12" s="20">
        <f t="shared" si="28"/>
        <v>0</v>
      </c>
      <c r="P12" s="20">
        <f t="shared" si="28"/>
        <v>20346</v>
      </c>
      <c r="Q12" s="19"/>
      <c r="R12" s="19">
        <f>(J12/N12)*1000</f>
        <v>1.8109865345902783</v>
      </c>
      <c r="S12" s="19"/>
      <c r="T12" s="19">
        <f t="shared" si="1"/>
        <v>0.11659785707264328</v>
      </c>
      <c r="U12" s="18">
        <f t="shared" ref="U12:V12" si="29">SUM(U6:U11)</f>
        <v>1691</v>
      </c>
      <c r="V12" s="18">
        <f t="shared" si="29"/>
        <v>0</v>
      </c>
      <c r="W12" s="21"/>
      <c r="X12" s="19" t="e">
        <f t="shared" ref="X12:X16" si="30">J12/V12</f>
        <v>#DIV/0!</v>
      </c>
      <c r="Y12" s="18"/>
      <c r="Z12" s="18"/>
      <c r="AA12" s="17"/>
      <c r="AB12" s="17"/>
      <c r="AC12" s="17"/>
      <c r="AD12" s="17"/>
      <c r="AE12" s="17"/>
      <c r="AF12" s="17"/>
      <c r="AG12" s="17"/>
      <c r="AH12" s="17"/>
    </row>
    <row r="13" spans="1:34" ht="15.75" customHeight="1" x14ac:dyDescent="0.25">
      <c r="A13" s="6">
        <f>Summary!A13</f>
        <v>45785</v>
      </c>
      <c r="B13" s="6">
        <f>Summary!B13</f>
        <v>45844</v>
      </c>
      <c r="C13" s="7">
        <v>45823</v>
      </c>
      <c r="D13" s="7">
        <v>45829</v>
      </c>
      <c r="E13" s="8" t="s">
        <v>26</v>
      </c>
      <c r="F13" s="8" t="s">
        <v>38</v>
      </c>
      <c r="G13" s="8" t="s">
        <v>28</v>
      </c>
      <c r="H13" s="8" t="s">
        <v>29</v>
      </c>
      <c r="I13" s="9">
        <v>5000</v>
      </c>
      <c r="J13" s="10">
        <v>583.85</v>
      </c>
      <c r="K13" s="11">
        <v>92593</v>
      </c>
      <c r="L13" s="12">
        <v>191874</v>
      </c>
      <c r="M13" s="11">
        <v>277778</v>
      </c>
      <c r="N13" s="12">
        <v>513105</v>
      </c>
      <c r="O13" s="11"/>
      <c r="P13" s="12">
        <v>558</v>
      </c>
      <c r="Q13" s="9">
        <f t="shared" ref="Q13:R13" si="31">(I13/M13)*1000</f>
        <v>17.99998560001152</v>
      </c>
      <c r="R13" s="10">
        <f t="shared" si="31"/>
        <v>1.1378762631430215</v>
      </c>
      <c r="S13" s="9"/>
      <c r="T13" s="10">
        <f t="shared" si="1"/>
        <v>1.0463261648745521</v>
      </c>
      <c r="U13" s="13"/>
      <c r="V13" s="71"/>
      <c r="W13" s="14"/>
      <c r="X13" s="10" t="e">
        <f t="shared" si="30"/>
        <v>#DIV/0!</v>
      </c>
      <c r="Y13" s="15">
        <f t="shared" ref="Y13:Z13" si="32">O13/M13</f>
        <v>0</v>
      </c>
      <c r="Z13" s="16">
        <f t="shared" si="32"/>
        <v>1.087496711199462E-3</v>
      </c>
      <c r="AA13" s="17"/>
      <c r="AB13" s="17"/>
      <c r="AC13" s="17"/>
      <c r="AD13" s="17"/>
      <c r="AE13" s="17"/>
      <c r="AF13" s="17"/>
      <c r="AG13" s="17"/>
      <c r="AH13" s="17"/>
    </row>
    <row r="14" spans="1:34" ht="15.75" customHeight="1" x14ac:dyDescent="0.25">
      <c r="A14" s="6">
        <f>Summary!A14</f>
        <v>45785</v>
      </c>
      <c r="B14" s="6">
        <f>Summary!B14</f>
        <v>45844</v>
      </c>
      <c r="C14" s="7">
        <v>45823</v>
      </c>
      <c r="D14" s="7">
        <v>45829</v>
      </c>
      <c r="E14" s="8" t="s">
        <v>26</v>
      </c>
      <c r="F14" s="8" t="s">
        <v>38</v>
      </c>
      <c r="G14" s="8" t="s">
        <v>28</v>
      </c>
      <c r="H14" s="8" t="s">
        <v>30</v>
      </c>
      <c r="I14" s="9">
        <v>4000</v>
      </c>
      <c r="J14" s="10">
        <v>469.6</v>
      </c>
      <c r="K14" s="11">
        <v>53333</v>
      </c>
      <c r="L14" s="12">
        <v>141683</v>
      </c>
      <c r="M14" s="11">
        <v>160000</v>
      </c>
      <c r="N14" s="12">
        <v>373529</v>
      </c>
      <c r="O14" s="11"/>
      <c r="P14" s="12">
        <v>382</v>
      </c>
      <c r="Q14" s="9">
        <f t="shared" ref="Q14:R14" si="33">(I14/M14)*1000</f>
        <v>25</v>
      </c>
      <c r="R14" s="10">
        <f t="shared" si="33"/>
        <v>1.2571982362815204</v>
      </c>
      <c r="S14" s="9"/>
      <c r="T14" s="10">
        <f t="shared" si="1"/>
        <v>1.2293193717277489</v>
      </c>
      <c r="U14" s="13"/>
      <c r="V14" s="71"/>
      <c r="W14" s="14"/>
      <c r="X14" s="10" t="e">
        <f t="shared" si="30"/>
        <v>#DIV/0!</v>
      </c>
      <c r="Y14" s="15">
        <f t="shared" ref="Y14:Z14" si="34">O14/M14</f>
        <v>0</v>
      </c>
      <c r="Z14" s="16">
        <f t="shared" si="34"/>
        <v>1.0226782927162282E-3</v>
      </c>
      <c r="AA14" s="17"/>
      <c r="AB14" s="17"/>
      <c r="AC14" s="17"/>
      <c r="AD14" s="17"/>
      <c r="AE14" s="17"/>
      <c r="AF14" s="17"/>
      <c r="AG14" s="17"/>
      <c r="AH14" s="17"/>
    </row>
    <row r="15" spans="1:34" ht="15.75" customHeight="1" x14ac:dyDescent="0.25">
      <c r="A15" s="6">
        <f>Summary!A15</f>
        <v>45785</v>
      </c>
      <c r="B15" s="6">
        <f>Summary!B15</f>
        <v>45844</v>
      </c>
      <c r="C15" s="7">
        <v>45823</v>
      </c>
      <c r="D15" s="7">
        <v>45829</v>
      </c>
      <c r="E15" s="8" t="s">
        <v>26</v>
      </c>
      <c r="F15" s="8" t="s">
        <v>38</v>
      </c>
      <c r="G15" s="8" t="s">
        <v>28</v>
      </c>
      <c r="H15" s="8" t="s">
        <v>31</v>
      </c>
      <c r="I15" s="9">
        <v>2000</v>
      </c>
      <c r="J15" s="10">
        <v>236.98</v>
      </c>
      <c r="K15" s="11">
        <v>33333</v>
      </c>
      <c r="L15" s="12">
        <v>32829</v>
      </c>
      <c r="M15" s="11">
        <v>100000</v>
      </c>
      <c r="N15" s="12">
        <v>78026</v>
      </c>
      <c r="O15" s="11"/>
      <c r="P15" s="12">
        <v>152</v>
      </c>
      <c r="Q15" s="9">
        <f t="shared" ref="Q15:R15" si="35">(I15/M15)*1000</f>
        <v>20</v>
      </c>
      <c r="R15" s="10">
        <f t="shared" si="35"/>
        <v>3.0371927306282522</v>
      </c>
      <c r="S15" s="9"/>
      <c r="T15" s="10">
        <f t="shared" si="1"/>
        <v>1.559078947368421</v>
      </c>
      <c r="U15" s="13"/>
      <c r="V15" s="71"/>
      <c r="W15" s="14"/>
      <c r="X15" s="10" t="e">
        <f t="shared" si="30"/>
        <v>#DIV/0!</v>
      </c>
      <c r="Y15" s="15">
        <f t="shared" ref="Y15:Z15" si="36">O15/M15</f>
        <v>0</v>
      </c>
      <c r="Z15" s="16">
        <f t="shared" si="36"/>
        <v>1.9480685925204418E-3</v>
      </c>
      <c r="AA15" s="17"/>
      <c r="AB15" s="17"/>
      <c r="AC15" s="17"/>
      <c r="AD15" s="17"/>
      <c r="AE15" s="17"/>
      <c r="AF15" s="17"/>
      <c r="AG15" s="17"/>
      <c r="AH15" s="17"/>
    </row>
    <row r="16" spans="1:34" ht="15.75" customHeight="1" x14ac:dyDescent="0.3">
      <c r="A16" s="18" t="s">
        <v>32</v>
      </c>
      <c r="B16" s="18"/>
      <c r="C16" s="18"/>
      <c r="D16" s="18"/>
      <c r="E16" s="18"/>
      <c r="F16" s="18"/>
      <c r="G16" s="18"/>
      <c r="H16" s="18"/>
      <c r="I16" s="19">
        <f t="shared" ref="I16:P16" si="37">SUM(I13:I15)</f>
        <v>11000</v>
      </c>
      <c r="J16" s="19">
        <f t="shared" si="37"/>
        <v>1290.43</v>
      </c>
      <c r="K16" s="20">
        <f t="shared" si="37"/>
        <v>179259</v>
      </c>
      <c r="L16" s="20">
        <f t="shared" si="37"/>
        <v>366386</v>
      </c>
      <c r="M16" s="20">
        <f t="shared" si="37"/>
        <v>537778</v>
      </c>
      <c r="N16" s="20">
        <f t="shared" si="37"/>
        <v>964660</v>
      </c>
      <c r="O16" s="20">
        <f t="shared" si="37"/>
        <v>0</v>
      </c>
      <c r="P16" s="20">
        <f t="shared" si="37"/>
        <v>1092</v>
      </c>
      <c r="Q16" s="19"/>
      <c r="R16" s="19">
        <f t="shared" ref="R16:R28" si="38">(J16/N16)*1000</f>
        <v>1.3377044761885017</v>
      </c>
      <c r="S16" s="19"/>
      <c r="T16" s="19">
        <f t="shared" si="1"/>
        <v>1.1817124542124542</v>
      </c>
      <c r="U16" s="18">
        <f t="shared" ref="U16:V16" si="39">SUM(U13:U15)</f>
        <v>0</v>
      </c>
      <c r="V16" s="18">
        <f t="shared" si="39"/>
        <v>0</v>
      </c>
      <c r="W16" s="21"/>
      <c r="X16" s="19" t="e">
        <f t="shared" si="30"/>
        <v>#DIV/0!</v>
      </c>
      <c r="Y16" s="18"/>
      <c r="Z16" s="18"/>
      <c r="AA16" s="17"/>
      <c r="AB16" s="17"/>
      <c r="AC16" s="17"/>
      <c r="AD16" s="17"/>
      <c r="AE16" s="17"/>
      <c r="AF16" s="17"/>
      <c r="AG16" s="17"/>
      <c r="AH16" s="17"/>
    </row>
    <row r="17" spans="1:34" ht="15.75" customHeight="1" x14ac:dyDescent="0.25">
      <c r="A17" s="6">
        <f>Summary!A17</f>
        <v>45792</v>
      </c>
      <c r="B17" s="6">
        <f>Summary!B17</f>
        <v>45851</v>
      </c>
      <c r="C17" s="7">
        <v>45823</v>
      </c>
      <c r="D17" s="7">
        <v>45829</v>
      </c>
      <c r="E17" s="8" t="s">
        <v>26</v>
      </c>
      <c r="F17" s="8" t="s">
        <v>39</v>
      </c>
      <c r="G17" s="8" t="s">
        <v>40</v>
      </c>
      <c r="H17" s="8" t="s">
        <v>29</v>
      </c>
      <c r="I17" s="9">
        <v>6000</v>
      </c>
      <c r="J17" s="10">
        <v>14.8</v>
      </c>
      <c r="K17" s="11"/>
      <c r="L17" s="12" t="s">
        <v>41</v>
      </c>
      <c r="M17" s="11"/>
      <c r="N17" s="12">
        <v>1530</v>
      </c>
      <c r="O17" s="11"/>
      <c r="P17" s="12">
        <v>98</v>
      </c>
      <c r="Q17" s="9"/>
      <c r="R17" s="10">
        <f t="shared" si="38"/>
        <v>9.6732026143790844</v>
      </c>
      <c r="S17" s="9"/>
      <c r="T17" s="10">
        <f t="shared" si="1"/>
        <v>0.15102040816326531</v>
      </c>
      <c r="U17" s="11">
        <v>1200</v>
      </c>
      <c r="V17" s="71">
        <v>21</v>
      </c>
      <c r="W17" s="14">
        <f t="shared" ref="W17:X17" si="40">I17/U17</f>
        <v>5</v>
      </c>
      <c r="X17" s="10">
        <f t="shared" si="40"/>
        <v>0.70476190476190481</v>
      </c>
      <c r="Y17" s="15" t="e">
        <f t="shared" ref="Y17:Z17" si="41">O17/M17</f>
        <v>#DIV/0!</v>
      </c>
      <c r="Z17" s="16">
        <f t="shared" si="41"/>
        <v>6.4052287581699341E-2</v>
      </c>
      <c r="AA17" s="17"/>
      <c r="AB17" s="17"/>
      <c r="AC17" s="17"/>
      <c r="AD17" s="17"/>
      <c r="AE17" s="17"/>
      <c r="AF17" s="17"/>
      <c r="AG17" s="17"/>
      <c r="AH17" s="17"/>
    </row>
    <row r="18" spans="1:34" ht="15.75" customHeight="1" x14ac:dyDescent="0.25">
      <c r="A18" s="6">
        <f>Summary!A18</f>
        <v>45792</v>
      </c>
      <c r="B18" s="6">
        <f>Summary!B18</f>
        <v>45851</v>
      </c>
      <c r="C18" s="7">
        <v>45823</v>
      </c>
      <c r="D18" s="7">
        <v>45829</v>
      </c>
      <c r="E18" s="8" t="s">
        <v>26</v>
      </c>
      <c r="F18" s="8" t="s">
        <v>39</v>
      </c>
      <c r="G18" s="8" t="s">
        <v>40</v>
      </c>
      <c r="H18" s="8" t="s">
        <v>30</v>
      </c>
      <c r="I18" s="9">
        <v>5000</v>
      </c>
      <c r="J18" s="10">
        <v>13.88</v>
      </c>
      <c r="K18" s="11"/>
      <c r="L18" s="12" t="s">
        <v>41</v>
      </c>
      <c r="M18" s="11"/>
      <c r="N18" s="12">
        <v>1922</v>
      </c>
      <c r="O18" s="11"/>
      <c r="P18" s="12">
        <v>138</v>
      </c>
      <c r="Q18" s="9"/>
      <c r="R18" s="10">
        <f t="shared" si="38"/>
        <v>7.2216441207075972</v>
      </c>
      <c r="S18" s="9"/>
      <c r="T18" s="10">
        <f t="shared" si="1"/>
        <v>0.10057971014492754</v>
      </c>
      <c r="U18" s="11">
        <v>1000</v>
      </c>
      <c r="V18" s="71">
        <v>11</v>
      </c>
      <c r="W18" s="14">
        <f t="shared" ref="W18:X18" si="42">I18/U18</f>
        <v>5</v>
      </c>
      <c r="X18" s="10">
        <f t="shared" si="42"/>
        <v>1.2618181818181819</v>
      </c>
      <c r="Y18" s="15" t="e">
        <f t="shared" ref="Y18:Z18" si="43">O18/M18</f>
        <v>#DIV/0!</v>
      </c>
      <c r="Z18" s="16">
        <f t="shared" si="43"/>
        <v>7.1800208116545264E-2</v>
      </c>
      <c r="AA18" s="17"/>
      <c r="AB18" s="17"/>
      <c r="AC18" s="17"/>
      <c r="AD18" s="17"/>
      <c r="AE18" s="17"/>
      <c r="AF18" s="17"/>
      <c r="AG18" s="17"/>
      <c r="AH18" s="17"/>
    </row>
    <row r="19" spans="1:34" ht="15.75" customHeight="1" x14ac:dyDescent="0.25">
      <c r="A19" s="6">
        <f>Summary!A19</f>
        <v>45792</v>
      </c>
      <c r="B19" s="6">
        <f>Summary!B19</f>
        <v>45851</v>
      </c>
      <c r="C19" s="7">
        <v>45823</v>
      </c>
      <c r="D19" s="7">
        <v>45829</v>
      </c>
      <c r="E19" s="8" t="s">
        <v>26</v>
      </c>
      <c r="F19" s="8" t="s">
        <v>39</v>
      </c>
      <c r="G19" s="8" t="s">
        <v>40</v>
      </c>
      <c r="H19" s="8" t="s">
        <v>31</v>
      </c>
      <c r="I19" s="9">
        <v>3000</v>
      </c>
      <c r="J19" s="10">
        <v>14.78</v>
      </c>
      <c r="K19" s="11"/>
      <c r="L19" s="12" t="s">
        <v>41</v>
      </c>
      <c r="M19" s="11"/>
      <c r="N19" s="12">
        <v>3271</v>
      </c>
      <c r="O19" s="11"/>
      <c r="P19" s="12">
        <v>121</v>
      </c>
      <c r="Q19" s="9"/>
      <c r="R19" s="10">
        <f t="shared" si="38"/>
        <v>4.5184958728217675</v>
      </c>
      <c r="S19" s="9"/>
      <c r="T19" s="10">
        <f t="shared" si="1"/>
        <v>0.1221487603305785</v>
      </c>
      <c r="U19" s="13">
        <v>429</v>
      </c>
      <c r="V19" s="71">
        <v>21</v>
      </c>
      <c r="W19" s="14">
        <f t="shared" ref="W19:X19" si="44">I19/U19</f>
        <v>6.9930069930069934</v>
      </c>
      <c r="X19" s="10">
        <f t="shared" si="44"/>
        <v>0.70380952380952377</v>
      </c>
      <c r="Y19" s="15" t="e">
        <f t="shared" ref="Y19:Z19" si="45">O19/M19</f>
        <v>#DIV/0!</v>
      </c>
      <c r="Z19" s="16">
        <f t="shared" si="45"/>
        <v>3.6991745643534087E-2</v>
      </c>
      <c r="AA19" s="17"/>
      <c r="AB19" s="17"/>
      <c r="AC19" s="17"/>
      <c r="AD19" s="17"/>
      <c r="AE19" s="17"/>
      <c r="AF19" s="17"/>
      <c r="AG19" s="17"/>
      <c r="AH19" s="17"/>
    </row>
    <row r="20" spans="1:34" ht="15.75" customHeight="1" x14ac:dyDescent="0.25">
      <c r="A20" s="6">
        <f>Summary!A20</f>
        <v>45792</v>
      </c>
      <c r="B20" s="6">
        <f>Summary!B20</f>
        <v>45851</v>
      </c>
      <c r="C20" s="7">
        <v>45823</v>
      </c>
      <c r="D20" s="7">
        <v>45829</v>
      </c>
      <c r="E20" s="8" t="s">
        <v>26</v>
      </c>
      <c r="F20" s="8" t="s">
        <v>39</v>
      </c>
      <c r="G20" s="8" t="s">
        <v>40</v>
      </c>
      <c r="H20" s="8" t="s">
        <v>35</v>
      </c>
      <c r="I20" s="9">
        <v>2000</v>
      </c>
      <c r="J20" s="10">
        <v>9.1300000000000008</v>
      </c>
      <c r="K20" s="11"/>
      <c r="L20" s="12" t="s">
        <v>41</v>
      </c>
      <c r="M20" s="11"/>
      <c r="N20" s="12">
        <v>1322</v>
      </c>
      <c r="O20" s="11"/>
      <c r="P20" s="12">
        <v>75</v>
      </c>
      <c r="Q20" s="9"/>
      <c r="R20" s="10">
        <f t="shared" si="38"/>
        <v>6.9062027231467473</v>
      </c>
      <c r="S20" s="9"/>
      <c r="T20" s="10">
        <f t="shared" si="1"/>
        <v>0.12173333333333335</v>
      </c>
      <c r="U20" s="13">
        <v>333</v>
      </c>
      <c r="V20" s="71">
        <v>3</v>
      </c>
      <c r="W20" s="14">
        <f t="shared" ref="W20:X20" si="46">I20/U20</f>
        <v>6.0060060060060056</v>
      </c>
      <c r="X20" s="10">
        <f t="shared" si="46"/>
        <v>3.0433333333333334</v>
      </c>
      <c r="Y20" s="15" t="e">
        <f t="shared" ref="Y20:Z20" si="47">O20/M20</f>
        <v>#DIV/0!</v>
      </c>
      <c r="Z20" s="16">
        <f t="shared" si="47"/>
        <v>5.6732223903177004E-2</v>
      </c>
      <c r="AA20" s="17"/>
      <c r="AB20" s="17"/>
      <c r="AC20" s="17"/>
      <c r="AD20" s="17"/>
      <c r="AE20" s="17"/>
      <c r="AF20" s="17"/>
      <c r="AG20" s="17"/>
      <c r="AH20" s="17"/>
    </row>
    <row r="21" spans="1:34" ht="15.75" customHeight="1" x14ac:dyDescent="0.25">
      <c r="A21" s="6">
        <f>Summary!A21</f>
        <v>45792</v>
      </c>
      <c r="B21" s="6">
        <f>Summary!B21</f>
        <v>45851</v>
      </c>
      <c r="C21" s="7">
        <v>45823</v>
      </c>
      <c r="D21" s="7">
        <v>45829</v>
      </c>
      <c r="E21" s="8" t="s">
        <v>26</v>
      </c>
      <c r="F21" s="8" t="s">
        <v>39</v>
      </c>
      <c r="G21" s="8" t="s">
        <v>40</v>
      </c>
      <c r="H21" s="8" t="s">
        <v>36</v>
      </c>
      <c r="I21" s="9">
        <v>2000</v>
      </c>
      <c r="J21" s="10">
        <v>8.92</v>
      </c>
      <c r="K21" s="11"/>
      <c r="L21" s="12" t="s">
        <v>41</v>
      </c>
      <c r="M21" s="11"/>
      <c r="N21" s="12">
        <v>2016</v>
      </c>
      <c r="O21" s="11"/>
      <c r="P21" s="12">
        <v>206</v>
      </c>
      <c r="Q21" s="9"/>
      <c r="R21" s="10">
        <f t="shared" si="38"/>
        <v>4.4246031746031749</v>
      </c>
      <c r="S21" s="9"/>
      <c r="T21" s="10">
        <f t="shared" si="1"/>
        <v>4.3300970873786405E-2</v>
      </c>
      <c r="U21" s="13">
        <v>333</v>
      </c>
      <c r="V21" s="71">
        <v>28</v>
      </c>
      <c r="W21" s="14">
        <f t="shared" ref="W21:X21" si="48">I21/U21</f>
        <v>6.0060060060060056</v>
      </c>
      <c r="X21" s="10">
        <f t="shared" si="48"/>
        <v>0.31857142857142856</v>
      </c>
      <c r="Y21" s="15" t="e">
        <f t="shared" ref="Y21:Z21" si="49">O21/M21</f>
        <v>#DIV/0!</v>
      </c>
      <c r="Z21" s="16">
        <f t="shared" si="49"/>
        <v>0.10218253968253968</v>
      </c>
      <c r="AA21" s="17"/>
      <c r="AB21" s="17"/>
      <c r="AC21" s="17"/>
      <c r="AD21" s="17"/>
      <c r="AE21" s="17"/>
      <c r="AF21" s="17"/>
      <c r="AG21" s="17"/>
      <c r="AH21" s="17"/>
    </row>
    <row r="22" spans="1:34" ht="15.75" customHeight="1" x14ac:dyDescent="0.25">
      <c r="A22" s="6">
        <f>Summary!A22</f>
        <v>45789</v>
      </c>
      <c r="B22" s="6">
        <f>Summary!B22</f>
        <v>45849</v>
      </c>
      <c r="C22" s="7">
        <v>45823</v>
      </c>
      <c r="D22" s="7">
        <v>45829</v>
      </c>
      <c r="E22" s="8" t="s">
        <v>26</v>
      </c>
      <c r="F22" s="8" t="s">
        <v>39</v>
      </c>
      <c r="G22" s="8" t="s">
        <v>40</v>
      </c>
      <c r="H22" s="8" t="s">
        <v>37</v>
      </c>
      <c r="I22" s="9">
        <v>2000</v>
      </c>
      <c r="J22" s="10">
        <v>1.82</v>
      </c>
      <c r="K22" s="11"/>
      <c r="L22" s="12" t="s">
        <v>41</v>
      </c>
      <c r="M22" s="11"/>
      <c r="N22" s="12">
        <v>567</v>
      </c>
      <c r="O22" s="11"/>
      <c r="P22" s="12">
        <v>17</v>
      </c>
      <c r="Q22" s="9"/>
      <c r="R22" s="10">
        <f t="shared" si="38"/>
        <v>3.2098765432098766</v>
      </c>
      <c r="S22" s="9"/>
      <c r="T22" s="10">
        <f t="shared" si="1"/>
        <v>0.10705882352941176</v>
      </c>
      <c r="U22" s="13">
        <v>333</v>
      </c>
      <c r="V22" s="71">
        <v>3</v>
      </c>
      <c r="W22" s="14">
        <f t="shared" ref="W22:X22" si="50">I22/U22</f>
        <v>6.0060060060060056</v>
      </c>
      <c r="X22" s="10">
        <f t="shared" si="50"/>
        <v>0.60666666666666669</v>
      </c>
      <c r="Y22" s="15" t="e">
        <f t="shared" ref="Y22:Z22" si="51">O22/M22</f>
        <v>#DIV/0!</v>
      </c>
      <c r="Z22" s="16">
        <f t="shared" si="51"/>
        <v>2.9982363315696647E-2</v>
      </c>
      <c r="AA22" s="17"/>
      <c r="AB22" s="17"/>
      <c r="AC22" s="17"/>
      <c r="AD22" s="17"/>
      <c r="AE22" s="17"/>
      <c r="AF22" s="17"/>
      <c r="AG22" s="17"/>
      <c r="AH22" s="17"/>
    </row>
    <row r="23" spans="1:34" ht="15.75" customHeight="1" x14ac:dyDescent="0.3">
      <c r="A23" s="18" t="s">
        <v>32</v>
      </c>
      <c r="B23" s="18"/>
      <c r="C23" s="18"/>
      <c r="D23" s="18"/>
      <c r="E23" s="18"/>
      <c r="F23" s="18"/>
      <c r="G23" s="18"/>
      <c r="H23" s="18"/>
      <c r="I23" s="19">
        <f t="shared" ref="I23:P23" si="52">SUM(I17:I22)</f>
        <v>20000</v>
      </c>
      <c r="J23" s="19">
        <f t="shared" si="52"/>
        <v>63.330000000000005</v>
      </c>
      <c r="K23" s="20">
        <f t="shared" si="52"/>
        <v>0</v>
      </c>
      <c r="L23" s="20">
        <f t="shared" si="52"/>
        <v>0</v>
      </c>
      <c r="M23" s="20">
        <f t="shared" si="52"/>
        <v>0</v>
      </c>
      <c r="N23" s="20">
        <f t="shared" si="52"/>
        <v>10628</v>
      </c>
      <c r="O23" s="20">
        <f t="shared" si="52"/>
        <v>0</v>
      </c>
      <c r="P23" s="20">
        <f t="shared" si="52"/>
        <v>655</v>
      </c>
      <c r="Q23" s="19"/>
      <c r="R23" s="19">
        <f t="shared" si="38"/>
        <v>5.9587881068874671</v>
      </c>
      <c r="S23" s="19"/>
      <c r="T23" s="19">
        <f t="shared" si="1"/>
        <v>9.6687022900763364E-2</v>
      </c>
      <c r="U23" s="20">
        <f t="shared" ref="U23:V23" si="53">SUM(U17:U22)</f>
        <v>3628</v>
      </c>
      <c r="V23" s="18">
        <f t="shared" si="53"/>
        <v>87</v>
      </c>
      <c r="W23" s="21"/>
      <c r="X23" s="19">
        <f>J23/V23</f>
        <v>0.72793103448275864</v>
      </c>
      <c r="Y23" s="18"/>
      <c r="Z23" s="18"/>
      <c r="AA23" s="17"/>
      <c r="AB23" s="17"/>
      <c r="AC23" s="17"/>
      <c r="AD23" s="17"/>
      <c r="AE23" s="17"/>
      <c r="AF23" s="17"/>
      <c r="AG23" s="17"/>
      <c r="AH23" s="17"/>
    </row>
    <row r="24" spans="1:34" ht="15.75" customHeight="1" x14ac:dyDescent="0.25">
      <c r="A24" s="6">
        <f>Summary!A24</f>
        <v>45797</v>
      </c>
      <c r="B24" s="6">
        <f>Summary!B24</f>
        <v>45857</v>
      </c>
      <c r="C24" s="7">
        <v>45823</v>
      </c>
      <c r="D24" s="7">
        <v>45829</v>
      </c>
      <c r="E24" s="8" t="s">
        <v>26</v>
      </c>
      <c r="F24" s="8" t="s">
        <v>42</v>
      </c>
      <c r="G24" s="8" t="s">
        <v>43</v>
      </c>
      <c r="H24" s="8" t="s">
        <v>29</v>
      </c>
      <c r="I24" s="9">
        <v>7000</v>
      </c>
      <c r="J24" s="10">
        <v>1511</v>
      </c>
      <c r="K24" s="11"/>
      <c r="L24" s="12"/>
      <c r="M24" s="11">
        <v>5600000</v>
      </c>
      <c r="N24" s="12">
        <v>186989</v>
      </c>
      <c r="O24" s="11">
        <v>28000</v>
      </c>
      <c r="P24" s="12">
        <v>7555</v>
      </c>
      <c r="Q24" s="9">
        <v>2.5</v>
      </c>
      <c r="R24" s="10">
        <f t="shared" si="38"/>
        <v>8.0806892384043998</v>
      </c>
      <c r="S24" s="9">
        <f t="shared" ref="S24:T24" si="54">(I24/O24)</f>
        <v>0.25</v>
      </c>
      <c r="T24" s="10">
        <f t="shared" si="54"/>
        <v>0.2</v>
      </c>
      <c r="U24" s="11">
        <v>1167</v>
      </c>
      <c r="V24" s="71"/>
      <c r="W24" s="14">
        <f t="shared" ref="W24:X24" si="55">I24/U24</f>
        <v>5.9982862039417313</v>
      </c>
      <c r="X24" s="10" t="e">
        <f t="shared" si="55"/>
        <v>#DIV/0!</v>
      </c>
      <c r="Y24" s="15">
        <f t="shared" ref="Y24:Z24" si="56">O24/M24</f>
        <v>5.0000000000000001E-3</v>
      </c>
      <c r="Z24" s="16">
        <f t="shared" si="56"/>
        <v>4.0403446192021991E-2</v>
      </c>
      <c r="AA24" s="17"/>
      <c r="AB24" s="17"/>
      <c r="AC24" s="17"/>
      <c r="AD24" s="17"/>
      <c r="AE24" s="17"/>
      <c r="AF24" s="17"/>
      <c r="AG24" s="17"/>
      <c r="AH24" s="17"/>
    </row>
    <row r="25" spans="1:34" ht="15.75" customHeight="1" x14ac:dyDescent="0.25">
      <c r="A25" s="6">
        <f>Summary!A25</f>
        <v>45797</v>
      </c>
      <c r="B25" s="6">
        <f>Summary!B25</f>
        <v>45857</v>
      </c>
      <c r="C25" s="7">
        <v>45823</v>
      </c>
      <c r="D25" s="7">
        <v>45829</v>
      </c>
      <c r="E25" s="8" t="s">
        <v>26</v>
      </c>
      <c r="F25" s="8" t="s">
        <v>42</v>
      </c>
      <c r="G25" s="8" t="s">
        <v>43</v>
      </c>
      <c r="H25" s="8" t="s">
        <v>30</v>
      </c>
      <c r="I25" s="9">
        <v>5000</v>
      </c>
      <c r="J25" s="10">
        <v>79</v>
      </c>
      <c r="K25" s="11"/>
      <c r="L25" s="12"/>
      <c r="M25" s="11">
        <v>4000000</v>
      </c>
      <c r="N25" s="12">
        <v>17280</v>
      </c>
      <c r="O25" s="11">
        <v>20000</v>
      </c>
      <c r="P25" s="12">
        <v>395</v>
      </c>
      <c r="Q25" s="9">
        <v>4</v>
      </c>
      <c r="R25" s="10">
        <f t="shared" si="38"/>
        <v>4.5717592592592586</v>
      </c>
      <c r="S25" s="9">
        <f t="shared" ref="S25:T25" si="57">(I25/O25)</f>
        <v>0.25</v>
      </c>
      <c r="T25" s="10">
        <f t="shared" si="57"/>
        <v>0.2</v>
      </c>
      <c r="U25" s="13">
        <v>714</v>
      </c>
      <c r="V25" s="71"/>
      <c r="W25" s="14">
        <f t="shared" ref="W25:X25" si="58">I25/U25</f>
        <v>7.0028011204481793</v>
      </c>
      <c r="X25" s="10" t="e">
        <f t="shared" si="58"/>
        <v>#DIV/0!</v>
      </c>
      <c r="Y25" s="15">
        <f t="shared" ref="Y25:Z25" si="59">O25/M25</f>
        <v>5.0000000000000001E-3</v>
      </c>
      <c r="Z25" s="16">
        <f t="shared" si="59"/>
        <v>2.2858796296296297E-2</v>
      </c>
      <c r="AA25" s="17"/>
      <c r="AB25" s="17"/>
      <c r="AC25" s="17"/>
      <c r="AD25" s="17"/>
      <c r="AE25" s="17"/>
      <c r="AF25" s="17"/>
      <c r="AG25" s="17"/>
      <c r="AH25" s="17"/>
    </row>
    <row r="26" spans="1:34" ht="15.75" customHeight="1" x14ac:dyDescent="0.25">
      <c r="A26" s="6">
        <f>Summary!A26</f>
        <v>45797</v>
      </c>
      <c r="B26" s="6">
        <f>Summary!B26</f>
        <v>45857</v>
      </c>
      <c r="C26" s="7">
        <v>45823</v>
      </c>
      <c r="D26" s="7">
        <v>45829</v>
      </c>
      <c r="E26" s="8" t="s">
        <v>26</v>
      </c>
      <c r="F26" s="8" t="s">
        <v>42</v>
      </c>
      <c r="G26" s="8" t="s">
        <v>43</v>
      </c>
      <c r="H26" s="8" t="s">
        <v>31</v>
      </c>
      <c r="I26" s="9">
        <v>4000</v>
      </c>
      <c r="J26" s="10">
        <v>931.4</v>
      </c>
      <c r="K26" s="11"/>
      <c r="L26" s="12"/>
      <c r="M26" s="11">
        <v>3200000</v>
      </c>
      <c r="N26" s="12">
        <v>163406</v>
      </c>
      <c r="O26" s="11">
        <v>16000</v>
      </c>
      <c r="P26" s="12">
        <v>4657</v>
      </c>
      <c r="Q26" s="9">
        <v>5</v>
      </c>
      <c r="R26" s="10">
        <f t="shared" si="38"/>
        <v>5.6999130998861736</v>
      </c>
      <c r="S26" s="9">
        <f t="shared" ref="S26:T26" si="60">(I26/O26)</f>
        <v>0.25</v>
      </c>
      <c r="T26" s="10">
        <f t="shared" si="60"/>
        <v>0.19999999999999998</v>
      </c>
      <c r="U26" s="13">
        <v>571</v>
      </c>
      <c r="V26" s="71"/>
      <c r="W26" s="14">
        <f t="shared" ref="W26:X26" si="61">I26/U26</f>
        <v>7.0052539404553418</v>
      </c>
      <c r="X26" s="10" t="e">
        <f t="shared" si="61"/>
        <v>#DIV/0!</v>
      </c>
      <c r="Y26" s="15">
        <f t="shared" ref="Y26:Z26" si="62">O26/M26</f>
        <v>5.0000000000000001E-3</v>
      </c>
      <c r="Z26" s="16">
        <f t="shared" si="62"/>
        <v>2.8499565499430866E-2</v>
      </c>
      <c r="AA26" s="17"/>
      <c r="AB26" s="17"/>
      <c r="AC26" s="17"/>
      <c r="AD26" s="17"/>
      <c r="AE26" s="17"/>
      <c r="AF26" s="17"/>
      <c r="AG26" s="17"/>
      <c r="AH26" s="17"/>
    </row>
    <row r="27" spans="1:34" ht="15.75" customHeight="1" x14ac:dyDescent="0.25">
      <c r="A27" s="6">
        <f>Summary!A27</f>
        <v>45797</v>
      </c>
      <c r="B27" s="6">
        <f>Summary!B27</f>
        <v>45857</v>
      </c>
      <c r="C27" s="7">
        <v>45823</v>
      </c>
      <c r="D27" s="7">
        <v>45829</v>
      </c>
      <c r="E27" s="8" t="s">
        <v>26</v>
      </c>
      <c r="F27" s="8" t="s">
        <v>42</v>
      </c>
      <c r="G27" s="8" t="s">
        <v>43</v>
      </c>
      <c r="H27" s="8" t="s">
        <v>37</v>
      </c>
      <c r="I27" s="9">
        <v>3000</v>
      </c>
      <c r="J27" s="10">
        <v>508</v>
      </c>
      <c r="K27" s="11"/>
      <c r="L27" s="12"/>
      <c r="M27" s="11">
        <v>2400000</v>
      </c>
      <c r="N27" s="12">
        <v>98740</v>
      </c>
      <c r="O27" s="11">
        <v>12000</v>
      </c>
      <c r="P27" s="12">
        <v>2540</v>
      </c>
      <c r="Q27" s="9">
        <v>3.5</v>
      </c>
      <c r="R27" s="10">
        <f t="shared" si="38"/>
        <v>5.1448247923840391</v>
      </c>
      <c r="S27" s="9">
        <f t="shared" ref="S27:T27" si="63">(I27/O27)</f>
        <v>0.25</v>
      </c>
      <c r="T27" s="10">
        <f t="shared" si="63"/>
        <v>0.2</v>
      </c>
      <c r="U27" s="13">
        <v>429</v>
      </c>
      <c r="V27" s="71"/>
      <c r="W27" s="14">
        <f t="shared" ref="W27:X27" si="64">I27/U27</f>
        <v>6.9930069930069934</v>
      </c>
      <c r="X27" s="10" t="e">
        <f t="shared" si="64"/>
        <v>#DIV/0!</v>
      </c>
      <c r="Y27" s="15">
        <f t="shared" ref="Y27:Z27" si="65">O27/M27</f>
        <v>5.0000000000000001E-3</v>
      </c>
      <c r="Z27" s="16">
        <f t="shared" si="65"/>
        <v>2.5724123961920194E-2</v>
      </c>
      <c r="AA27" s="17"/>
      <c r="AB27" s="17"/>
      <c r="AC27" s="17"/>
      <c r="AD27" s="17"/>
      <c r="AE27" s="17"/>
      <c r="AF27" s="17"/>
      <c r="AG27" s="17"/>
      <c r="AH27" s="17"/>
    </row>
    <row r="28" spans="1:34" ht="15.75" customHeight="1" x14ac:dyDescent="0.3">
      <c r="A28" s="18" t="s">
        <v>32</v>
      </c>
      <c r="B28" s="18"/>
      <c r="C28" s="18"/>
      <c r="D28" s="18"/>
      <c r="E28" s="18"/>
      <c r="F28" s="18"/>
      <c r="G28" s="18"/>
      <c r="H28" s="18"/>
      <c r="I28" s="19">
        <f t="shared" ref="I28:P28" si="66">SUM(I24:I27)</f>
        <v>19000</v>
      </c>
      <c r="J28" s="19">
        <f t="shared" si="66"/>
        <v>3029.4</v>
      </c>
      <c r="K28" s="20">
        <f t="shared" si="66"/>
        <v>0</v>
      </c>
      <c r="L28" s="20">
        <f t="shared" si="66"/>
        <v>0</v>
      </c>
      <c r="M28" s="20">
        <f t="shared" si="66"/>
        <v>15200000</v>
      </c>
      <c r="N28" s="20">
        <f t="shared" si="66"/>
        <v>466415</v>
      </c>
      <c r="O28" s="20">
        <f t="shared" si="66"/>
        <v>76000</v>
      </c>
      <c r="P28" s="20">
        <f t="shared" si="66"/>
        <v>15147</v>
      </c>
      <c r="Q28" s="19"/>
      <c r="R28" s="19">
        <f t="shared" si="38"/>
        <v>6.4950741292625667</v>
      </c>
      <c r="S28" s="19"/>
      <c r="T28" s="19">
        <f>(J28/P28)</f>
        <v>0.2</v>
      </c>
      <c r="U28" s="20">
        <f t="shared" ref="U28:V28" si="67">SUM(U24:U27)</f>
        <v>2881</v>
      </c>
      <c r="V28" s="18">
        <f t="shared" si="67"/>
        <v>0</v>
      </c>
      <c r="W28" s="21"/>
      <c r="X28" s="19" t="e">
        <f>J28/V28</f>
        <v>#DIV/0!</v>
      </c>
      <c r="Y28" s="18"/>
      <c r="Z28" s="18"/>
      <c r="AA28" s="17"/>
      <c r="AB28" s="17"/>
      <c r="AC28" s="17"/>
      <c r="AD28" s="17"/>
      <c r="AE28" s="17"/>
      <c r="AF28" s="17"/>
      <c r="AG28" s="17"/>
      <c r="AH28" s="17"/>
    </row>
    <row r="29" spans="1:34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24"/>
      <c r="J29" s="25"/>
      <c r="K29" s="26"/>
      <c r="L29" s="27"/>
      <c r="M29" s="26"/>
      <c r="N29" s="27"/>
      <c r="O29" s="26"/>
      <c r="P29" s="27"/>
      <c r="Q29" s="24"/>
      <c r="R29" s="25"/>
      <c r="S29" s="24"/>
      <c r="T29" s="25"/>
      <c r="U29" s="17"/>
      <c r="V29" s="28"/>
      <c r="W29" s="29"/>
      <c r="X29" s="25"/>
      <c r="Y29" s="17"/>
      <c r="Z29" s="28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3">
      <c r="A30" s="17"/>
      <c r="B30" s="17"/>
      <c r="C30" s="17"/>
      <c r="D30" s="17"/>
      <c r="E30" s="17"/>
      <c r="F30" s="17"/>
      <c r="G30" s="17"/>
      <c r="H30" s="32" t="s">
        <v>32</v>
      </c>
      <c r="I30" s="33">
        <f t="shared" ref="I30:P30" si="68">SUM(I28,I23,I16,I12,I5)</f>
        <v>83000</v>
      </c>
      <c r="J30" s="33">
        <f t="shared" si="68"/>
        <v>8146.97</v>
      </c>
      <c r="K30" s="34">
        <f t="shared" si="68"/>
        <v>1190926</v>
      </c>
      <c r="L30" s="34">
        <f t="shared" si="68"/>
        <v>1081788</v>
      </c>
      <c r="M30" s="34">
        <f t="shared" si="68"/>
        <v>24712779</v>
      </c>
      <c r="N30" s="34">
        <f t="shared" si="68"/>
        <v>3233141</v>
      </c>
      <c r="O30" s="34">
        <f t="shared" si="68"/>
        <v>76000</v>
      </c>
      <c r="P30" s="34">
        <f t="shared" si="68"/>
        <v>39300</v>
      </c>
      <c r="Q30" s="33">
        <v>3.5</v>
      </c>
      <c r="R30" s="33">
        <f>(J30/N30)*1000</f>
        <v>2.5198313342968959</v>
      </c>
      <c r="S30" s="33">
        <f t="shared" ref="S30:T30" si="69">(I30/O30)</f>
        <v>1.0921052631578947</v>
      </c>
      <c r="T30" s="33">
        <f t="shared" si="69"/>
        <v>0.20730203562340968</v>
      </c>
      <c r="U30" s="34">
        <f t="shared" ref="U30:V30" si="70">SUM(U28,U23,U16,U12,U5)</f>
        <v>8200</v>
      </c>
      <c r="V30" s="34">
        <f t="shared" si="70"/>
        <v>87</v>
      </c>
      <c r="W30" s="33">
        <f t="shared" ref="W30:X30" si="71">I30/U30</f>
        <v>10.121951219512194</v>
      </c>
      <c r="X30" s="33">
        <f t="shared" si="71"/>
        <v>93.643333333333331</v>
      </c>
      <c r="Y30" s="35">
        <f t="shared" ref="Y30:Z30" si="72">O30/M30</f>
        <v>3.07533199726344E-3</v>
      </c>
      <c r="Z30" s="35">
        <f t="shared" si="72"/>
        <v>1.2155362231340977E-2</v>
      </c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24"/>
      <c r="J31" s="25"/>
      <c r="K31" s="26"/>
      <c r="L31" s="27"/>
      <c r="M31" s="26"/>
      <c r="N31" s="27"/>
      <c r="O31" s="26"/>
      <c r="P31" s="27"/>
      <c r="Q31" s="24"/>
      <c r="R31" s="25"/>
      <c r="S31" s="24"/>
      <c r="T31" s="25"/>
      <c r="U31" s="17"/>
      <c r="V31" s="28"/>
      <c r="W31" s="29"/>
      <c r="X31" s="25"/>
      <c r="Y31" s="17"/>
      <c r="Z31" s="28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24"/>
      <c r="J32" s="25"/>
      <c r="K32" s="26"/>
      <c r="L32" s="27"/>
      <c r="M32" s="26"/>
      <c r="N32" s="27"/>
      <c r="O32" s="26"/>
      <c r="P32" s="27"/>
      <c r="Q32" s="24"/>
      <c r="R32" s="25"/>
      <c r="S32" s="24"/>
      <c r="T32" s="25"/>
      <c r="U32" s="17"/>
      <c r="V32" s="28"/>
      <c r="W32" s="29"/>
      <c r="X32" s="25"/>
      <c r="Y32" s="17"/>
      <c r="Z32" s="28"/>
      <c r="AA32" s="17"/>
      <c r="AB32" s="17"/>
      <c r="AC32" s="17"/>
      <c r="AD32" s="17"/>
      <c r="AE32" s="17"/>
      <c r="AF32" s="17"/>
      <c r="AG32" s="17"/>
      <c r="AH32" s="17"/>
    </row>
    <row r="33" spans="1:34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24"/>
      <c r="J33" s="25"/>
      <c r="K33" s="26"/>
      <c r="L33" s="27"/>
      <c r="M33" s="26"/>
      <c r="N33" s="27"/>
      <c r="O33" s="26"/>
      <c r="P33" s="27"/>
      <c r="Q33" s="24"/>
      <c r="R33" s="25"/>
      <c r="S33" s="24"/>
      <c r="T33" s="25"/>
      <c r="U33" s="17"/>
      <c r="V33" s="28"/>
      <c r="W33" s="29"/>
      <c r="X33" s="25"/>
      <c r="Y33" s="17"/>
      <c r="Z33" s="28"/>
      <c r="AA33" s="17"/>
      <c r="AB33" s="17"/>
      <c r="AC33" s="17"/>
      <c r="AD33" s="17"/>
      <c r="AE33" s="17"/>
      <c r="AF33" s="17"/>
      <c r="AG33" s="17"/>
      <c r="AH33" s="17"/>
    </row>
    <row r="34" spans="1:34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24"/>
      <c r="J34" s="25"/>
      <c r="K34" s="26"/>
      <c r="L34" s="27"/>
      <c r="M34" s="26"/>
      <c r="N34" s="27"/>
      <c r="O34" s="26"/>
      <c r="P34" s="27"/>
      <c r="Q34" s="24"/>
      <c r="R34" s="25"/>
      <c r="S34" s="24"/>
      <c r="T34" s="25"/>
      <c r="U34" s="17"/>
      <c r="V34" s="28"/>
      <c r="W34" s="29"/>
      <c r="X34" s="25"/>
      <c r="Y34" s="17"/>
      <c r="Z34" s="28"/>
      <c r="AA34" s="17"/>
      <c r="AB34" s="17"/>
      <c r="AC34" s="17"/>
      <c r="AD34" s="17"/>
      <c r="AE34" s="17"/>
      <c r="AF34" s="17"/>
      <c r="AG34" s="17"/>
      <c r="AH34" s="17"/>
    </row>
    <row r="35" spans="1:34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24"/>
      <c r="J35" s="25"/>
      <c r="K35" s="26"/>
      <c r="L35" s="27"/>
      <c r="M35" s="26"/>
      <c r="N35" s="27"/>
      <c r="O35" s="26"/>
      <c r="P35" s="27"/>
      <c r="Q35" s="24"/>
      <c r="R35" s="25"/>
      <c r="S35" s="24"/>
      <c r="T35" s="25"/>
      <c r="U35" s="17"/>
      <c r="V35" s="28"/>
      <c r="W35" s="29"/>
      <c r="X35" s="25"/>
      <c r="Y35" s="17"/>
      <c r="Z35" s="28"/>
      <c r="AA35" s="17"/>
      <c r="AB35" s="17"/>
      <c r="AC35" s="17"/>
      <c r="AD35" s="17"/>
      <c r="AE35" s="17"/>
      <c r="AF35" s="17"/>
      <c r="AG35" s="17"/>
      <c r="AH35" s="17"/>
    </row>
    <row r="36" spans="1:34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24"/>
      <c r="J36" s="25"/>
      <c r="K36" s="26"/>
      <c r="L36" s="27"/>
      <c r="M36" s="26"/>
      <c r="N36" s="27"/>
      <c r="O36" s="26"/>
      <c r="P36" s="27"/>
      <c r="Q36" s="24"/>
      <c r="R36" s="25"/>
      <c r="S36" s="24"/>
      <c r="T36" s="25"/>
      <c r="U36" s="17"/>
      <c r="V36" s="28"/>
      <c r="W36" s="29"/>
      <c r="X36" s="25"/>
      <c r="Y36" s="17"/>
      <c r="Z36" s="28"/>
      <c r="AA36" s="17"/>
      <c r="AB36" s="17"/>
      <c r="AC36" s="17"/>
      <c r="AD36" s="17"/>
      <c r="AE36" s="17"/>
      <c r="AF36" s="17"/>
      <c r="AG36" s="17"/>
      <c r="AH36" s="17"/>
    </row>
    <row r="37" spans="1:34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24"/>
      <c r="J37" s="25"/>
      <c r="K37" s="26"/>
      <c r="L37" s="27"/>
      <c r="M37" s="26"/>
      <c r="N37" s="27"/>
      <c r="O37" s="26"/>
      <c r="P37" s="27"/>
      <c r="Q37" s="24"/>
      <c r="R37" s="25"/>
      <c r="S37" s="24"/>
      <c r="T37" s="25"/>
      <c r="U37" s="17"/>
      <c r="V37" s="28"/>
      <c r="W37" s="29"/>
      <c r="X37" s="25"/>
      <c r="Y37" s="17"/>
      <c r="Z37" s="28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24"/>
      <c r="J38" s="25"/>
      <c r="K38" s="26"/>
      <c r="L38" s="27"/>
      <c r="M38" s="26"/>
      <c r="N38" s="27"/>
      <c r="O38" s="26"/>
      <c r="P38" s="27"/>
      <c r="Q38" s="24"/>
      <c r="R38" s="25"/>
      <c r="S38" s="24"/>
      <c r="T38" s="25"/>
      <c r="U38" s="17"/>
      <c r="V38" s="28"/>
      <c r="W38" s="29"/>
      <c r="X38" s="25"/>
      <c r="Y38" s="17"/>
      <c r="Z38" s="28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24"/>
      <c r="J39" s="25"/>
      <c r="K39" s="26"/>
      <c r="L39" s="27"/>
      <c r="M39" s="26"/>
      <c r="N39" s="27"/>
      <c r="O39" s="26"/>
      <c r="P39" s="27"/>
      <c r="Q39" s="24"/>
      <c r="R39" s="25"/>
      <c r="S39" s="24"/>
      <c r="T39" s="25"/>
      <c r="U39" s="17"/>
      <c r="V39" s="28"/>
      <c r="W39" s="29"/>
      <c r="X39" s="25"/>
      <c r="Y39" s="17"/>
      <c r="Z39" s="28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24"/>
      <c r="J40" s="25"/>
      <c r="K40" s="26"/>
      <c r="L40" s="27"/>
      <c r="M40" s="26"/>
      <c r="N40" s="27"/>
      <c r="O40" s="26"/>
      <c r="P40" s="27"/>
      <c r="Q40" s="24"/>
      <c r="R40" s="25"/>
      <c r="S40" s="24"/>
      <c r="T40" s="25"/>
      <c r="U40" s="17"/>
      <c r="V40" s="28"/>
      <c r="W40" s="29"/>
      <c r="X40" s="25"/>
      <c r="Y40" s="17"/>
      <c r="Z40" s="28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24"/>
      <c r="J41" s="25"/>
      <c r="K41" s="26"/>
      <c r="L41" s="27"/>
      <c r="M41" s="26"/>
      <c r="N41" s="27"/>
      <c r="O41" s="26"/>
      <c r="P41" s="27"/>
      <c r="Q41" s="24"/>
      <c r="R41" s="25"/>
      <c r="S41" s="24"/>
      <c r="T41" s="25"/>
      <c r="U41" s="17"/>
      <c r="V41" s="28"/>
      <c r="W41" s="29"/>
      <c r="X41" s="25"/>
      <c r="Y41" s="17"/>
      <c r="Z41" s="28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24"/>
      <c r="J42" s="25"/>
      <c r="K42" s="26"/>
      <c r="L42" s="27"/>
      <c r="M42" s="26"/>
      <c r="N42" s="27"/>
      <c r="O42" s="26"/>
      <c r="P42" s="27"/>
      <c r="Q42" s="24"/>
      <c r="R42" s="25"/>
      <c r="S42" s="24"/>
      <c r="T42" s="25"/>
      <c r="U42" s="17"/>
      <c r="V42" s="28"/>
      <c r="W42" s="29"/>
      <c r="X42" s="25"/>
      <c r="Y42" s="17"/>
      <c r="Z42" s="28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24"/>
      <c r="J43" s="25"/>
      <c r="K43" s="26"/>
      <c r="L43" s="27"/>
      <c r="M43" s="26"/>
      <c r="N43" s="27"/>
      <c r="O43" s="26"/>
      <c r="P43" s="27"/>
      <c r="Q43" s="24"/>
      <c r="R43" s="25"/>
      <c r="S43" s="24"/>
      <c r="T43" s="25"/>
      <c r="U43" s="17"/>
      <c r="V43" s="28"/>
      <c r="W43" s="29"/>
      <c r="X43" s="25"/>
      <c r="Y43" s="17"/>
      <c r="Z43" s="28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24"/>
      <c r="J44" s="25"/>
      <c r="K44" s="26"/>
      <c r="L44" s="27"/>
      <c r="M44" s="26"/>
      <c r="N44" s="27"/>
      <c r="O44" s="26"/>
      <c r="P44" s="27"/>
      <c r="Q44" s="24"/>
      <c r="R44" s="25"/>
      <c r="S44" s="24"/>
      <c r="T44" s="25"/>
      <c r="U44" s="17"/>
      <c r="V44" s="28"/>
      <c r="W44" s="29"/>
      <c r="X44" s="25"/>
      <c r="Y44" s="17"/>
      <c r="Z44" s="28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24"/>
      <c r="J45" s="25"/>
      <c r="K45" s="26"/>
      <c r="L45" s="27"/>
      <c r="M45" s="26"/>
      <c r="N45" s="27"/>
      <c r="O45" s="26"/>
      <c r="P45" s="27"/>
      <c r="Q45" s="24"/>
      <c r="R45" s="25"/>
      <c r="S45" s="24"/>
      <c r="T45" s="25"/>
      <c r="U45" s="17"/>
      <c r="V45" s="28"/>
      <c r="W45" s="29"/>
      <c r="X45" s="25"/>
      <c r="Y45" s="17"/>
      <c r="Z45" s="28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24"/>
      <c r="J46" s="25"/>
      <c r="K46" s="26"/>
      <c r="L46" s="27"/>
      <c r="M46" s="26"/>
      <c r="N46" s="27"/>
      <c r="O46" s="26"/>
      <c r="P46" s="27"/>
      <c r="Q46" s="24"/>
      <c r="R46" s="25"/>
      <c r="S46" s="24"/>
      <c r="T46" s="25"/>
      <c r="U46" s="17"/>
      <c r="V46" s="28"/>
      <c r="W46" s="29"/>
      <c r="X46" s="25"/>
      <c r="Y46" s="17"/>
      <c r="Z46" s="28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24"/>
      <c r="J47" s="25"/>
      <c r="K47" s="26"/>
      <c r="L47" s="27"/>
      <c r="M47" s="26"/>
      <c r="N47" s="27"/>
      <c r="O47" s="26"/>
      <c r="P47" s="27"/>
      <c r="Q47" s="24"/>
      <c r="R47" s="25"/>
      <c r="S47" s="24"/>
      <c r="T47" s="25"/>
      <c r="U47" s="17"/>
      <c r="V47" s="28"/>
      <c r="W47" s="29"/>
      <c r="X47" s="25"/>
      <c r="Y47" s="17"/>
      <c r="Z47" s="28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24"/>
      <c r="J48" s="25"/>
      <c r="K48" s="26"/>
      <c r="L48" s="27"/>
      <c r="M48" s="26"/>
      <c r="N48" s="27"/>
      <c r="O48" s="26"/>
      <c r="P48" s="27"/>
      <c r="Q48" s="24"/>
      <c r="R48" s="25"/>
      <c r="S48" s="24"/>
      <c r="T48" s="25"/>
      <c r="U48" s="17"/>
      <c r="V48" s="28"/>
      <c r="W48" s="29"/>
      <c r="X48" s="25"/>
      <c r="Y48" s="17"/>
      <c r="Z48" s="28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24"/>
      <c r="J49" s="25"/>
      <c r="K49" s="26"/>
      <c r="L49" s="27"/>
      <c r="M49" s="26"/>
      <c r="N49" s="27"/>
      <c r="O49" s="26"/>
      <c r="P49" s="27"/>
      <c r="Q49" s="24"/>
      <c r="R49" s="25"/>
      <c r="S49" s="24"/>
      <c r="T49" s="25"/>
      <c r="U49" s="17"/>
      <c r="V49" s="28"/>
      <c r="W49" s="29"/>
      <c r="X49" s="25"/>
      <c r="Y49" s="17"/>
      <c r="Z49" s="28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24"/>
      <c r="J50" s="25"/>
      <c r="K50" s="26"/>
      <c r="L50" s="27"/>
      <c r="M50" s="26"/>
      <c r="N50" s="27"/>
      <c r="O50" s="26"/>
      <c r="P50" s="27"/>
      <c r="Q50" s="24"/>
      <c r="R50" s="25"/>
      <c r="S50" s="24"/>
      <c r="T50" s="25"/>
      <c r="U50" s="17"/>
      <c r="V50" s="28"/>
      <c r="W50" s="29"/>
      <c r="X50" s="25"/>
      <c r="Y50" s="17"/>
      <c r="Z50" s="28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24"/>
      <c r="J51" s="25"/>
      <c r="K51" s="26"/>
      <c r="L51" s="27"/>
      <c r="M51" s="26"/>
      <c r="N51" s="27"/>
      <c r="O51" s="26"/>
      <c r="P51" s="27"/>
      <c r="Q51" s="24"/>
      <c r="R51" s="25"/>
      <c r="S51" s="24"/>
      <c r="T51" s="25"/>
      <c r="U51" s="17"/>
      <c r="V51" s="28"/>
      <c r="W51" s="29"/>
      <c r="X51" s="25"/>
      <c r="Y51" s="17"/>
      <c r="Z51" s="28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24"/>
      <c r="J52" s="25"/>
      <c r="K52" s="26"/>
      <c r="L52" s="27"/>
      <c r="M52" s="26"/>
      <c r="N52" s="27"/>
      <c r="O52" s="26"/>
      <c r="P52" s="27"/>
      <c r="Q52" s="24"/>
      <c r="R52" s="25"/>
      <c r="S52" s="24"/>
      <c r="T52" s="25"/>
      <c r="U52" s="17"/>
      <c r="V52" s="28"/>
      <c r="W52" s="29"/>
      <c r="X52" s="25"/>
      <c r="Y52" s="17"/>
      <c r="Z52" s="28"/>
      <c r="AA52" s="17"/>
      <c r="AB52" s="17"/>
      <c r="AC52" s="17"/>
      <c r="AD52" s="17"/>
      <c r="AE52" s="17"/>
      <c r="AF52" s="17"/>
      <c r="AG52" s="17"/>
      <c r="AH52" s="17"/>
    </row>
    <row r="53" spans="1:34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24"/>
      <c r="J53" s="25"/>
      <c r="K53" s="26"/>
      <c r="L53" s="27"/>
      <c r="M53" s="26"/>
      <c r="N53" s="27"/>
      <c r="O53" s="26"/>
      <c r="P53" s="27"/>
      <c r="Q53" s="24"/>
      <c r="R53" s="25"/>
      <c r="S53" s="24"/>
      <c r="T53" s="25"/>
      <c r="U53" s="17"/>
      <c r="V53" s="28"/>
      <c r="W53" s="29"/>
      <c r="X53" s="25"/>
      <c r="Y53" s="17"/>
      <c r="Z53" s="28"/>
      <c r="AA53" s="17"/>
      <c r="AB53" s="17"/>
      <c r="AC53" s="17"/>
      <c r="AD53" s="17"/>
      <c r="AE53" s="17"/>
      <c r="AF53" s="17"/>
      <c r="AG53" s="17"/>
      <c r="AH53" s="17"/>
    </row>
    <row r="54" spans="1:34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24"/>
      <c r="J54" s="25"/>
      <c r="K54" s="26"/>
      <c r="L54" s="27"/>
      <c r="M54" s="26"/>
      <c r="N54" s="27"/>
      <c r="O54" s="26"/>
      <c r="P54" s="27"/>
      <c r="Q54" s="24"/>
      <c r="R54" s="25"/>
      <c r="S54" s="24"/>
      <c r="T54" s="25"/>
      <c r="U54" s="17"/>
      <c r="V54" s="28"/>
      <c r="W54" s="29"/>
      <c r="X54" s="25"/>
      <c r="Y54" s="17"/>
      <c r="Z54" s="28"/>
      <c r="AA54" s="17"/>
      <c r="AB54" s="17"/>
      <c r="AC54" s="17"/>
      <c r="AD54" s="17"/>
      <c r="AE54" s="17"/>
      <c r="AF54" s="17"/>
      <c r="AG54" s="17"/>
      <c r="AH54" s="17"/>
    </row>
    <row r="55" spans="1:34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24"/>
      <c r="J55" s="25"/>
      <c r="K55" s="26"/>
      <c r="L55" s="27"/>
      <c r="M55" s="26"/>
      <c r="N55" s="27"/>
      <c r="O55" s="26"/>
      <c r="P55" s="27"/>
      <c r="Q55" s="24"/>
      <c r="R55" s="25"/>
      <c r="S55" s="24"/>
      <c r="T55" s="25"/>
      <c r="U55" s="17"/>
      <c r="V55" s="28"/>
      <c r="W55" s="29"/>
      <c r="X55" s="25"/>
      <c r="Y55" s="17"/>
      <c r="Z55" s="28"/>
      <c r="AA55" s="17"/>
      <c r="AB55" s="17"/>
      <c r="AC55" s="17"/>
      <c r="AD55" s="17"/>
      <c r="AE55" s="17"/>
      <c r="AF55" s="17"/>
      <c r="AG55" s="17"/>
      <c r="AH55" s="17"/>
    </row>
    <row r="56" spans="1:34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24"/>
      <c r="J56" s="25"/>
      <c r="K56" s="26"/>
      <c r="L56" s="27"/>
      <c r="M56" s="26"/>
      <c r="N56" s="27"/>
      <c r="O56" s="26"/>
      <c r="P56" s="27"/>
      <c r="Q56" s="24"/>
      <c r="R56" s="25"/>
      <c r="S56" s="24"/>
      <c r="T56" s="25"/>
      <c r="U56" s="17"/>
      <c r="V56" s="28"/>
      <c r="W56" s="29"/>
      <c r="X56" s="25"/>
      <c r="Y56" s="17"/>
      <c r="Z56" s="28"/>
      <c r="AA56" s="17"/>
      <c r="AB56" s="17"/>
      <c r="AC56" s="17"/>
      <c r="AD56" s="17"/>
      <c r="AE56" s="17"/>
      <c r="AF56" s="17"/>
      <c r="AG56" s="17"/>
      <c r="AH56" s="17"/>
    </row>
    <row r="57" spans="1:34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24"/>
      <c r="J57" s="25"/>
      <c r="K57" s="26"/>
      <c r="L57" s="27"/>
      <c r="M57" s="26"/>
      <c r="N57" s="27"/>
      <c r="O57" s="26"/>
      <c r="P57" s="27"/>
      <c r="Q57" s="24"/>
      <c r="R57" s="25"/>
      <c r="S57" s="24"/>
      <c r="T57" s="25"/>
      <c r="U57" s="17"/>
      <c r="V57" s="28"/>
      <c r="W57" s="29"/>
      <c r="X57" s="25"/>
      <c r="Y57" s="17"/>
      <c r="Z57" s="28"/>
      <c r="AA57" s="17"/>
      <c r="AB57" s="17"/>
      <c r="AC57" s="17"/>
      <c r="AD57" s="17"/>
      <c r="AE57" s="17"/>
      <c r="AF57" s="17"/>
      <c r="AG57" s="17"/>
      <c r="AH57" s="17"/>
    </row>
    <row r="58" spans="1:34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24"/>
      <c r="J58" s="25"/>
      <c r="K58" s="26"/>
      <c r="L58" s="27"/>
      <c r="M58" s="26"/>
      <c r="N58" s="27"/>
      <c r="O58" s="26"/>
      <c r="P58" s="27"/>
      <c r="Q58" s="24"/>
      <c r="R58" s="25"/>
      <c r="S58" s="24"/>
      <c r="T58" s="25"/>
      <c r="U58" s="17"/>
      <c r="V58" s="28"/>
      <c r="W58" s="29"/>
      <c r="X58" s="25"/>
      <c r="Y58" s="17"/>
      <c r="Z58" s="28"/>
      <c r="AA58" s="17"/>
      <c r="AB58" s="17"/>
      <c r="AC58" s="17"/>
      <c r="AD58" s="17"/>
      <c r="AE58" s="17"/>
      <c r="AF58" s="17"/>
      <c r="AG58" s="17"/>
      <c r="AH58" s="17"/>
    </row>
    <row r="59" spans="1:34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24"/>
      <c r="J59" s="25"/>
      <c r="K59" s="26"/>
      <c r="L59" s="27"/>
      <c r="M59" s="26"/>
      <c r="N59" s="27"/>
      <c r="O59" s="26"/>
      <c r="P59" s="27"/>
      <c r="Q59" s="24"/>
      <c r="R59" s="25"/>
      <c r="S59" s="24"/>
      <c r="T59" s="25"/>
      <c r="U59" s="17"/>
      <c r="V59" s="28"/>
      <c r="W59" s="29"/>
      <c r="X59" s="25"/>
      <c r="Y59" s="17"/>
      <c r="Z59" s="28"/>
      <c r="AA59" s="17"/>
      <c r="AB59" s="17"/>
      <c r="AC59" s="17"/>
      <c r="AD59" s="17"/>
      <c r="AE59" s="17"/>
      <c r="AF59" s="17"/>
      <c r="AG59" s="17"/>
      <c r="AH59" s="1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24"/>
      <c r="J60" s="25"/>
      <c r="K60" s="26"/>
      <c r="L60" s="27"/>
      <c r="M60" s="26"/>
      <c r="N60" s="27"/>
      <c r="O60" s="26"/>
      <c r="P60" s="27"/>
      <c r="Q60" s="24"/>
      <c r="R60" s="25"/>
      <c r="S60" s="24"/>
      <c r="T60" s="25"/>
      <c r="U60" s="17"/>
      <c r="V60" s="28"/>
      <c r="W60" s="29"/>
      <c r="X60" s="25"/>
      <c r="Y60" s="17"/>
      <c r="Z60" s="28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24"/>
      <c r="J61" s="25"/>
      <c r="K61" s="26"/>
      <c r="L61" s="27"/>
      <c r="M61" s="26"/>
      <c r="N61" s="27"/>
      <c r="O61" s="26"/>
      <c r="P61" s="27"/>
      <c r="Q61" s="24"/>
      <c r="R61" s="25"/>
      <c r="S61" s="24"/>
      <c r="T61" s="25"/>
      <c r="U61" s="17"/>
      <c r="V61" s="28"/>
      <c r="W61" s="29"/>
      <c r="X61" s="25"/>
      <c r="Y61" s="17"/>
      <c r="Z61" s="28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24"/>
      <c r="J62" s="25"/>
      <c r="K62" s="26"/>
      <c r="L62" s="27"/>
      <c r="M62" s="26"/>
      <c r="N62" s="27"/>
      <c r="O62" s="26"/>
      <c r="P62" s="27"/>
      <c r="Q62" s="24"/>
      <c r="R62" s="25"/>
      <c r="S62" s="24"/>
      <c r="T62" s="25"/>
      <c r="U62" s="17"/>
      <c r="V62" s="28"/>
      <c r="W62" s="29"/>
      <c r="X62" s="25"/>
      <c r="Y62" s="17"/>
      <c r="Z62" s="28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24"/>
      <c r="J63" s="25"/>
      <c r="K63" s="26"/>
      <c r="L63" s="27"/>
      <c r="M63" s="26"/>
      <c r="N63" s="27"/>
      <c r="O63" s="26"/>
      <c r="P63" s="27"/>
      <c r="Q63" s="24"/>
      <c r="R63" s="25"/>
      <c r="S63" s="24"/>
      <c r="T63" s="25"/>
      <c r="U63" s="17"/>
      <c r="V63" s="28"/>
      <c r="W63" s="29"/>
      <c r="X63" s="25"/>
      <c r="Y63" s="17"/>
      <c r="Z63" s="28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24"/>
      <c r="J64" s="25"/>
      <c r="K64" s="26"/>
      <c r="L64" s="27"/>
      <c r="M64" s="26"/>
      <c r="N64" s="27"/>
      <c r="O64" s="26"/>
      <c r="P64" s="27"/>
      <c r="Q64" s="24"/>
      <c r="R64" s="25"/>
      <c r="S64" s="24"/>
      <c r="T64" s="25"/>
      <c r="U64" s="17"/>
      <c r="V64" s="28"/>
      <c r="W64" s="29"/>
      <c r="X64" s="25"/>
      <c r="Y64" s="17"/>
      <c r="Z64" s="28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24"/>
      <c r="J65" s="25"/>
      <c r="K65" s="26"/>
      <c r="L65" s="27"/>
      <c r="M65" s="26"/>
      <c r="N65" s="27"/>
      <c r="O65" s="26"/>
      <c r="P65" s="27"/>
      <c r="Q65" s="24"/>
      <c r="R65" s="25"/>
      <c r="S65" s="24"/>
      <c r="T65" s="25"/>
      <c r="U65" s="17"/>
      <c r="V65" s="28"/>
      <c r="W65" s="29"/>
      <c r="X65" s="25"/>
      <c r="Y65" s="17"/>
      <c r="Z65" s="28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24"/>
      <c r="J66" s="25"/>
      <c r="K66" s="26"/>
      <c r="L66" s="27"/>
      <c r="M66" s="26"/>
      <c r="N66" s="27"/>
      <c r="O66" s="26"/>
      <c r="P66" s="27"/>
      <c r="Q66" s="24"/>
      <c r="R66" s="25"/>
      <c r="S66" s="24"/>
      <c r="T66" s="25"/>
      <c r="U66" s="17"/>
      <c r="V66" s="28"/>
      <c r="W66" s="29"/>
      <c r="X66" s="25"/>
      <c r="Y66" s="17"/>
      <c r="Z66" s="28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24"/>
      <c r="J67" s="25"/>
      <c r="K67" s="26"/>
      <c r="L67" s="27"/>
      <c r="M67" s="26"/>
      <c r="N67" s="27"/>
      <c r="O67" s="26"/>
      <c r="P67" s="27"/>
      <c r="Q67" s="24"/>
      <c r="R67" s="25"/>
      <c r="S67" s="24"/>
      <c r="T67" s="25"/>
      <c r="U67" s="17"/>
      <c r="V67" s="28"/>
      <c r="W67" s="29"/>
      <c r="X67" s="25"/>
      <c r="Y67" s="17"/>
      <c r="Z67" s="28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24"/>
      <c r="J68" s="25"/>
      <c r="K68" s="26"/>
      <c r="L68" s="27"/>
      <c r="M68" s="26"/>
      <c r="N68" s="27"/>
      <c r="O68" s="26"/>
      <c r="P68" s="27"/>
      <c r="Q68" s="24"/>
      <c r="R68" s="25"/>
      <c r="S68" s="24"/>
      <c r="T68" s="25"/>
      <c r="U68" s="17"/>
      <c r="V68" s="28"/>
      <c r="W68" s="29"/>
      <c r="X68" s="25"/>
      <c r="Y68" s="17"/>
      <c r="Z68" s="28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24"/>
      <c r="J69" s="25"/>
      <c r="K69" s="26"/>
      <c r="L69" s="27"/>
      <c r="M69" s="26"/>
      <c r="N69" s="27"/>
      <c r="O69" s="26"/>
      <c r="P69" s="27"/>
      <c r="Q69" s="24"/>
      <c r="R69" s="25"/>
      <c r="S69" s="24"/>
      <c r="T69" s="25"/>
      <c r="U69" s="17"/>
      <c r="V69" s="28"/>
      <c r="W69" s="29"/>
      <c r="X69" s="25"/>
      <c r="Y69" s="17"/>
      <c r="Z69" s="28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24"/>
      <c r="J70" s="25"/>
      <c r="K70" s="26"/>
      <c r="L70" s="27"/>
      <c r="M70" s="26"/>
      <c r="N70" s="27"/>
      <c r="O70" s="26"/>
      <c r="P70" s="27"/>
      <c r="Q70" s="24"/>
      <c r="R70" s="25"/>
      <c r="S70" s="24"/>
      <c r="T70" s="25"/>
      <c r="U70" s="17"/>
      <c r="V70" s="28"/>
      <c r="W70" s="29"/>
      <c r="X70" s="25"/>
      <c r="Y70" s="17"/>
      <c r="Z70" s="28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24"/>
      <c r="J71" s="25"/>
      <c r="K71" s="26"/>
      <c r="L71" s="27"/>
      <c r="M71" s="26"/>
      <c r="N71" s="27"/>
      <c r="O71" s="26"/>
      <c r="P71" s="27"/>
      <c r="Q71" s="24"/>
      <c r="R71" s="25"/>
      <c r="S71" s="24"/>
      <c r="T71" s="25"/>
      <c r="U71" s="17"/>
      <c r="V71" s="28"/>
      <c r="W71" s="29"/>
      <c r="X71" s="25"/>
      <c r="Y71" s="17"/>
      <c r="Z71" s="28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24"/>
      <c r="J72" s="25"/>
      <c r="K72" s="26"/>
      <c r="L72" s="27"/>
      <c r="M72" s="26"/>
      <c r="N72" s="27"/>
      <c r="O72" s="26"/>
      <c r="P72" s="27"/>
      <c r="Q72" s="24"/>
      <c r="R72" s="25"/>
      <c r="S72" s="24"/>
      <c r="T72" s="25"/>
      <c r="U72" s="17"/>
      <c r="V72" s="28"/>
      <c r="W72" s="29"/>
      <c r="X72" s="25"/>
      <c r="Y72" s="17"/>
      <c r="Z72" s="28"/>
      <c r="AA72" s="17"/>
      <c r="AB72" s="17"/>
      <c r="AC72" s="17"/>
      <c r="AD72" s="17"/>
      <c r="AE72" s="17"/>
      <c r="AF72" s="17"/>
      <c r="AG72" s="17"/>
      <c r="AH72" s="17"/>
    </row>
    <row r="73" spans="1:34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24"/>
      <c r="J73" s="25"/>
      <c r="K73" s="26"/>
      <c r="L73" s="27"/>
      <c r="M73" s="26"/>
      <c r="N73" s="27"/>
      <c r="O73" s="26"/>
      <c r="P73" s="27"/>
      <c r="Q73" s="24"/>
      <c r="R73" s="25"/>
      <c r="S73" s="24"/>
      <c r="T73" s="25"/>
      <c r="U73" s="17"/>
      <c r="V73" s="28"/>
      <c r="W73" s="29"/>
      <c r="X73" s="25"/>
      <c r="Y73" s="17"/>
      <c r="Z73" s="28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24"/>
      <c r="J74" s="25"/>
      <c r="K74" s="26"/>
      <c r="L74" s="27"/>
      <c r="M74" s="26"/>
      <c r="N74" s="27"/>
      <c r="O74" s="26"/>
      <c r="P74" s="27"/>
      <c r="Q74" s="24"/>
      <c r="R74" s="25"/>
      <c r="S74" s="24"/>
      <c r="T74" s="25"/>
      <c r="U74" s="17"/>
      <c r="V74" s="28"/>
      <c r="W74" s="29"/>
      <c r="X74" s="25"/>
      <c r="Y74" s="17"/>
      <c r="Z74" s="28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24"/>
      <c r="J75" s="25"/>
      <c r="K75" s="26"/>
      <c r="L75" s="27"/>
      <c r="M75" s="26"/>
      <c r="N75" s="27"/>
      <c r="O75" s="26"/>
      <c r="P75" s="27"/>
      <c r="Q75" s="24"/>
      <c r="R75" s="25"/>
      <c r="S75" s="24"/>
      <c r="T75" s="25"/>
      <c r="U75" s="17"/>
      <c r="V75" s="28"/>
      <c r="W75" s="29"/>
      <c r="X75" s="25"/>
      <c r="Y75" s="17"/>
      <c r="Z75" s="28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24"/>
      <c r="J76" s="25"/>
      <c r="K76" s="26"/>
      <c r="L76" s="27"/>
      <c r="M76" s="26"/>
      <c r="N76" s="27"/>
      <c r="O76" s="26"/>
      <c r="P76" s="27"/>
      <c r="Q76" s="24"/>
      <c r="R76" s="25"/>
      <c r="S76" s="24"/>
      <c r="T76" s="25"/>
      <c r="U76" s="17"/>
      <c r="V76" s="28"/>
      <c r="W76" s="29"/>
      <c r="X76" s="25"/>
      <c r="Y76" s="17"/>
      <c r="Z76" s="28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24"/>
      <c r="J77" s="25"/>
      <c r="K77" s="26"/>
      <c r="L77" s="27"/>
      <c r="M77" s="26"/>
      <c r="N77" s="27"/>
      <c r="O77" s="26"/>
      <c r="P77" s="27"/>
      <c r="Q77" s="24"/>
      <c r="R77" s="25"/>
      <c r="S77" s="24"/>
      <c r="T77" s="25"/>
      <c r="U77" s="17"/>
      <c r="V77" s="28"/>
      <c r="W77" s="29"/>
      <c r="X77" s="25"/>
      <c r="Y77" s="17"/>
      <c r="Z77" s="28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24"/>
      <c r="J78" s="25"/>
      <c r="K78" s="26"/>
      <c r="L78" s="27"/>
      <c r="M78" s="26"/>
      <c r="N78" s="27"/>
      <c r="O78" s="26"/>
      <c r="P78" s="27"/>
      <c r="Q78" s="24"/>
      <c r="R78" s="25"/>
      <c r="S78" s="24"/>
      <c r="T78" s="25"/>
      <c r="U78" s="17"/>
      <c r="V78" s="28"/>
      <c r="W78" s="29"/>
      <c r="X78" s="25"/>
      <c r="Y78" s="17"/>
      <c r="Z78" s="28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24"/>
      <c r="J79" s="25"/>
      <c r="K79" s="26"/>
      <c r="L79" s="27"/>
      <c r="M79" s="26"/>
      <c r="N79" s="27"/>
      <c r="O79" s="26"/>
      <c r="P79" s="27"/>
      <c r="Q79" s="24"/>
      <c r="R79" s="25"/>
      <c r="S79" s="24"/>
      <c r="T79" s="25"/>
      <c r="U79" s="17"/>
      <c r="V79" s="28"/>
      <c r="W79" s="29"/>
      <c r="X79" s="25"/>
      <c r="Y79" s="17"/>
      <c r="Z79" s="28"/>
      <c r="AA79" s="17"/>
      <c r="AB79" s="17"/>
      <c r="AC79" s="17"/>
      <c r="AD79" s="17"/>
      <c r="AE79" s="17"/>
      <c r="AF79" s="17"/>
      <c r="AG79" s="17"/>
      <c r="AH79" s="17"/>
    </row>
    <row r="80" spans="1:34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24"/>
      <c r="J80" s="25"/>
      <c r="K80" s="26"/>
      <c r="L80" s="27"/>
      <c r="M80" s="26"/>
      <c r="N80" s="27"/>
      <c r="O80" s="26"/>
      <c r="P80" s="27"/>
      <c r="Q80" s="24"/>
      <c r="R80" s="25"/>
      <c r="S80" s="24"/>
      <c r="T80" s="25"/>
      <c r="U80" s="17"/>
      <c r="V80" s="28"/>
      <c r="W80" s="29"/>
      <c r="X80" s="25"/>
      <c r="Y80" s="17"/>
      <c r="Z80" s="28"/>
      <c r="AA80" s="17"/>
      <c r="AB80" s="17"/>
      <c r="AC80" s="17"/>
      <c r="AD80" s="17"/>
      <c r="AE80" s="17"/>
      <c r="AF80" s="17"/>
      <c r="AG80" s="17"/>
      <c r="AH80" s="17"/>
    </row>
    <row r="81" spans="1:34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24"/>
      <c r="J81" s="25"/>
      <c r="K81" s="26"/>
      <c r="L81" s="27"/>
      <c r="M81" s="26"/>
      <c r="N81" s="27"/>
      <c r="O81" s="26"/>
      <c r="P81" s="27"/>
      <c r="Q81" s="24"/>
      <c r="R81" s="25"/>
      <c r="S81" s="24"/>
      <c r="T81" s="25"/>
      <c r="U81" s="17"/>
      <c r="V81" s="28"/>
      <c r="W81" s="29"/>
      <c r="X81" s="25"/>
      <c r="Y81" s="17"/>
      <c r="Z81" s="28"/>
      <c r="AA81" s="17"/>
      <c r="AB81" s="17"/>
      <c r="AC81" s="17"/>
      <c r="AD81" s="17"/>
      <c r="AE81" s="17"/>
      <c r="AF81" s="17"/>
      <c r="AG81" s="17"/>
      <c r="AH81" s="17"/>
    </row>
    <row r="82" spans="1:34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24"/>
      <c r="J82" s="25"/>
      <c r="K82" s="26"/>
      <c r="L82" s="27"/>
      <c r="M82" s="26"/>
      <c r="N82" s="27"/>
      <c r="O82" s="26"/>
      <c r="P82" s="27"/>
      <c r="Q82" s="24"/>
      <c r="R82" s="25"/>
      <c r="S82" s="24"/>
      <c r="T82" s="25"/>
      <c r="U82" s="17"/>
      <c r="V82" s="28"/>
      <c r="W82" s="29"/>
      <c r="X82" s="25"/>
      <c r="Y82" s="17"/>
      <c r="Z82" s="28"/>
      <c r="AA82" s="17"/>
      <c r="AB82" s="17"/>
      <c r="AC82" s="17"/>
      <c r="AD82" s="17"/>
      <c r="AE82" s="17"/>
      <c r="AF82" s="17"/>
      <c r="AG82" s="17"/>
      <c r="AH82" s="17"/>
    </row>
    <row r="83" spans="1:34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24"/>
      <c r="J83" s="25"/>
      <c r="K83" s="26"/>
      <c r="L83" s="27"/>
      <c r="M83" s="26"/>
      <c r="N83" s="27"/>
      <c r="O83" s="26"/>
      <c r="P83" s="27"/>
      <c r="Q83" s="24"/>
      <c r="R83" s="25"/>
      <c r="S83" s="24"/>
      <c r="T83" s="25"/>
      <c r="U83" s="17"/>
      <c r="V83" s="28"/>
      <c r="W83" s="29"/>
      <c r="X83" s="25"/>
      <c r="Y83" s="17"/>
      <c r="Z83" s="28"/>
      <c r="AA83" s="17"/>
      <c r="AB83" s="17"/>
      <c r="AC83" s="17"/>
      <c r="AD83" s="17"/>
      <c r="AE83" s="17"/>
      <c r="AF83" s="17"/>
      <c r="AG83" s="17"/>
      <c r="AH83" s="17"/>
    </row>
    <row r="84" spans="1:34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24"/>
      <c r="J84" s="25"/>
      <c r="K84" s="26"/>
      <c r="L84" s="27"/>
      <c r="M84" s="26"/>
      <c r="N84" s="27"/>
      <c r="O84" s="26"/>
      <c r="P84" s="27"/>
      <c r="Q84" s="24"/>
      <c r="R84" s="25"/>
      <c r="S84" s="24"/>
      <c r="T84" s="25"/>
      <c r="U84" s="17"/>
      <c r="V84" s="28"/>
      <c r="W84" s="29"/>
      <c r="X84" s="25"/>
      <c r="Y84" s="17"/>
      <c r="Z84" s="28"/>
      <c r="AA84" s="17"/>
      <c r="AB84" s="17"/>
      <c r="AC84" s="17"/>
      <c r="AD84" s="17"/>
      <c r="AE84" s="17"/>
      <c r="AF84" s="17"/>
      <c r="AG84" s="17"/>
      <c r="AH84" s="17"/>
    </row>
    <row r="85" spans="1:34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24"/>
      <c r="J85" s="25"/>
      <c r="K85" s="26"/>
      <c r="L85" s="27"/>
      <c r="M85" s="26"/>
      <c r="N85" s="27"/>
      <c r="O85" s="26"/>
      <c r="P85" s="27"/>
      <c r="Q85" s="24"/>
      <c r="R85" s="25"/>
      <c r="S85" s="24"/>
      <c r="T85" s="25"/>
      <c r="U85" s="17"/>
      <c r="V85" s="28"/>
      <c r="W85" s="29"/>
      <c r="X85" s="25"/>
      <c r="Y85" s="17"/>
      <c r="Z85" s="28"/>
      <c r="AA85" s="17"/>
      <c r="AB85" s="17"/>
      <c r="AC85" s="17"/>
      <c r="AD85" s="17"/>
      <c r="AE85" s="17"/>
      <c r="AF85" s="17"/>
      <c r="AG85" s="17"/>
      <c r="AH85" s="17"/>
    </row>
    <row r="86" spans="1:34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24"/>
      <c r="J86" s="25"/>
      <c r="K86" s="26"/>
      <c r="L86" s="27"/>
      <c r="M86" s="26"/>
      <c r="N86" s="27"/>
      <c r="O86" s="26"/>
      <c r="P86" s="27"/>
      <c r="Q86" s="24"/>
      <c r="R86" s="25"/>
      <c r="S86" s="24"/>
      <c r="T86" s="25"/>
      <c r="U86" s="17"/>
      <c r="V86" s="28"/>
      <c r="W86" s="29"/>
      <c r="X86" s="25"/>
      <c r="Y86" s="17"/>
      <c r="Z86" s="28"/>
      <c r="AA86" s="17"/>
      <c r="AB86" s="17"/>
      <c r="AC86" s="17"/>
      <c r="AD86" s="17"/>
      <c r="AE86" s="17"/>
      <c r="AF86" s="17"/>
      <c r="AG86" s="17"/>
      <c r="AH86" s="17"/>
    </row>
    <row r="87" spans="1:34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24"/>
      <c r="J87" s="25"/>
      <c r="K87" s="26"/>
      <c r="L87" s="27"/>
      <c r="M87" s="26"/>
      <c r="N87" s="27"/>
      <c r="O87" s="26"/>
      <c r="P87" s="27"/>
      <c r="Q87" s="24"/>
      <c r="R87" s="25"/>
      <c r="S87" s="24"/>
      <c r="T87" s="25"/>
      <c r="U87" s="17"/>
      <c r="V87" s="28"/>
      <c r="W87" s="29"/>
      <c r="X87" s="25"/>
      <c r="Y87" s="17"/>
      <c r="Z87" s="28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24"/>
      <c r="J88" s="25"/>
      <c r="K88" s="26"/>
      <c r="L88" s="27"/>
      <c r="M88" s="26"/>
      <c r="N88" s="27"/>
      <c r="O88" s="26"/>
      <c r="P88" s="27"/>
      <c r="Q88" s="24"/>
      <c r="R88" s="25"/>
      <c r="S88" s="24"/>
      <c r="T88" s="25"/>
      <c r="U88" s="17"/>
      <c r="V88" s="28"/>
      <c r="W88" s="29"/>
      <c r="X88" s="25"/>
      <c r="Y88" s="17"/>
      <c r="Z88" s="28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24"/>
      <c r="J89" s="25"/>
      <c r="K89" s="26"/>
      <c r="L89" s="27"/>
      <c r="M89" s="26"/>
      <c r="N89" s="27"/>
      <c r="O89" s="26"/>
      <c r="P89" s="27"/>
      <c r="Q89" s="24"/>
      <c r="R89" s="25"/>
      <c r="S89" s="24"/>
      <c r="T89" s="25"/>
      <c r="U89" s="17"/>
      <c r="V89" s="28"/>
      <c r="W89" s="29"/>
      <c r="X89" s="25"/>
      <c r="Y89" s="17"/>
      <c r="Z89" s="28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24"/>
      <c r="J90" s="25"/>
      <c r="K90" s="26"/>
      <c r="L90" s="27"/>
      <c r="M90" s="26"/>
      <c r="N90" s="27"/>
      <c r="O90" s="26"/>
      <c r="P90" s="27"/>
      <c r="Q90" s="24"/>
      <c r="R90" s="25"/>
      <c r="S90" s="24"/>
      <c r="T90" s="25"/>
      <c r="U90" s="17"/>
      <c r="V90" s="28"/>
      <c r="W90" s="29"/>
      <c r="X90" s="25"/>
      <c r="Y90" s="17"/>
      <c r="Z90" s="28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24"/>
      <c r="J91" s="25"/>
      <c r="K91" s="26"/>
      <c r="L91" s="27"/>
      <c r="M91" s="26"/>
      <c r="N91" s="27"/>
      <c r="O91" s="26"/>
      <c r="P91" s="27"/>
      <c r="Q91" s="24"/>
      <c r="R91" s="25"/>
      <c r="S91" s="24"/>
      <c r="T91" s="25"/>
      <c r="U91" s="17"/>
      <c r="V91" s="28"/>
      <c r="W91" s="29"/>
      <c r="X91" s="25"/>
      <c r="Y91" s="17"/>
      <c r="Z91" s="28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24"/>
      <c r="J92" s="25"/>
      <c r="K92" s="26"/>
      <c r="L92" s="27"/>
      <c r="M92" s="26"/>
      <c r="N92" s="27"/>
      <c r="O92" s="26"/>
      <c r="P92" s="27"/>
      <c r="Q92" s="24"/>
      <c r="R92" s="25"/>
      <c r="S92" s="24"/>
      <c r="T92" s="25"/>
      <c r="U92" s="17"/>
      <c r="V92" s="28"/>
      <c r="W92" s="29"/>
      <c r="X92" s="25"/>
      <c r="Y92" s="17"/>
      <c r="Z92" s="28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24"/>
      <c r="J93" s="25"/>
      <c r="K93" s="26"/>
      <c r="L93" s="27"/>
      <c r="M93" s="26"/>
      <c r="N93" s="27"/>
      <c r="O93" s="26"/>
      <c r="P93" s="27"/>
      <c r="Q93" s="24"/>
      <c r="R93" s="25"/>
      <c r="S93" s="24"/>
      <c r="T93" s="25"/>
      <c r="U93" s="17"/>
      <c r="V93" s="28"/>
      <c r="W93" s="29"/>
      <c r="X93" s="25"/>
      <c r="Y93" s="17"/>
      <c r="Z93" s="28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24"/>
      <c r="J94" s="25"/>
      <c r="K94" s="26"/>
      <c r="L94" s="27"/>
      <c r="M94" s="26"/>
      <c r="N94" s="27"/>
      <c r="O94" s="26"/>
      <c r="P94" s="27"/>
      <c r="Q94" s="24"/>
      <c r="R94" s="25"/>
      <c r="S94" s="24"/>
      <c r="T94" s="25"/>
      <c r="U94" s="17"/>
      <c r="V94" s="28"/>
      <c r="W94" s="29"/>
      <c r="X94" s="25"/>
      <c r="Y94" s="17"/>
      <c r="Z94" s="28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24"/>
      <c r="J95" s="25"/>
      <c r="K95" s="26"/>
      <c r="L95" s="27"/>
      <c r="M95" s="26"/>
      <c r="N95" s="27"/>
      <c r="O95" s="26"/>
      <c r="P95" s="27"/>
      <c r="Q95" s="24"/>
      <c r="R95" s="25"/>
      <c r="S95" s="24"/>
      <c r="T95" s="25"/>
      <c r="U95" s="17"/>
      <c r="V95" s="28"/>
      <c r="W95" s="29"/>
      <c r="X95" s="25"/>
      <c r="Y95" s="17"/>
      <c r="Z95" s="28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24"/>
      <c r="J96" s="25"/>
      <c r="K96" s="26"/>
      <c r="L96" s="27"/>
      <c r="M96" s="26"/>
      <c r="N96" s="27"/>
      <c r="O96" s="26"/>
      <c r="P96" s="27"/>
      <c r="Q96" s="24"/>
      <c r="R96" s="25"/>
      <c r="S96" s="24"/>
      <c r="T96" s="25"/>
      <c r="U96" s="17"/>
      <c r="V96" s="28"/>
      <c r="W96" s="29"/>
      <c r="X96" s="25"/>
      <c r="Y96" s="17"/>
      <c r="Z96" s="28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24"/>
      <c r="J97" s="25"/>
      <c r="K97" s="26"/>
      <c r="L97" s="27"/>
      <c r="M97" s="26"/>
      <c r="N97" s="27"/>
      <c r="O97" s="26"/>
      <c r="P97" s="27"/>
      <c r="Q97" s="24"/>
      <c r="R97" s="25"/>
      <c r="S97" s="24"/>
      <c r="T97" s="25"/>
      <c r="U97" s="17"/>
      <c r="V97" s="28"/>
      <c r="W97" s="29"/>
      <c r="X97" s="25"/>
      <c r="Y97" s="17"/>
      <c r="Z97" s="28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24"/>
      <c r="J98" s="25"/>
      <c r="K98" s="26"/>
      <c r="L98" s="27"/>
      <c r="M98" s="26"/>
      <c r="N98" s="27"/>
      <c r="O98" s="26"/>
      <c r="P98" s="27"/>
      <c r="Q98" s="24"/>
      <c r="R98" s="25"/>
      <c r="S98" s="24"/>
      <c r="T98" s="25"/>
      <c r="U98" s="17"/>
      <c r="V98" s="28"/>
      <c r="W98" s="29"/>
      <c r="X98" s="25"/>
      <c r="Y98" s="17"/>
      <c r="Z98" s="28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24"/>
      <c r="J99" s="25"/>
      <c r="K99" s="26"/>
      <c r="L99" s="27"/>
      <c r="M99" s="26"/>
      <c r="N99" s="27"/>
      <c r="O99" s="26"/>
      <c r="P99" s="27"/>
      <c r="Q99" s="24"/>
      <c r="R99" s="25"/>
      <c r="S99" s="24"/>
      <c r="T99" s="25"/>
      <c r="U99" s="17"/>
      <c r="V99" s="28"/>
      <c r="W99" s="29"/>
      <c r="X99" s="25"/>
      <c r="Y99" s="17"/>
      <c r="Z99" s="28"/>
      <c r="AA99" s="17"/>
      <c r="AB99" s="17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24"/>
      <c r="J100" s="25"/>
      <c r="K100" s="26"/>
      <c r="L100" s="27"/>
      <c r="M100" s="26"/>
      <c r="N100" s="27"/>
      <c r="O100" s="26"/>
      <c r="P100" s="27"/>
      <c r="Q100" s="24"/>
      <c r="R100" s="25"/>
      <c r="S100" s="24"/>
      <c r="T100" s="25"/>
      <c r="U100" s="17"/>
      <c r="V100" s="28"/>
      <c r="W100" s="29"/>
      <c r="X100" s="25"/>
      <c r="Y100" s="17"/>
      <c r="Z100" s="28"/>
      <c r="AA100" s="17"/>
      <c r="AB100" s="17"/>
      <c r="AC100" s="17"/>
      <c r="AD100" s="17"/>
      <c r="AE100" s="17"/>
      <c r="AF100" s="17"/>
      <c r="AG100" s="17"/>
      <c r="AH100" s="17"/>
    </row>
    <row r="101" spans="1:34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24"/>
      <c r="J101" s="25"/>
      <c r="K101" s="26"/>
      <c r="L101" s="27"/>
      <c r="M101" s="26"/>
      <c r="N101" s="27"/>
      <c r="O101" s="26"/>
      <c r="P101" s="27"/>
      <c r="Q101" s="24"/>
      <c r="R101" s="25"/>
      <c r="S101" s="24"/>
      <c r="T101" s="25"/>
      <c r="U101" s="17"/>
      <c r="V101" s="28"/>
      <c r="W101" s="29"/>
      <c r="X101" s="25"/>
      <c r="Y101" s="17"/>
      <c r="Z101" s="28"/>
      <c r="AA101" s="17"/>
      <c r="AB101" s="17"/>
      <c r="AC101" s="17"/>
      <c r="AD101" s="17"/>
      <c r="AE101" s="17"/>
      <c r="AF101" s="17"/>
      <c r="AG101" s="17"/>
      <c r="AH101" s="17"/>
    </row>
    <row r="102" spans="1:34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24"/>
      <c r="J102" s="25"/>
      <c r="K102" s="26"/>
      <c r="L102" s="27"/>
      <c r="M102" s="26"/>
      <c r="N102" s="27"/>
      <c r="O102" s="26"/>
      <c r="P102" s="27"/>
      <c r="Q102" s="24"/>
      <c r="R102" s="25"/>
      <c r="S102" s="24"/>
      <c r="T102" s="25"/>
      <c r="U102" s="17"/>
      <c r="V102" s="28"/>
      <c r="W102" s="29"/>
      <c r="X102" s="25"/>
      <c r="Y102" s="17"/>
      <c r="Z102" s="28"/>
      <c r="AA102" s="17"/>
      <c r="AB102" s="17"/>
      <c r="AC102" s="17"/>
      <c r="AD102" s="17"/>
      <c r="AE102" s="17"/>
      <c r="AF102" s="17"/>
      <c r="AG102" s="17"/>
      <c r="AH102" s="17"/>
    </row>
    <row r="103" spans="1:34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24"/>
      <c r="J103" s="25"/>
      <c r="K103" s="26"/>
      <c r="L103" s="27"/>
      <c r="M103" s="26"/>
      <c r="N103" s="27"/>
      <c r="O103" s="26"/>
      <c r="P103" s="27"/>
      <c r="Q103" s="24"/>
      <c r="R103" s="25"/>
      <c r="S103" s="24"/>
      <c r="T103" s="25"/>
      <c r="U103" s="17"/>
      <c r="V103" s="28"/>
      <c r="W103" s="29"/>
      <c r="X103" s="25"/>
      <c r="Y103" s="17"/>
      <c r="Z103" s="28"/>
      <c r="AA103" s="17"/>
      <c r="AB103" s="17"/>
      <c r="AC103" s="17"/>
      <c r="AD103" s="17"/>
      <c r="AE103" s="17"/>
      <c r="AF103" s="17"/>
      <c r="AG103" s="17"/>
      <c r="AH103" s="17"/>
    </row>
    <row r="104" spans="1:34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24"/>
      <c r="J104" s="25"/>
      <c r="K104" s="26"/>
      <c r="L104" s="27"/>
      <c r="M104" s="26"/>
      <c r="N104" s="27"/>
      <c r="O104" s="26"/>
      <c r="P104" s="27"/>
      <c r="Q104" s="24"/>
      <c r="R104" s="25"/>
      <c r="S104" s="24"/>
      <c r="T104" s="25"/>
      <c r="U104" s="17"/>
      <c r="V104" s="28"/>
      <c r="W104" s="29"/>
      <c r="X104" s="25"/>
      <c r="Y104" s="17"/>
      <c r="Z104" s="28"/>
      <c r="AA104" s="17"/>
      <c r="AB104" s="17"/>
      <c r="AC104" s="17"/>
      <c r="AD104" s="17"/>
      <c r="AE104" s="17"/>
      <c r="AF104" s="17"/>
      <c r="AG104" s="17"/>
      <c r="AH104" s="17"/>
    </row>
    <row r="105" spans="1:34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24"/>
      <c r="J105" s="25"/>
      <c r="K105" s="26"/>
      <c r="L105" s="27"/>
      <c r="M105" s="26"/>
      <c r="N105" s="27"/>
      <c r="O105" s="26"/>
      <c r="P105" s="27"/>
      <c r="Q105" s="24"/>
      <c r="R105" s="25"/>
      <c r="S105" s="24"/>
      <c r="T105" s="25"/>
      <c r="U105" s="17"/>
      <c r="V105" s="28"/>
      <c r="W105" s="29"/>
      <c r="X105" s="25"/>
      <c r="Y105" s="17"/>
      <c r="Z105" s="28"/>
      <c r="AA105" s="17"/>
      <c r="AB105" s="17"/>
      <c r="AC105" s="17"/>
      <c r="AD105" s="17"/>
      <c r="AE105" s="17"/>
      <c r="AF105" s="17"/>
      <c r="AG105" s="17"/>
      <c r="AH105" s="17"/>
    </row>
    <row r="106" spans="1:34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24"/>
      <c r="J106" s="25"/>
      <c r="K106" s="26"/>
      <c r="L106" s="27"/>
      <c r="M106" s="26"/>
      <c r="N106" s="27"/>
      <c r="O106" s="26"/>
      <c r="P106" s="27"/>
      <c r="Q106" s="24"/>
      <c r="R106" s="25"/>
      <c r="S106" s="24"/>
      <c r="T106" s="25"/>
      <c r="U106" s="17"/>
      <c r="V106" s="28"/>
      <c r="W106" s="29"/>
      <c r="X106" s="25"/>
      <c r="Y106" s="17"/>
      <c r="Z106" s="28"/>
      <c r="AA106" s="17"/>
      <c r="AB106" s="17"/>
      <c r="AC106" s="17"/>
      <c r="AD106" s="17"/>
      <c r="AE106" s="17"/>
      <c r="AF106" s="17"/>
      <c r="AG106" s="17"/>
      <c r="AH106" s="17"/>
    </row>
    <row r="107" spans="1:34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24"/>
      <c r="J107" s="25"/>
      <c r="K107" s="26"/>
      <c r="L107" s="27"/>
      <c r="M107" s="26"/>
      <c r="N107" s="27"/>
      <c r="O107" s="26"/>
      <c r="P107" s="27"/>
      <c r="Q107" s="24"/>
      <c r="R107" s="25"/>
      <c r="S107" s="24"/>
      <c r="T107" s="25"/>
      <c r="U107" s="17"/>
      <c r="V107" s="28"/>
      <c r="W107" s="29"/>
      <c r="X107" s="25"/>
      <c r="Y107" s="17"/>
      <c r="Z107" s="28"/>
      <c r="AA107" s="17"/>
      <c r="AB107" s="17"/>
      <c r="AC107" s="17"/>
      <c r="AD107" s="17"/>
      <c r="AE107" s="17"/>
      <c r="AF107" s="17"/>
      <c r="AG107" s="17"/>
      <c r="AH107" s="17"/>
    </row>
    <row r="108" spans="1:34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24"/>
      <c r="J108" s="25"/>
      <c r="K108" s="26"/>
      <c r="L108" s="27"/>
      <c r="M108" s="26"/>
      <c r="N108" s="27"/>
      <c r="O108" s="26"/>
      <c r="P108" s="27"/>
      <c r="Q108" s="24"/>
      <c r="R108" s="25"/>
      <c r="S108" s="24"/>
      <c r="T108" s="25"/>
      <c r="U108" s="17"/>
      <c r="V108" s="28"/>
      <c r="W108" s="29"/>
      <c r="X108" s="25"/>
      <c r="Y108" s="17"/>
      <c r="Z108" s="28"/>
      <c r="AA108" s="17"/>
      <c r="AB108" s="17"/>
      <c r="AC108" s="17"/>
      <c r="AD108" s="17"/>
      <c r="AE108" s="17"/>
      <c r="AF108" s="17"/>
      <c r="AG108" s="17"/>
      <c r="AH108" s="17"/>
    </row>
    <row r="109" spans="1:34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24"/>
      <c r="J109" s="25"/>
      <c r="K109" s="26"/>
      <c r="L109" s="27"/>
      <c r="M109" s="26"/>
      <c r="N109" s="27"/>
      <c r="O109" s="26"/>
      <c r="P109" s="27"/>
      <c r="Q109" s="24"/>
      <c r="R109" s="25"/>
      <c r="S109" s="24"/>
      <c r="T109" s="25"/>
      <c r="U109" s="17"/>
      <c r="V109" s="28"/>
      <c r="W109" s="29"/>
      <c r="X109" s="25"/>
      <c r="Y109" s="17"/>
      <c r="Z109" s="28"/>
      <c r="AA109" s="17"/>
      <c r="AB109" s="17"/>
      <c r="AC109" s="17"/>
      <c r="AD109" s="17"/>
      <c r="AE109" s="17"/>
      <c r="AF109" s="17"/>
      <c r="AG109" s="17"/>
      <c r="AH109" s="17"/>
    </row>
    <row r="110" spans="1:34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24"/>
      <c r="J110" s="25"/>
      <c r="K110" s="26"/>
      <c r="L110" s="27"/>
      <c r="M110" s="26"/>
      <c r="N110" s="27"/>
      <c r="O110" s="26"/>
      <c r="P110" s="27"/>
      <c r="Q110" s="24"/>
      <c r="R110" s="25"/>
      <c r="S110" s="24"/>
      <c r="T110" s="25"/>
      <c r="U110" s="17"/>
      <c r="V110" s="28"/>
      <c r="W110" s="29"/>
      <c r="X110" s="25"/>
      <c r="Y110" s="17"/>
      <c r="Z110" s="28"/>
      <c r="AA110" s="17"/>
      <c r="AB110" s="17"/>
      <c r="AC110" s="17"/>
      <c r="AD110" s="17"/>
      <c r="AE110" s="17"/>
      <c r="AF110" s="17"/>
      <c r="AG110" s="17"/>
      <c r="AH110" s="17"/>
    </row>
    <row r="111" spans="1:34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24"/>
      <c r="J111" s="25"/>
      <c r="K111" s="26"/>
      <c r="L111" s="27"/>
      <c r="M111" s="26"/>
      <c r="N111" s="27"/>
      <c r="O111" s="26"/>
      <c r="P111" s="27"/>
      <c r="Q111" s="24"/>
      <c r="R111" s="25"/>
      <c r="S111" s="24"/>
      <c r="T111" s="25"/>
      <c r="U111" s="17"/>
      <c r="V111" s="28"/>
      <c r="W111" s="29"/>
      <c r="X111" s="25"/>
      <c r="Y111" s="17"/>
      <c r="Z111" s="28"/>
      <c r="AA111" s="17"/>
      <c r="AB111" s="17"/>
      <c r="AC111" s="17"/>
      <c r="AD111" s="17"/>
      <c r="AE111" s="17"/>
      <c r="AF111" s="17"/>
      <c r="AG111" s="17"/>
      <c r="AH111" s="17"/>
    </row>
    <row r="112" spans="1:34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24"/>
      <c r="J112" s="25"/>
      <c r="K112" s="26"/>
      <c r="L112" s="27"/>
      <c r="M112" s="26"/>
      <c r="N112" s="27"/>
      <c r="O112" s="26"/>
      <c r="P112" s="27"/>
      <c r="Q112" s="24"/>
      <c r="R112" s="25"/>
      <c r="S112" s="24"/>
      <c r="T112" s="25"/>
      <c r="U112" s="17"/>
      <c r="V112" s="28"/>
      <c r="W112" s="29"/>
      <c r="X112" s="25"/>
      <c r="Y112" s="17"/>
      <c r="Z112" s="28"/>
      <c r="AA112" s="17"/>
      <c r="AB112" s="17"/>
      <c r="AC112" s="17"/>
      <c r="AD112" s="17"/>
      <c r="AE112" s="17"/>
      <c r="AF112" s="17"/>
      <c r="AG112" s="17"/>
      <c r="AH112" s="17"/>
    </row>
    <row r="113" spans="1:34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24"/>
      <c r="J113" s="25"/>
      <c r="K113" s="26"/>
      <c r="L113" s="27"/>
      <c r="M113" s="26"/>
      <c r="N113" s="27"/>
      <c r="O113" s="26"/>
      <c r="P113" s="27"/>
      <c r="Q113" s="24"/>
      <c r="R113" s="25"/>
      <c r="S113" s="24"/>
      <c r="T113" s="25"/>
      <c r="U113" s="17"/>
      <c r="V113" s="28"/>
      <c r="W113" s="29"/>
      <c r="X113" s="25"/>
      <c r="Y113" s="17"/>
      <c r="Z113" s="28"/>
      <c r="AA113" s="17"/>
      <c r="AB113" s="17"/>
      <c r="AC113" s="17"/>
      <c r="AD113" s="17"/>
      <c r="AE113" s="17"/>
      <c r="AF113" s="17"/>
      <c r="AG113" s="17"/>
      <c r="AH113" s="17"/>
    </row>
    <row r="114" spans="1:34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24"/>
      <c r="J114" s="25"/>
      <c r="K114" s="26"/>
      <c r="L114" s="27"/>
      <c r="M114" s="26"/>
      <c r="N114" s="27"/>
      <c r="O114" s="26"/>
      <c r="P114" s="27"/>
      <c r="Q114" s="24"/>
      <c r="R114" s="25"/>
      <c r="S114" s="24"/>
      <c r="T114" s="25"/>
      <c r="U114" s="17"/>
      <c r="V114" s="28"/>
      <c r="W114" s="29"/>
      <c r="X114" s="25"/>
      <c r="Y114" s="17"/>
      <c r="Z114" s="28"/>
      <c r="AA114" s="17"/>
      <c r="AB114" s="17"/>
      <c r="AC114" s="17"/>
      <c r="AD114" s="17"/>
      <c r="AE114" s="17"/>
      <c r="AF114" s="17"/>
      <c r="AG114" s="17"/>
      <c r="AH114" s="17"/>
    </row>
    <row r="115" spans="1:34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24"/>
      <c r="J115" s="25"/>
      <c r="K115" s="26"/>
      <c r="L115" s="27"/>
      <c r="M115" s="26"/>
      <c r="N115" s="27"/>
      <c r="O115" s="26"/>
      <c r="P115" s="27"/>
      <c r="Q115" s="24"/>
      <c r="R115" s="25"/>
      <c r="S115" s="24"/>
      <c r="T115" s="25"/>
      <c r="U115" s="17"/>
      <c r="V115" s="28"/>
      <c r="W115" s="29"/>
      <c r="X115" s="25"/>
      <c r="Y115" s="17"/>
      <c r="Z115" s="28"/>
      <c r="AA115" s="17"/>
      <c r="AB115" s="17"/>
      <c r="AC115" s="17"/>
      <c r="AD115" s="17"/>
      <c r="AE115" s="17"/>
      <c r="AF115" s="17"/>
      <c r="AG115" s="17"/>
      <c r="AH115" s="17"/>
    </row>
    <row r="116" spans="1:34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24"/>
      <c r="J116" s="25"/>
      <c r="K116" s="26"/>
      <c r="L116" s="27"/>
      <c r="M116" s="26"/>
      <c r="N116" s="27"/>
      <c r="O116" s="26"/>
      <c r="P116" s="27"/>
      <c r="Q116" s="24"/>
      <c r="R116" s="25"/>
      <c r="S116" s="24"/>
      <c r="T116" s="25"/>
      <c r="U116" s="17"/>
      <c r="V116" s="28"/>
      <c r="W116" s="29"/>
      <c r="X116" s="25"/>
      <c r="Y116" s="17"/>
      <c r="Z116" s="28"/>
      <c r="AA116" s="17"/>
      <c r="AB116" s="17"/>
      <c r="AC116" s="17"/>
      <c r="AD116" s="17"/>
      <c r="AE116" s="17"/>
      <c r="AF116" s="17"/>
      <c r="AG116" s="17"/>
      <c r="AH116" s="17"/>
    </row>
    <row r="117" spans="1:34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24"/>
      <c r="J117" s="25"/>
      <c r="K117" s="26"/>
      <c r="L117" s="27"/>
      <c r="M117" s="26"/>
      <c r="N117" s="27"/>
      <c r="O117" s="26"/>
      <c r="P117" s="27"/>
      <c r="Q117" s="24"/>
      <c r="R117" s="25"/>
      <c r="S117" s="24"/>
      <c r="T117" s="25"/>
      <c r="U117" s="17"/>
      <c r="V117" s="28"/>
      <c r="W117" s="29"/>
      <c r="X117" s="25"/>
      <c r="Y117" s="17"/>
      <c r="Z117" s="28"/>
      <c r="AA117" s="17"/>
      <c r="AB117" s="17"/>
      <c r="AC117" s="17"/>
      <c r="AD117" s="17"/>
      <c r="AE117" s="17"/>
      <c r="AF117" s="17"/>
      <c r="AG117" s="17"/>
      <c r="AH117" s="17"/>
    </row>
    <row r="118" spans="1:34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24"/>
      <c r="J118" s="25"/>
      <c r="K118" s="26"/>
      <c r="L118" s="27"/>
      <c r="M118" s="26"/>
      <c r="N118" s="27"/>
      <c r="O118" s="26"/>
      <c r="P118" s="27"/>
      <c r="Q118" s="24"/>
      <c r="R118" s="25"/>
      <c r="S118" s="24"/>
      <c r="T118" s="25"/>
      <c r="U118" s="17"/>
      <c r="V118" s="28"/>
      <c r="W118" s="29"/>
      <c r="X118" s="25"/>
      <c r="Y118" s="17"/>
      <c r="Z118" s="28"/>
      <c r="AA118" s="17"/>
      <c r="AB118" s="17"/>
      <c r="AC118" s="17"/>
      <c r="AD118" s="17"/>
      <c r="AE118" s="17"/>
      <c r="AF118" s="17"/>
      <c r="AG118" s="17"/>
      <c r="AH118" s="17"/>
    </row>
    <row r="119" spans="1:34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24"/>
      <c r="J119" s="25"/>
      <c r="K119" s="26"/>
      <c r="L119" s="27"/>
      <c r="M119" s="26"/>
      <c r="N119" s="27"/>
      <c r="O119" s="26"/>
      <c r="P119" s="27"/>
      <c r="Q119" s="24"/>
      <c r="R119" s="25"/>
      <c r="S119" s="24"/>
      <c r="T119" s="25"/>
      <c r="U119" s="17"/>
      <c r="V119" s="28"/>
      <c r="W119" s="29"/>
      <c r="X119" s="25"/>
      <c r="Y119" s="17"/>
      <c r="Z119" s="28"/>
      <c r="AA119" s="17"/>
      <c r="AB119" s="17"/>
      <c r="AC119" s="17"/>
      <c r="AD119" s="17"/>
      <c r="AE119" s="17"/>
      <c r="AF119" s="17"/>
      <c r="AG119" s="17"/>
      <c r="AH119" s="17"/>
    </row>
    <row r="120" spans="1:34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24"/>
      <c r="J120" s="25"/>
      <c r="K120" s="26"/>
      <c r="L120" s="27"/>
      <c r="M120" s="26"/>
      <c r="N120" s="27"/>
      <c r="O120" s="26"/>
      <c r="P120" s="27"/>
      <c r="Q120" s="24"/>
      <c r="R120" s="25"/>
      <c r="S120" s="24"/>
      <c r="T120" s="25"/>
      <c r="U120" s="17"/>
      <c r="V120" s="28"/>
      <c r="W120" s="29"/>
      <c r="X120" s="25"/>
      <c r="Y120" s="17"/>
      <c r="Z120" s="28"/>
      <c r="AA120" s="17"/>
      <c r="AB120" s="17"/>
      <c r="AC120" s="17"/>
      <c r="AD120" s="17"/>
      <c r="AE120" s="17"/>
      <c r="AF120" s="17"/>
      <c r="AG120" s="17"/>
      <c r="AH120" s="17"/>
    </row>
    <row r="121" spans="1:34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24"/>
      <c r="J121" s="25"/>
      <c r="K121" s="26"/>
      <c r="L121" s="27"/>
      <c r="M121" s="26"/>
      <c r="N121" s="27"/>
      <c r="O121" s="26"/>
      <c r="P121" s="27"/>
      <c r="Q121" s="24"/>
      <c r="R121" s="25"/>
      <c r="S121" s="24"/>
      <c r="T121" s="25"/>
      <c r="U121" s="17"/>
      <c r="V121" s="28"/>
      <c r="W121" s="29"/>
      <c r="X121" s="25"/>
      <c r="Y121" s="17"/>
      <c r="Z121" s="28"/>
      <c r="AA121" s="17"/>
      <c r="AB121" s="17"/>
      <c r="AC121" s="17"/>
      <c r="AD121" s="17"/>
      <c r="AE121" s="17"/>
      <c r="AF121" s="17"/>
      <c r="AG121" s="17"/>
      <c r="AH121" s="17"/>
    </row>
    <row r="122" spans="1:34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24"/>
      <c r="J122" s="25"/>
      <c r="K122" s="26"/>
      <c r="L122" s="27"/>
      <c r="M122" s="26"/>
      <c r="N122" s="27"/>
      <c r="O122" s="26"/>
      <c r="P122" s="27"/>
      <c r="Q122" s="24"/>
      <c r="R122" s="25"/>
      <c r="S122" s="24"/>
      <c r="T122" s="25"/>
      <c r="U122" s="17"/>
      <c r="V122" s="28"/>
      <c r="W122" s="29"/>
      <c r="X122" s="25"/>
      <c r="Y122" s="17"/>
      <c r="Z122" s="28"/>
      <c r="AA122" s="17"/>
      <c r="AB122" s="17"/>
      <c r="AC122" s="17"/>
      <c r="AD122" s="17"/>
      <c r="AE122" s="17"/>
      <c r="AF122" s="17"/>
      <c r="AG122" s="17"/>
      <c r="AH122" s="17"/>
    </row>
    <row r="123" spans="1:34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24"/>
      <c r="J123" s="25"/>
      <c r="K123" s="26"/>
      <c r="L123" s="27"/>
      <c r="M123" s="26"/>
      <c r="N123" s="27"/>
      <c r="O123" s="26"/>
      <c r="P123" s="27"/>
      <c r="Q123" s="24"/>
      <c r="R123" s="25"/>
      <c r="S123" s="24"/>
      <c r="T123" s="25"/>
      <c r="U123" s="17"/>
      <c r="V123" s="28"/>
      <c r="W123" s="29"/>
      <c r="X123" s="25"/>
      <c r="Y123" s="17"/>
      <c r="Z123" s="28"/>
      <c r="AA123" s="17"/>
      <c r="AB123" s="17"/>
      <c r="AC123" s="17"/>
      <c r="AD123" s="17"/>
      <c r="AE123" s="17"/>
      <c r="AF123" s="17"/>
      <c r="AG123" s="17"/>
      <c r="AH123" s="17"/>
    </row>
    <row r="124" spans="1:34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24"/>
      <c r="J124" s="25"/>
      <c r="K124" s="26"/>
      <c r="L124" s="27"/>
      <c r="M124" s="26"/>
      <c r="N124" s="27"/>
      <c r="O124" s="26"/>
      <c r="P124" s="27"/>
      <c r="Q124" s="24"/>
      <c r="R124" s="25"/>
      <c r="S124" s="24"/>
      <c r="T124" s="25"/>
      <c r="U124" s="17"/>
      <c r="V124" s="28"/>
      <c r="W124" s="29"/>
      <c r="X124" s="25"/>
      <c r="Y124" s="17"/>
      <c r="Z124" s="28"/>
      <c r="AA124" s="17"/>
      <c r="AB124" s="17"/>
      <c r="AC124" s="17"/>
      <c r="AD124" s="17"/>
      <c r="AE124" s="17"/>
      <c r="AF124" s="17"/>
      <c r="AG124" s="17"/>
      <c r="AH124" s="17"/>
    </row>
    <row r="125" spans="1:34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24"/>
      <c r="J125" s="25"/>
      <c r="K125" s="26"/>
      <c r="L125" s="27"/>
      <c r="M125" s="26"/>
      <c r="N125" s="27"/>
      <c r="O125" s="26"/>
      <c r="P125" s="27"/>
      <c r="Q125" s="24"/>
      <c r="R125" s="25"/>
      <c r="S125" s="24"/>
      <c r="T125" s="25"/>
      <c r="U125" s="17"/>
      <c r="V125" s="28"/>
      <c r="W125" s="29"/>
      <c r="X125" s="25"/>
      <c r="Y125" s="17"/>
      <c r="Z125" s="28"/>
      <c r="AA125" s="17"/>
      <c r="AB125" s="17"/>
      <c r="AC125" s="17"/>
      <c r="AD125" s="17"/>
      <c r="AE125" s="17"/>
      <c r="AF125" s="17"/>
      <c r="AG125" s="17"/>
      <c r="AH125" s="17"/>
    </row>
    <row r="126" spans="1:34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24"/>
      <c r="J126" s="25"/>
      <c r="K126" s="26"/>
      <c r="L126" s="27"/>
      <c r="M126" s="26"/>
      <c r="N126" s="27"/>
      <c r="O126" s="26"/>
      <c r="P126" s="27"/>
      <c r="Q126" s="24"/>
      <c r="R126" s="25"/>
      <c r="S126" s="24"/>
      <c r="T126" s="25"/>
      <c r="U126" s="17"/>
      <c r="V126" s="28"/>
      <c r="W126" s="29"/>
      <c r="X126" s="25"/>
      <c r="Y126" s="17"/>
      <c r="Z126" s="28"/>
      <c r="AA126" s="17"/>
      <c r="AB126" s="17"/>
      <c r="AC126" s="17"/>
      <c r="AD126" s="17"/>
      <c r="AE126" s="17"/>
      <c r="AF126" s="17"/>
      <c r="AG126" s="17"/>
      <c r="AH126" s="17"/>
    </row>
    <row r="127" spans="1:34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24"/>
      <c r="J127" s="25"/>
      <c r="K127" s="26"/>
      <c r="L127" s="27"/>
      <c r="M127" s="26"/>
      <c r="N127" s="27"/>
      <c r="O127" s="26"/>
      <c r="P127" s="27"/>
      <c r="Q127" s="24"/>
      <c r="R127" s="25"/>
      <c r="S127" s="24"/>
      <c r="T127" s="25"/>
      <c r="U127" s="17"/>
      <c r="V127" s="28"/>
      <c r="W127" s="29"/>
      <c r="X127" s="25"/>
      <c r="Y127" s="17"/>
      <c r="Z127" s="28"/>
      <c r="AA127" s="17"/>
      <c r="AB127" s="17"/>
      <c r="AC127" s="17"/>
      <c r="AD127" s="17"/>
      <c r="AE127" s="17"/>
      <c r="AF127" s="17"/>
      <c r="AG127" s="17"/>
      <c r="AH127" s="17"/>
    </row>
    <row r="128" spans="1:34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24"/>
      <c r="J128" s="25"/>
      <c r="K128" s="26"/>
      <c r="L128" s="27"/>
      <c r="M128" s="26"/>
      <c r="N128" s="27"/>
      <c r="O128" s="26"/>
      <c r="P128" s="27"/>
      <c r="Q128" s="24"/>
      <c r="R128" s="25"/>
      <c r="S128" s="24"/>
      <c r="T128" s="25"/>
      <c r="U128" s="17"/>
      <c r="V128" s="28"/>
      <c r="W128" s="29"/>
      <c r="X128" s="25"/>
      <c r="Y128" s="17"/>
      <c r="Z128" s="28"/>
      <c r="AA128" s="17"/>
      <c r="AB128" s="17"/>
      <c r="AC128" s="17"/>
      <c r="AD128" s="17"/>
      <c r="AE128" s="17"/>
      <c r="AF128" s="17"/>
      <c r="AG128" s="17"/>
      <c r="AH128" s="17"/>
    </row>
    <row r="129" spans="1:34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24"/>
      <c r="J129" s="25"/>
      <c r="K129" s="26"/>
      <c r="L129" s="27"/>
      <c r="M129" s="26"/>
      <c r="N129" s="27"/>
      <c r="O129" s="26"/>
      <c r="P129" s="27"/>
      <c r="Q129" s="24"/>
      <c r="R129" s="25"/>
      <c r="S129" s="24"/>
      <c r="T129" s="25"/>
      <c r="U129" s="17"/>
      <c r="V129" s="28"/>
      <c r="W129" s="29"/>
      <c r="X129" s="25"/>
      <c r="Y129" s="17"/>
      <c r="Z129" s="28"/>
      <c r="AA129" s="17"/>
      <c r="AB129" s="17"/>
      <c r="AC129" s="17"/>
      <c r="AD129" s="17"/>
      <c r="AE129" s="17"/>
      <c r="AF129" s="17"/>
      <c r="AG129" s="17"/>
      <c r="AH129" s="17"/>
    </row>
    <row r="130" spans="1:34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24"/>
      <c r="J130" s="25"/>
      <c r="K130" s="26"/>
      <c r="L130" s="27"/>
      <c r="M130" s="26"/>
      <c r="N130" s="27"/>
      <c r="O130" s="26"/>
      <c r="P130" s="27"/>
      <c r="Q130" s="24"/>
      <c r="R130" s="25"/>
      <c r="S130" s="24"/>
      <c r="T130" s="25"/>
      <c r="U130" s="17"/>
      <c r="V130" s="28"/>
      <c r="W130" s="29"/>
      <c r="X130" s="25"/>
      <c r="Y130" s="17"/>
      <c r="Z130" s="28"/>
      <c r="AA130" s="17"/>
      <c r="AB130" s="17"/>
      <c r="AC130" s="17"/>
      <c r="AD130" s="17"/>
      <c r="AE130" s="17"/>
      <c r="AF130" s="17"/>
      <c r="AG130" s="17"/>
      <c r="AH130" s="17"/>
    </row>
    <row r="131" spans="1:34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24"/>
      <c r="J131" s="25"/>
      <c r="K131" s="26"/>
      <c r="L131" s="27"/>
      <c r="M131" s="26"/>
      <c r="N131" s="27"/>
      <c r="O131" s="26"/>
      <c r="P131" s="27"/>
      <c r="Q131" s="24"/>
      <c r="R131" s="25"/>
      <c r="S131" s="24"/>
      <c r="T131" s="25"/>
      <c r="U131" s="17"/>
      <c r="V131" s="28"/>
      <c r="W131" s="29"/>
      <c r="X131" s="25"/>
      <c r="Y131" s="17"/>
      <c r="Z131" s="28"/>
      <c r="AA131" s="17"/>
      <c r="AB131" s="17"/>
      <c r="AC131" s="17"/>
      <c r="AD131" s="17"/>
      <c r="AE131" s="17"/>
      <c r="AF131" s="17"/>
      <c r="AG131" s="17"/>
      <c r="AH131" s="17"/>
    </row>
    <row r="132" spans="1:34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24"/>
      <c r="J132" s="25"/>
      <c r="K132" s="26"/>
      <c r="L132" s="27"/>
      <c r="M132" s="26"/>
      <c r="N132" s="27"/>
      <c r="O132" s="26"/>
      <c r="P132" s="27"/>
      <c r="Q132" s="24"/>
      <c r="R132" s="25"/>
      <c r="S132" s="24"/>
      <c r="T132" s="25"/>
      <c r="U132" s="17"/>
      <c r="V132" s="28"/>
      <c r="W132" s="29"/>
      <c r="X132" s="25"/>
      <c r="Y132" s="17"/>
      <c r="Z132" s="28"/>
      <c r="AA132" s="17"/>
      <c r="AB132" s="17"/>
      <c r="AC132" s="17"/>
      <c r="AD132" s="17"/>
      <c r="AE132" s="17"/>
      <c r="AF132" s="17"/>
      <c r="AG132" s="17"/>
      <c r="AH132" s="17"/>
    </row>
    <row r="133" spans="1:34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24"/>
      <c r="J133" s="25"/>
      <c r="K133" s="26"/>
      <c r="L133" s="27"/>
      <c r="M133" s="26"/>
      <c r="N133" s="27"/>
      <c r="O133" s="26"/>
      <c r="P133" s="27"/>
      <c r="Q133" s="24"/>
      <c r="R133" s="25"/>
      <c r="S133" s="24"/>
      <c r="T133" s="25"/>
      <c r="U133" s="17"/>
      <c r="V133" s="28"/>
      <c r="W133" s="29"/>
      <c r="X133" s="25"/>
      <c r="Y133" s="17"/>
      <c r="Z133" s="28"/>
      <c r="AA133" s="17"/>
      <c r="AB133" s="17"/>
      <c r="AC133" s="17"/>
      <c r="AD133" s="17"/>
      <c r="AE133" s="17"/>
      <c r="AF133" s="17"/>
      <c r="AG133" s="17"/>
      <c r="AH133" s="17"/>
    </row>
    <row r="134" spans="1:34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24"/>
      <c r="J134" s="25"/>
      <c r="K134" s="26"/>
      <c r="L134" s="27"/>
      <c r="M134" s="26"/>
      <c r="N134" s="27"/>
      <c r="O134" s="26"/>
      <c r="P134" s="27"/>
      <c r="Q134" s="24"/>
      <c r="R134" s="25"/>
      <c r="S134" s="24"/>
      <c r="T134" s="25"/>
      <c r="U134" s="17"/>
      <c r="V134" s="28"/>
      <c r="W134" s="29"/>
      <c r="X134" s="25"/>
      <c r="Y134" s="17"/>
      <c r="Z134" s="28"/>
      <c r="AA134" s="17"/>
      <c r="AB134" s="17"/>
      <c r="AC134" s="17"/>
      <c r="AD134" s="17"/>
      <c r="AE134" s="17"/>
      <c r="AF134" s="17"/>
      <c r="AG134" s="17"/>
      <c r="AH134" s="17"/>
    </row>
    <row r="135" spans="1:34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24"/>
      <c r="J135" s="25"/>
      <c r="K135" s="26"/>
      <c r="L135" s="27"/>
      <c r="M135" s="26"/>
      <c r="N135" s="27"/>
      <c r="O135" s="26"/>
      <c r="P135" s="27"/>
      <c r="Q135" s="24"/>
      <c r="R135" s="25"/>
      <c r="S135" s="24"/>
      <c r="T135" s="25"/>
      <c r="U135" s="17"/>
      <c r="V135" s="28"/>
      <c r="W135" s="29"/>
      <c r="X135" s="25"/>
      <c r="Y135" s="17"/>
      <c r="Z135" s="28"/>
      <c r="AA135" s="17"/>
      <c r="AB135" s="17"/>
      <c r="AC135" s="17"/>
      <c r="AD135" s="17"/>
      <c r="AE135" s="17"/>
      <c r="AF135" s="17"/>
      <c r="AG135" s="17"/>
      <c r="AH135" s="17"/>
    </row>
    <row r="136" spans="1:34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24"/>
      <c r="J136" s="25"/>
      <c r="K136" s="26"/>
      <c r="L136" s="27"/>
      <c r="M136" s="26"/>
      <c r="N136" s="27"/>
      <c r="O136" s="26"/>
      <c r="P136" s="27"/>
      <c r="Q136" s="24"/>
      <c r="R136" s="25"/>
      <c r="S136" s="24"/>
      <c r="T136" s="25"/>
      <c r="U136" s="17"/>
      <c r="V136" s="28"/>
      <c r="W136" s="29"/>
      <c r="X136" s="25"/>
      <c r="Y136" s="17"/>
      <c r="Z136" s="28"/>
      <c r="AA136" s="17"/>
      <c r="AB136" s="17"/>
      <c r="AC136" s="17"/>
      <c r="AD136" s="17"/>
      <c r="AE136" s="17"/>
      <c r="AF136" s="17"/>
      <c r="AG136" s="17"/>
      <c r="AH136" s="17"/>
    </row>
    <row r="137" spans="1:34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24"/>
      <c r="J137" s="25"/>
      <c r="K137" s="26"/>
      <c r="L137" s="27"/>
      <c r="M137" s="26"/>
      <c r="N137" s="27"/>
      <c r="O137" s="26"/>
      <c r="P137" s="27"/>
      <c r="Q137" s="24"/>
      <c r="R137" s="25"/>
      <c r="S137" s="24"/>
      <c r="T137" s="25"/>
      <c r="U137" s="17"/>
      <c r="V137" s="28"/>
      <c r="W137" s="29"/>
      <c r="X137" s="25"/>
      <c r="Y137" s="17"/>
      <c r="Z137" s="28"/>
      <c r="AA137" s="17"/>
      <c r="AB137" s="17"/>
      <c r="AC137" s="17"/>
      <c r="AD137" s="17"/>
      <c r="AE137" s="17"/>
      <c r="AF137" s="17"/>
      <c r="AG137" s="17"/>
      <c r="AH137" s="17"/>
    </row>
    <row r="138" spans="1:34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24"/>
      <c r="J138" s="25"/>
      <c r="K138" s="26"/>
      <c r="L138" s="27"/>
      <c r="M138" s="26"/>
      <c r="N138" s="27"/>
      <c r="O138" s="26"/>
      <c r="P138" s="27"/>
      <c r="Q138" s="24"/>
      <c r="R138" s="25"/>
      <c r="S138" s="24"/>
      <c r="T138" s="25"/>
      <c r="U138" s="17"/>
      <c r="V138" s="28"/>
      <c r="W138" s="29"/>
      <c r="X138" s="25"/>
      <c r="Y138" s="17"/>
      <c r="Z138" s="28"/>
      <c r="AA138" s="17"/>
      <c r="AB138" s="17"/>
      <c r="AC138" s="17"/>
      <c r="AD138" s="17"/>
      <c r="AE138" s="17"/>
      <c r="AF138" s="17"/>
      <c r="AG138" s="17"/>
      <c r="AH138" s="17"/>
    </row>
    <row r="139" spans="1:34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24"/>
      <c r="J139" s="25"/>
      <c r="K139" s="26"/>
      <c r="L139" s="27"/>
      <c r="M139" s="26"/>
      <c r="N139" s="27"/>
      <c r="O139" s="26"/>
      <c r="P139" s="27"/>
      <c r="Q139" s="24"/>
      <c r="R139" s="25"/>
      <c r="S139" s="24"/>
      <c r="T139" s="25"/>
      <c r="U139" s="17"/>
      <c r="V139" s="28"/>
      <c r="W139" s="29"/>
      <c r="X139" s="25"/>
      <c r="Y139" s="17"/>
      <c r="Z139" s="28"/>
      <c r="AA139" s="17"/>
      <c r="AB139" s="17"/>
      <c r="AC139" s="17"/>
      <c r="AD139" s="17"/>
      <c r="AE139" s="17"/>
      <c r="AF139" s="17"/>
      <c r="AG139" s="17"/>
      <c r="AH139" s="17"/>
    </row>
    <row r="140" spans="1:34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24"/>
      <c r="J140" s="25"/>
      <c r="K140" s="26"/>
      <c r="L140" s="27"/>
      <c r="M140" s="26"/>
      <c r="N140" s="27"/>
      <c r="O140" s="26"/>
      <c r="P140" s="27"/>
      <c r="Q140" s="24"/>
      <c r="R140" s="25"/>
      <c r="S140" s="24"/>
      <c r="T140" s="25"/>
      <c r="U140" s="17"/>
      <c r="V140" s="28"/>
      <c r="W140" s="29"/>
      <c r="X140" s="25"/>
      <c r="Y140" s="17"/>
      <c r="Z140" s="28"/>
      <c r="AA140" s="17"/>
      <c r="AB140" s="17"/>
      <c r="AC140" s="17"/>
      <c r="AD140" s="17"/>
      <c r="AE140" s="17"/>
      <c r="AF140" s="17"/>
      <c r="AG140" s="17"/>
      <c r="AH140" s="17"/>
    </row>
    <row r="141" spans="1:34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24"/>
      <c r="J141" s="25"/>
      <c r="K141" s="26"/>
      <c r="L141" s="27"/>
      <c r="M141" s="26"/>
      <c r="N141" s="27"/>
      <c r="O141" s="26"/>
      <c r="P141" s="27"/>
      <c r="Q141" s="24"/>
      <c r="R141" s="25"/>
      <c r="S141" s="24"/>
      <c r="T141" s="25"/>
      <c r="U141" s="17"/>
      <c r="V141" s="28"/>
      <c r="W141" s="29"/>
      <c r="X141" s="25"/>
      <c r="Y141" s="17"/>
      <c r="Z141" s="28"/>
      <c r="AA141" s="17"/>
      <c r="AB141" s="17"/>
      <c r="AC141" s="17"/>
      <c r="AD141" s="17"/>
      <c r="AE141" s="17"/>
      <c r="AF141" s="17"/>
      <c r="AG141" s="17"/>
      <c r="AH141" s="17"/>
    </row>
    <row r="142" spans="1:34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24"/>
      <c r="J142" s="25"/>
      <c r="K142" s="26"/>
      <c r="L142" s="27"/>
      <c r="M142" s="26"/>
      <c r="N142" s="27"/>
      <c r="O142" s="26"/>
      <c r="P142" s="27"/>
      <c r="Q142" s="24"/>
      <c r="R142" s="25"/>
      <c r="S142" s="24"/>
      <c r="T142" s="25"/>
      <c r="U142" s="17"/>
      <c r="V142" s="28"/>
      <c r="W142" s="29"/>
      <c r="X142" s="25"/>
      <c r="Y142" s="17"/>
      <c r="Z142" s="28"/>
      <c r="AA142" s="17"/>
      <c r="AB142" s="17"/>
      <c r="AC142" s="17"/>
      <c r="AD142" s="17"/>
      <c r="AE142" s="17"/>
      <c r="AF142" s="17"/>
      <c r="AG142" s="17"/>
      <c r="AH142" s="17"/>
    </row>
    <row r="143" spans="1:34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24"/>
      <c r="J143" s="25"/>
      <c r="K143" s="26"/>
      <c r="L143" s="27"/>
      <c r="M143" s="26"/>
      <c r="N143" s="27"/>
      <c r="O143" s="26"/>
      <c r="P143" s="27"/>
      <c r="Q143" s="24"/>
      <c r="R143" s="25"/>
      <c r="S143" s="24"/>
      <c r="T143" s="25"/>
      <c r="U143" s="17"/>
      <c r="V143" s="28"/>
      <c r="W143" s="29"/>
      <c r="X143" s="25"/>
      <c r="Y143" s="17"/>
      <c r="Z143" s="28"/>
      <c r="AA143" s="17"/>
      <c r="AB143" s="17"/>
      <c r="AC143" s="17"/>
      <c r="AD143" s="17"/>
      <c r="AE143" s="17"/>
      <c r="AF143" s="17"/>
      <c r="AG143" s="17"/>
      <c r="AH143" s="17"/>
    </row>
    <row r="144" spans="1:34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24"/>
      <c r="J144" s="25"/>
      <c r="K144" s="26"/>
      <c r="L144" s="27"/>
      <c r="M144" s="26"/>
      <c r="N144" s="27"/>
      <c r="O144" s="26"/>
      <c r="P144" s="27"/>
      <c r="Q144" s="24"/>
      <c r="R144" s="25"/>
      <c r="S144" s="24"/>
      <c r="T144" s="25"/>
      <c r="U144" s="17"/>
      <c r="V144" s="28"/>
      <c r="W144" s="29"/>
      <c r="X144" s="25"/>
      <c r="Y144" s="17"/>
      <c r="Z144" s="28"/>
      <c r="AA144" s="17"/>
      <c r="AB144" s="17"/>
      <c r="AC144" s="17"/>
      <c r="AD144" s="17"/>
      <c r="AE144" s="17"/>
      <c r="AF144" s="17"/>
      <c r="AG144" s="17"/>
      <c r="AH144" s="17"/>
    </row>
    <row r="145" spans="1:34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24"/>
      <c r="J145" s="25"/>
      <c r="K145" s="26"/>
      <c r="L145" s="27"/>
      <c r="M145" s="26"/>
      <c r="N145" s="27"/>
      <c r="O145" s="26"/>
      <c r="P145" s="27"/>
      <c r="Q145" s="24"/>
      <c r="R145" s="25"/>
      <c r="S145" s="24"/>
      <c r="T145" s="25"/>
      <c r="U145" s="17"/>
      <c r="V145" s="28"/>
      <c r="W145" s="29"/>
      <c r="X145" s="25"/>
      <c r="Y145" s="17"/>
      <c r="Z145" s="28"/>
      <c r="AA145" s="17"/>
      <c r="AB145" s="17"/>
      <c r="AC145" s="17"/>
      <c r="AD145" s="17"/>
      <c r="AE145" s="17"/>
      <c r="AF145" s="17"/>
      <c r="AG145" s="17"/>
      <c r="AH145" s="17"/>
    </row>
    <row r="146" spans="1:34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24"/>
      <c r="J146" s="25"/>
      <c r="K146" s="26"/>
      <c r="L146" s="27"/>
      <c r="M146" s="26"/>
      <c r="N146" s="27"/>
      <c r="O146" s="26"/>
      <c r="P146" s="27"/>
      <c r="Q146" s="24"/>
      <c r="R146" s="25"/>
      <c r="S146" s="24"/>
      <c r="T146" s="25"/>
      <c r="U146" s="17"/>
      <c r="V146" s="28"/>
      <c r="W146" s="29"/>
      <c r="X146" s="25"/>
      <c r="Y146" s="17"/>
      <c r="Z146" s="28"/>
      <c r="AA146" s="17"/>
      <c r="AB146" s="17"/>
      <c r="AC146" s="17"/>
      <c r="AD146" s="17"/>
      <c r="AE146" s="17"/>
      <c r="AF146" s="17"/>
      <c r="AG146" s="17"/>
      <c r="AH146" s="17"/>
    </row>
    <row r="147" spans="1:34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24"/>
      <c r="J147" s="25"/>
      <c r="K147" s="26"/>
      <c r="L147" s="27"/>
      <c r="M147" s="26"/>
      <c r="N147" s="27"/>
      <c r="O147" s="26"/>
      <c r="P147" s="27"/>
      <c r="Q147" s="24"/>
      <c r="R147" s="25"/>
      <c r="S147" s="24"/>
      <c r="T147" s="25"/>
      <c r="U147" s="17"/>
      <c r="V147" s="28"/>
      <c r="W147" s="29"/>
      <c r="X147" s="25"/>
      <c r="Y147" s="17"/>
      <c r="Z147" s="28"/>
      <c r="AA147" s="17"/>
      <c r="AB147" s="17"/>
      <c r="AC147" s="17"/>
      <c r="AD147" s="17"/>
      <c r="AE147" s="17"/>
      <c r="AF147" s="17"/>
      <c r="AG147" s="17"/>
      <c r="AH147" s="17"/>
    </row>
    <row r="148" spans="1:34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24"/>
      <c r="J148" s="25"/>
      <c r="K148" s="26"/>
      <c r="L148" s="27"/>
      <c r="M148" s="26"/>
      <c r="N148" s="27"/>
      <c r="O148" s="26"/>
      <c r="P148" s="27"/>
      <c r="Q148" s="24"/>
      <c r="R148" s="25"/>
      <c r="S148" s="24"/>
      <c r="T148" s="25"/>
      <c r="U148" s="17"/>
      <c r="V148" s="28"/>
      <c r="W148" s="29"/>
      <c r="X148" s="25"/>
      <c r="Y148" s="17"/>
      <c r="Z148" s="28"/>
      <c r="AA148" s="17"/>
      <c r="AB148" s="17"/>
      <c r="AC148" s="17"/>
      <c r="AD148" s="17"/>
      <c r="AE148" s="17"/>
      <c r="AF148" s="17"/>
      <c r="AG148" s="17"/>
      <c r="AH148" s="17"/>
    </row>
    <row r="149" spans="1:34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24"/>
      <c r="J149" s="25"/>
      <c r="K149" s="26"/>
      <c r="L149" s="27"/>
      <c r="M149" s="26"/>
      <c r="N149" s="27"/>
      <c r="O149" s="26"/>
      <c r="P149" s="27"/>
      <c r="Q149" s="24"/>
      <c r="R149" s="25"/>
      <c r="S149" s="24"/>
      <c r="T149" s="25"/>
      <c r="U149" s="17"/>
      <c r="V149" s="28"/>
      <c r="W149" s="29"/>
      <c r="X149" s="25"/>
      <c r="Y149" s="17"/>
      <c r="Z149" s="28"/>
      <c r="AA149" s="17"/>
      <c r="AB149" s="17"/>
      <c r="AC149" s="17"/>
      <c r="AD149" s="17"/>
      <c r="AE149" s="17"/>
      <c r="AF149" s="17"/>
      <c r="AG149" s="17"/>
      <c r="AH149" s="17"/>
    </row>
    <row r="150" spans="1:34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24"/>
      <c r="J150" s="25"/>
      <c r="K150" s="26"/>
      <c r="L150" s="27"/>
      <c r="M150" s="26"/>
      <c r="N150" s="27"/>
      <c r="O150" s="26"/>
      <c r="P150" s="27"/>
      <c r="Q150" s="24"/>
      <c r="R150" s="25"/>
      <c r="S150" s="24"/>
      <c r="T150" s="25"/>
      <c r="U150" s="17"/>
      <c r="V150" s="28"/>
      <c r="W150" s="29"/>
      <c r="X150" s="25"/>
      <c r="Y150" s="17"/>
      <c r="Z150" s="28"/>
      <c r="AA150" s="17"/>
      <c r="AB150" s="17"/>
      <c r="AC150" s="17"/>
      <c r="AD150" s="17"/>
      <c r="AE150" s="17"/>
      <c r="AF150" s="17"/>
      <c r="AG150" s="17"/>
      <c r="AH150" s="17"/>
    </row>
    <row r="151" spans="1:34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24"/>
      <c r="J151" s="25"/>
      <c r="K151" s="26"/>
      <c r="L151" s="27"/>
      <c r="M151" s="26"/>
      <c r="N151" s="27"/>
      <c r="O151" s="26"/>
      <c r="P151" s="27"/>
      <c r="Q151" s="24"/>
      <c r="R151" s="25"/>
      <c r="S151" s="24"/>
      <c r="T151" s="25"/>
      <c r="U151" s="17"/>
      <c r="V151" s="28"/>
      <c r="W151" s="29"/>
      <c r="X151" s="25"/>
      <c r="Y151" s="17"/>
      <c r="Z151" s="28"/>
      <c r="AA151" s="17"/>
      <c r="AB151" s="17"/>
      <c r="AC151" s="17"/>
      <c r="AD151" s="17"/>
      <c r="AE151" s="17"/>
      <c r="AF151" s="17"/>
      <c r="AG151" s="17"/>
      <c r="AH151" s="17"/>
    </row>
    <row r="152" spans="1:34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24"/>
      <c r="J152" s="25"/>
      <c r="K152" s="26"/>
      <c r="L152" s="27"/>
      <c r="M152" s="26"/>
      <c r="N152" s="27"/>
      <c r="O152" s="26"/>
      <c r="P152" s="27"/>
      <c r="Q152" s="24"/>
      <c r="R152" s="25"/>
      <c r="S152" s="24"/>
      <c r="T152" s="25"/>
      <c r="U152" s="17"/>
      <c r="V152" s="28"/>
      <c r="W152" s="29"/>
      <c r="X152" s="25"/>
      <c r="Y152" s="17"/>
      <c r="Z152" s="28"/>
      <c r="AA152" s="17"/>
      <c r="AB152" s="17"/>
      <c r="AC152" s="17"/>
      <c r="AD152" s="17"/>
      <c r="AE152" s="17"/>
      <c r="AF152" s="17"/>
      <c r="AG152" s="17"/>
      <c r="AH152" s="17"/>
    </row>
    <row r="153" spans="1:34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24"/>
      <c r="J153" s="25"/>
      <c r="K153" s="26"/>
      <c r="L153" s="27"/>
      <c r="M153" s="26"/>
      <c r="N153" s="27"/>
      <c r="O153" s="26"/>
      <c r="P153" s="27"/>
      <c r="Q153" s="24"/>
      <c r="R153" s="25"/>
      <c r="S153" s="24"/>
      <c r="T153" s="25"/>
      <c r="U153" s="17"/>
      <c r="V153" s="28"/>
      <c r="W153" s="29"/>
      <c r="X153" s="25"/>
      <c r="Y153" s="17"/>
      <c r="Z153" s="28"/>
      <c r="AA153" s="17"/>
      <c r="AB153" s="17"/>
      <c r="AC153" s="17"/>
      <c r="AD153" s="17"/>
      <c r="AE153" s="17"/>
      <c r="AF153" s="17"/>
      <c r="AG153" s="17"/>
      <c r="AH153" s="17"/>
    </row>
    <row r="154" spans="1:34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24"/>
      <c r="J154" s="25"/>
      <c r="K154" s="26"/>
      <c r="L154" s="27"/>
      <c r="M154" s="26"/>
      <c r="N154" s="27"/>
      <c r="O154" s="26"/>
      <c r="P154" s="27"/>
      <c r="Q154" s="24"/>
      <c r="R154" s="25"/>
      <c r="S154" s="24"/>
      <c r="T154" s="25"/>
      <c r="U154" s="17"/>
      <c r="V154" s="28"/>
      <c r="W154" s="29"/>
      <c r="X154" s="25"/>
      <c r="Y154" s="17"/>
      <c r="Z154" s="28"/>
      <c r="AA154" s="17"/>
      <c r="AB154" s="17"/>
      <c r="AC154" s="17"/>
      <c r="AD154" s="17"/>
      <c r="AE154" s="17"/>
      <c r="AF154" s="17"/>
      <c r="AG154" s="17"/>
      <c r="AH154" s="17"/>
    </row>
    <row r="155" spans="1:34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24"/>
      <c r="J155" s="25"/>
      <c r="K155" s="26"/>
      <c r="L155" s="27"/>
      <c r="M155" s="26"/>
      <c r="N155" s="27"/>
      <c r="O155" s="26"/>
      <c r="P155" s="27"/>
      <c r="Q155" s="24"/>
      <c r="R155" s="25"/>
      <c r="S155" s="24"/>
      <c r="T155" s="25"/>
      <c r="U155" s="17"/>
      <c r="V155" s="28"/>
      <c r="W155" s="29"/>
      <c r="X155" s="25"/>
      <c r="Y155" s="17"/>
      <c r="Z155" s="28"/>
      <c r="AA155" s="17"/>
      <c r="AB155" s="17"/>
      <c r="AC155" s="17"/>
      <c r="AD155" s="17"/>
      <c r="AE155" s="17"/>
      <c r="AF155" s="17"/>
      <c r="AG155" s="17"/>
      <c r="AH155" s="17"/>
    </row>
    <row r="156" spans="1:34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24"/>
      <c r="J156" s="25"/>
      <c r="K156" s="26"/>
      <c r="L156" s="27"/>
      <c r="M156" s="26"/>
      <c r="N156" s="27"/>
      <c r="O156" s="26"/>
      <c r="P156" s="27"/>
      <c r="Q156" s="24"/>
      <c r="R156" s="25"/>
      <c r="S156" s="24"/>
      <c r="T156" s="25"/>
      <c r="U156" s="17"/>
      <c r="V156" s="28"/>
      <c r="W156" s="29"/>
      <c r="X156" s="25"/>
      <c r="Y156" s="17"/>
      <c r="Z156" s="28"/>
      <c r="AA156" s="17"/>
      <c r="AB156" s="17"/>
      <c r="AC156" s="17"/>
      <c r="AD156" s="17"/>
      <c r="AE156" s="17"/>
      <c r="AF156" s="17"/>
      <c r="AG156" s="17"/>
      <c r="AH156" s="17"/>
    </row>
    <row r="157" spans="1:34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24"/>
      <c r="J157" s="25"/>
      <c r="K157" s="26"/>
      <c r="L157" s="27"/>
      <c r="M157" s="26"/>
      <c r="N157" s="27"/>
      <c r="O157" s="26"/>
      <c r="P157" s="27"/>
      <c r="Q157" s="24"/>
      <c r="R157" s="25"/>
      <c r="S157" s="24"/>
      <c r="T157" s="25"/>
      <c r="U157" s="17"/>
      <c r="V157" s="28"/>
      <c r="W157" s="29"/>
      <c r="X157" s="25"/>
      <c r="Y157" s="17"/>
      <c r="Z157" s="28"/>
      <c r="AA157" s="17"/>
      <c r="AB157" s="17"/>
      <c r="AC157" s="17"/>
      <c r="AD157" s="17"/>
      <c r="AE157" s="17"/>
      <c r="AF157" s="17"/>
      <c r="AG157" s="17"/>
      <c r="AH157" s="17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24"/>
      <c r="J158" s="25"/>
      <c r="K158" s="26"/>
      <c r="L158" s="27"/>
      <c r="M158" s="26"/>
      <c r="N158" s="27"/>
      <c r="O158" s="26"/>
      <c r="P158" s="27"/>
      <c r="Q158" s="24"/>
      <c r="R158" s="25"/>
      <c r="S158" s="24"/>
      <c r="T158" s="25"/>
      <c r="U158" s="17"/>
      <c r="V158" s="28"/>
      <c r="W158" s="29"/>
      <c r="X158" s="25"/>
      <c r="Y158" s="17"/>
      <c r="Z158" s="28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24"/>
      <c r="J159" s="25"/>
      <c r="K159" s="26"/>
      <c r="L159" s="27"/>
      <c r="M159" s="26"/>
      <c r="N159" s="27"/>
      <c r="O159" s="26"/>
      <c r="P159" s="27"/>
      <c r="Q159" s="24"/>
      <c r="R159" s="25"/>
      <c r="S159" s="24"/>
      <c r="T159" s="25"/>
      <c r="U159" s="17"/>
      <c r="V159" s="28"/>
      <c r="W159" s="29"/>
      <c r="X159" s="25"/>
      <c r="Y159" s="17"/>
      <c r="Z159" s="28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24"/>
      <c r="J160" s="25"/>
      <c r="K160" s="26"/>
      <c r="L160" s="27"/>
      <c r="M160" s="26"/>
      <c r="N160" s="27"/>
      <c r="O160" s="26"/>
      <c r="P160" s="27"/>
      <c r="Q160" s="24"/>
      <c r="R160" s="25"/>
      <c r="S160" s="24"/>
      <c r="T160" s="25"/>
      <c r="U160" s="17"/>
      <c r="V160" s="28"/>
      <c r="W160" s="29"/>
      <c r="X160" s="25"/>
      <c r="Y160" s="17"/>
      <c r="Z160" s="28"/>
      <c r="AA160" s="17"/>
      <c r="AB160" s="17"/>
      <c r="AC160" s="17"/>
      <c r="AD160" s="17"/>
      <c r="AE160" s="17"/>
      <c r="AF160" s="17"/>
      <c r="AG160" s="17"/>
      <c r="AH160" s="17"/>
    </row>
    <row r="161" spans="1:34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24"/>
      <c r="J161" s="25"/>
      <c r="K161" s="26"/>
      <c r="L161" s="27"/>
      <c r="M161" s="26"/>
      <c r="N161" s="27"/>
      <c r="O161" s="26"/>
      <c r="P161" s="27"/>
      <c r="Q161" s="24"/>
      <c r="R161" s="25"/>
      <c r="S161" s="24"/>
      <c r="T161" s="25"/>
      <c r="U161" s="17"/>
      <c r="V161" s="28"/>
      <c r="W161" s="29"/>
      <c r="X161" s="25"/>
      <c r="Y161" s="17"/>
      <c r="Z161" s="28"/>
      <c r="AA161" s="17"/>
      <c r="AB161" s="17"/>
      <c r="AC161" s="17"/>
      <c r="AD161" s="17"/>
      <c r="AE161" s="17"/>
      <c r="AF161" s="17"/>
      <c r="AG161" s="17"/>
      <c r="AH161" s="17"/>
    </row>
    <row r="162" spans="1:34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24"/>
      <c r="J162" s="25"/>
      <c r="K162" s="26"/>
      <c r="L162" s="27"/>
      <c r="M162" s="26"/>
      <c r="N162" s="27"/>
      <c r="O162" s="26"/>
      <c r="P162" s="27"/>
      <c r="Q162" s="24"/>
      <c r="R162" s="25"/>
      <c r="S162" s="24"/>
      <c r="T162" s="25"/>
      <c r="U162" s="17"/>
      <c r="V162" s="28"/>
      <c r="W162" s="29"/>
      <c r="X162" s="25"/>
      <c r="Y162" s="17"/>
      <c r="Z162" s="28"/>
      <c r="AA162" s="17"/>
      <c r="AB162" s="17"/>
      <c r="AC162" s="17"/>
      <c r="AD162" s="17"/>
      <c r="AE162" s="17"/>
      <c r="AF162" s="17"/>
      <c r="AG162" s="17"/>
      <c r="AH162" s="17"/>
    </row>
    <row r="163" spans="1:34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24"/>
      <c r="J163" s="25"/>
      <c r="K163" s="26"/>
      <c r="L163" s="27"/>
      <c r="M163" s="26"/>
      <c r="N163" s="27"/>
      <c r="O163" s="26"/>
      <c r="P163" s="27"/>
      <c r="Q163" s="24"/>
      <c r="R163" s="25"/>
      <c r="S163" s="24"/>
      <c r="T163" s="25"/>
      <c r="U163" s="17"/>
      <c r="V163" s="28"/>
      <c r="W163" s="29"/>
      <c r="X163" s="25"/>
      <c r="Y163" s="17"/>
      <c r="Z163" s="28"/>
      <c r="AA163" s="17"/>
      <c r="AB163" s="17"/>
      <c r="AC163" s="17"/>
      <c r="AD163" s="17"/>
      <c r="AE163" s="17"/>
      <c r="AF163" s="17"/>
      <c r="AG163" s="17"/>
      <c r="AH163" s="17"/>
    </row>
    <row r="164" spans="1:34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24"/>
      <c r="J164" s="25"/>
      <c r="K164" s="26"/>
      <c r="L164" s="27"/>
      <c r="M164" s="26"/>
      <c r="N164" s="27"/>
      <c r="O164" s="26"/>
      <c r="P164" s="27"/>
      <c r="Q164" s="24"/>
      <c r="R164" s="25"/>
      <c r="S164" s="24"/>
      <c r="T164" s="25"/>
      <c r="U164" s="17"/>
      <c r="V164" s="28"/>
      <c r="W164" s="29"/>
      <c r="X164" s="25"/>
      <c r="Y164" s="17"/>
      <c r="Z164" s="28"/>
      <c r="AA164" s="17"/>
      <c r="AB164" s="17"/>
      <c r="AC164" s="17"/>
      <c r="AD164" s="17"/>
      <c r="AE164" s="17"/>
      <c r="AF164" s="17"/>
      <c r="AG164" s="17"/>
      <c r="AH164" s="17"/>
    </row>
    <row r="165" spans="1:34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24"/>
      <c r="J165" s="25"/>
      <c r="K165" s="26"/>
      <c r="L165" s="27"/>
      <c r="M165" s="26"/>
      <c r="N165" s="27"/>
      <c r="O165" s="26"/>
      <c r="P165" s="27"/>
      <c r="Q165" s="24"/>
      <c r="R165" s="25"/>
      <c r="S165" s="24"/>
      <c r="T165" s="25"/>
      <c r="U165" s="17"/>
      <c r="V165" s="28"/>
      <c r="W165" s="29"/>
      <c r="X165" s="25"/>
      <c r="Y165" s="17"/>
      <c r="Z165" s="28"/>
      <c r="AA165" s="17"/>
      <c r="AB165" s="17"/>
      <c r="AC165" s="17"/>
      <c r="AD165" s="17"/>
      <c r="AE165" s="17"/>
      <c r="AF165" s="17"/>
      <c r="AG165" s="17"/>
      <c r="AH165" s="17"/>
    </row>
    <row r="166" spans="1:34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24"/>
      <c r="J166" s="25"/>
      <c r="K166" s="26"/>
      <c r="L166" s="27"/>
      <c r="M166" s="26"/>
      <c r="N166" s="27"/>
      <c r="O166" s="26"/>
      <c r="P166" s="27"/>
      <c r="Q166" s="24"/>
      <c r="R166" s="25"/>
      <c r="S166" s="24"/>
      <c r="T166" s="25"/>
      <c r="U166" s="17"/>
      <c r="V166" s="28"/>
      <c r="W166" s="29"/>
      <c r="X166" s="25"/>
      <c r="Y166" s="17"/>
      <c r="Z166" s="28"/>
      <c r="AA166" s="17"/>
      <c r="AB166" s="17"/>
      <c r="AC166" s="17"/>
      <c r="AD166" s="17"/>
      <c r="AE166" s="17"/>
      <c r="AF166" s="17"/>
      <c r="AG166" s="17"/>
      <c r="AH166" s="17"/>
    </row>
    <row r="167" spans="1:34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24"/>
      <c r="J167" s="25"/>
      <c r="K167" s="26"/>
      <c r="L167" s="27"/>
      <c r="M167" s="26"/>
      <c r="N167" s="27"/>
      <c r="O167" s="26"/>
      <c r="P167" s="27"/>
      <c r="Q167" s="24"/>
      <c r="R167" s="25"/>
      <c r="S167" s="24"/>
      <c r="T167" s="25"/>
      <c r="U167" s="17"/>
      <c r="V167" s="28"/>
      <c r="W167" s="29"/>
      <c r="X167" s="25"/>
      <c r="Y167" s="17"/>
      <c r="Z167" s="28"/>
      <c r="AA167" s="17"/>
      <c r="AB167" s="17"/>
      <c r="AC167" s="17"/>
      <c r="AD167" s="17"/>
      <c r="AE167" s="17"/>
      <c r="AF167" s="17"/>
      <c r="AG167" s="17"/>
      <c r="AH167" s="17"/>
    </row>
    <row r="168" spans="1:34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24"/>
      <c r="J168" s="25"/>
      <c r="K168" s="26"/>
      <c r="L168" s="27"/>
      <c r="M168" s="26"/>
      <c r="N168" s="27"/>
      <c r="O168" s="26"/>
      <c r="P168" s="27"/>
      <c r="Q168" s="24"/>
      <c r="R168" s="25"/>
      <c r="S168" s="24"/>
      <c r="T168" s="25"/>
      <c r="U168" s="17"/>
      <c r="V168" s="28"/>
      <c r="W168" s="29"/>
      <c r="X168" s="25"/>
      <c r="Y168" s="17"/>
      <c r="Z168" s="28"/>
      <c r="AA168" s="17"/>
      <c r="AB168" s="17"/>
      <c r="AC168" s="17"/>
      <c r="AD168" s="17"/>
      <c r="AE168" s="17"/>
      <c r="AF168" s="17"/>
      <c r="AG168" s="17"/>
      <c r="AH168" s="17"/>
    </row>
    <row r="169" spans="1:34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24"/>
      <c r="J169" s="25"/>
      <c r="K169" s="26"/>
      <c r="L169" s="27"/>
      <c r="M169" s="26"/>
      <c r="N169" s="27"/>
      <c r="O169" s="26"/>
      <c r="P169" s="27"/>
      <c r="Q169" s="24"/>
      <c r="R169" s="25"/>
      <c r="S169" s="24"/>
      <c r="T169" s="25"/>
      <c r="U169" s="17"/>
      <c r="V169" s="28"/>
      <c r="W169" s="29"/>
      <c r="X169" s="25"/>
      <c r="Y169" s="17"/>
      <c r="Z169" s="28"/>
      <c r="AA169" s="17"/>
      <c r="AB169" s="17"/>
      <c r="AC169" s="17"/>
      <c r="AD169" s="17"/>
      <c r="AE169" s="17"/>
      <c r="AF169" s="17"/>
      <c r="AG169" s="17"/>
      <c r="AH169" s="17"/>
    </row>
    <row r="170" spans="1:34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24"/>
      <c r="J170" s="25"/>
      <c r="K170" s="26"/>
      <c r="L170" s="27"/>
      <c r="M170" s="26"/>
      <c r="N170" s="27"/>
      <c r="O170" s="26"/>
      <c r="P170" s="27"/>
      <c r="Q170" s="24"/>
      <c r="R170" s="25"/>
      <c r="S170" s="24"/>
      <c r="T170" s="25"/>
      <c r="U170" s="17"/>
      <c r="V170" s="28"/>
      <c r="W170" s="29"/>
      <c r="X170" s="25"/>
      <c r="Y170" s="17"/>
      <c r="Z170" s="28"/>
      <c r="AA170" s="17"/>
      <c r="AB170" s="17"/>
      <c r="AC170" s="17"/>
      <c r="AD170" s="17"/>
      <c r="AE170" s="17"/>
      <c r="AF170" s="17"/>
      <c r="AG170" s="17"/>
      <c r="AH170" s="17"/>
    </row>
    <row r="171" spans="1:34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24"/>
      <c r="J171" s="25"/>
      <c r="K171" s="26"/>
      <c r="L171" s="27"/>
      <c r="M171" s="26"/>
      <c r="N171" s="27"/>
      <c r="O171" s="26"/>
      <c r="P171" s="27"/>
      <c r="Q171" s="24"/>
      <c r="R171" s="25"/>
      <c r="S171" s="24"/>
      <c r="T171" s="25"/>
      <c r="U171" s="17"/>
      <c r="V171" s="28"/>
      <c r="W171" s="29"/>
      <c r="X171" s="25"/>
      <c r="Y171" s="17"/>
      <c r="Z171" s="28"/>
      <c r="AA171" s="17"/>
      <c r="AB171" s="17"/>
      <c r="AC171" s="17"/>
      <c r="AD171" s="17"/>
      <c r="AE171" s="17"/>
      <c r="AF171" s="17"/>
      <c r="AG171" s="17"/>
      <c r="AH171" s="17"/>
    </row>
    <row r="172" spans="1:34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24"/>
      <c r="J172" s="25"/>
      <c r="K172" s="26"/>
      <c r="L172" s="27"/>
      <c r="M172" s="26"/>
      <c r="N172" s="27"/>
      <c r="O172" s="26"/>
      <c r="P172" s="27"/>
      <c r="Q172" s="24"/>
      <c r="R172" s="25"/>
      <c r="S172" s="24"/>
      <c r="T172" s="25"/>
      <c r="U172" s="17"/>
      <c r="V172" s="28"/>
      <c r="W172" s="29"/>
      <c r="X172" s="25"/>
      <c r="Y172" s="17"/>
      <c r="Z172" s="28"/>
      <c r="AA172" s="17"/>
      <c r="AB172" s="17"/>
      <c r="AC172" s="17"/>
      <c r="AD172" s="17"/>
      <c r="AE172" s="17"/>
      <c r="AF172" s="17"/>
      <c r="AG172" s="17"/>
      <c r="AH172" s="17"/>
    </row>
    <row r="173" spans="1:34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24"/>
      <c r="J173" s="25"/>
      <c r="K173" s="26"/>
      <c r="L173" s="27"/>
      <c r="M173" s="26"/>
      <c r="N173" s="27"/>
      <c r="O173" s="26"/>
      <c r="P173" s="27"/>
      <c r="Q173" s="24"/>
      <c r="R173" s="25"/>
      <c r="S173" s="24"/>
      <c r="T173" s="25"/>
      <c r="U173" s="17"/>
      <c r="V173" s="28"/>
      <c r="W173" s="29"/>
      <c r="X173" s="25"/>
      <c r="Y173" s="17"/>
      <c r="Z173" s="28"/>
      <c r="AA173" s="17"/>
      <c r="AB173" s="17"/>
      <c r="AC173" s="17"/>
      <c r="AD173" s="17"/>
      <c r="AE173" s="17"/>
      <c r="AF173" s="17"/>
      <c r="AG173" s="17"/>
      <c r="AH173" s="17"/>
    </row>
    <row r="174" spans="1:34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24"/>
      <c r="J174" s="25"/>
      <c r="K174" s="26"/>
      <c r="L174" s="27"/>
      <c r="M174" s="26"/>
      <c r="N174" s="27"/>
      <c r="O174" s="26"/>
      <c r="P174" s="27"/>
      <c r="Q174" s="24"/>
      <c r="R174" s="25"/>
      <c r="S174" s="24"/>
      <c r="T174" s="25"/>
      <c r="U174" s="17"/>
      <c r="V174" s="28"/>
      <c r="W174" s="29"/>
      <c r="X174" s="25"/>
      <c r="Y174" s="17"/>
      <c r="Z174" s="28"/>
      <c r="AA174" s="17"/>
      <c r="AB174" s="17"/>
      <c r="AC174" s="17"/>
      <c r="AD174" s="17"/>
      <c r="AE174" s="17"/>
      <c r="AF174" s="17"/>
      <c r="AG174" s="17"/>
      <c r="AH174" s="17"/>
    </row>
    <row r="175" spans="1:34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24"/>
      <c r="J175" s="25"/>
      <c r="K175" s="26"/>
      <c r="L175" s="27"/>
      <c r="M175" s="26"/>
      <c r="N175" s="27"/>
      <c r="O175" s="26"/>
      <c r="P175" s="27"/>
      <c r="Q175" s="24"/>
      <c r="R175" s="25"/>
      <c r="S175" s="24"/>
      <c r="T175" s="25"/>
      <c r="U175" s="17"/>
      <c r="V175" s="28"/>
      <c r="W175" s="29"/>
      <c r="X175" s="25"/>
      <c r="Y175" s="17"/>
      <c r="Z175" s="28"/>
      <c r="AA175" s="17"/>
      <c r="AB175" s="17"/>
      <c r="AC175" s="17"/>
      <c r="AD175" s="17"/>
      <c r="AE175" s="17"/>
      <c r="AF175" s="17"/>
      <c r="AG175" s="17"/>
      <c r="AH175" s="17"/>
    </row>
    <row r="176" spans="1:34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24"/>
      <c r="J176" s="25"/>
      <c r="K176" s="26"/>
      <c r="L176" s="27"/>
      <c r="M176" s="26"/>
      <c r="N176" s="27"/>
      <c r="O176" s="26"/>
      <c r="P176" s="27"/>
      <c r="Q176" s="24"/>
      <c r="R176" s="25"/>
      <c r="S176" s="24"/>
      <c r="T176" s="25"/>
      <c r="U176" s="17"/>
      <c r="V176" s="28"/>
      <c r="W176" s="29"/>
      <c r="X176" s="25"/>
      <c r="Y176" s="17"/>
      <c r="Z176" s="28"/>
      <c r="AA176" s="17"/>
      <c r="AB176" s="17"/>
      <c r="AC176" s="17"/>
      <c r="AD176" s="17"/>
      <c r="AE176" s="17"/>
      <c r="AF176" s="17"/>
      <c r="AG176" s="17"/>
      <c r="AH176" s="17"/>
    </row>
    <row r="177" spans="1:34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24"/>
      <c r="J177" s="25"/>
      <c r="K177" s="26"/>
      <c r="L177" s="27"/>
      <c r="M177" s="26"/>
      <c r="N177" s="27"/>
      <c r="O177" s="26"/>
      <c r="P177" s="27"/>
      <c r="Q177" s="24"/>
      <c r="R177" s="25"/>
      <c r="S177" s="24"/>
      <c r="T177" s="25"/>
      <c r="U177" s="17"/>
      <c r="V177" s="28"/>
      <c r="W177" s="29"/>
      <c r="X177" s="25"/>
      <c r="Y177" s="17"/>
      <c r="Z177" s="28"/>
      <c r="AA177" s="17"/>
      <c r="AB177" s="17"/>
      <c r="AC177" s="17"/>
      <c r="AD177" s="17"/>
      <c r="AE177" s="17"/>
      <c r="AF177" s="17"/>
      <c r="AG177" s="17"/>
      <c r="AH177" s="17"/>
    </row>
    <row r="178" spans="1:34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24"/>
      <c r="J178" s="25"/>
      <c r="K178" s="26"/>
      <c r="L178" s="27"/>
      <c r="M178" s="26"/>
      <c r="N178" s="27"/>
      <c r="O178" s="26"/>
      <c r="P178" s="27"/>
      <c r="Q178" s="24"/>
      <c r="R178" s="25"/>
      <c r="S178" s="24"/>
      <c r="T178" s="25"/>
      <c r="U178" s="17"/>
      <c r="V178" s="28"/>
      <c r="W178" s="29"/>
      <c r="X178" s="25"/>
      <c r="Y178" s="17"/>
      <c r="Z178" s="28"/>
      <c r="AA178" s="17"/>
      <c r="AB178" s="17"/>
      <c r="AC178" s="17"/>
      <c r="AD178" s="17"/>
      <c r="AE178" s="17"/>
      <c r="AF178" s="17"/>
      <c r="AG178" s="17"/>
      <c r="AH178" s="17"/>
    </row>
    <row r="179" spans="1:34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24"/>
      <c r="J179" s="25"/>
      <c r="K179" s="26"/>
      <c r="L179" s="27"/>
      <c r="M179" s="26"/>
      <c r="N179" s="27"/>
      <c r="O179" s="26"/>
      <c r="P179" s="27"/>
      <c r="Q179" s="24"/>
      <c r="R179" s="25"/>
      <c r="S179" s="24"/>
      <c r="T179" s="25"/>
      <c r="U179" s="17"/>
      <c r="V179" s="28"/>
      <c r="W179" s="29"/>
      <c r="X179" s="25"/>
      <c r="Y179" s="17"/>
      <c r="Z179" s="28"/>
      <c r="AA179" s="17"/>
      <c r="AB179" s="17"/>
      <c r="AC179" s="17"/>
      <c r="AD179" s="17"/>
      <c r="AE179" s="17"/>
      <c r="AF179" s="17"/>
      <c r="AG179" s="17"/>
      <c r="AH179" s="17"/>
    </row>
    <row r="180" spans="1:34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24"/>
      <c r="J180" s="25"/>
      <c r="K180" s="26"/>
      <c r="L180" s="27"/>
      <c r="M180" s="26"/>
      <c r="N180" s="27"/>
      <c r="O180" s="26"/>
      <c r="P180" s="27"/>
      <c r="Q180" s="24"/>
      <c r="R180" s="25"/>
      <c r="S180" s="24"/>
      <c r="T180" s="25"/>
      <c r="U180" s="17"/>
      <c r="V180" s="28"/>
      <c r="W180" s="29"/>
      <c r="X180" s="25"/>
      <c r="Y180" s="17"/>
      <c r="Z180" s="28"/>
      <c r="AA180" s="17"/>
      <c r="AB180" s="17"/>
      <c r="AC180" s="17"/>
      <c r="AD180" s="17"/>
      <c r="AE180" s="17"/>
      <c r="AF180" s="17"/>
      <c r="AG180" s="17"/>
      <c r="AH180" s="17"/>
    </row>
    <row r="181" spans="1:34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24"/>
      <c r="J181" s="25"/>
      <c r="K181" s="26"/>
      <c r="L181" s="27"/>
      <c r="M181" s="26"/>
      <c r="N181" s="27"/>
      <c r="O181" s="26"/>
      <c r="P181" s="27"/>
      <c r="Q181" s="24"/>
      <c r="R181" s="25"/>
      <c r="S181" s="24"/>
      <c r="T181" s="25"/>
      <c r="U181" s="17"/>
      <c r="V181" s="28"/>
      <c r="W181" s="29"/>
      <c r="X181" s="25"/>
      <c r="Y181" s="17"/>
      <c r="Z181" s="28"/>
      <c r="AA181" s="17"/>
      <c r="AB181" s="17"/>
      <c r="AC181" s="17"/>
      <c r="AD181" s="17"/>
      <c r="AE181" s="17"/>
      <c r="AF181" s="17"/>
      <c r="AG181" s="17"/>
      <c r="AH181" s="17"/>
    </row>
    <row r="182" spans="1:34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24"/>
      <c r="J182" s="25"/>
      <c r="K182" s="26"/>
      <c r="L182" s="27"/>
      <c r="M182" s="26"/>
      <c r="N182" s="27"/>
      <c r="O182" s="26"/>
      <c r="P182" s="27"/>
      <c r="Q182" s="24"/>
      <c r="R182" s="25"/>
      <c r="S182" s="24"/>
      <c r="T182" s="25"/>
      <c r="U182" s="17"/>
      <c r="V182" s="28"/>
      <c r="W182" s="29"/>
      <c r="X182" s="25"/>
      <c r="Y182" s="17"/>
      <c r="Z182" s="28"/>
      <c r="AA182" s="17"/>
      <c r="AB182" s="17"/>
      <c r="AC182" s="17"/>
      <c r="AD182" s="17"/>
      <c r="AE182" s="17"/>
      <c r="AF182" s="17"/>
      <c r="AG182" s="17"/>
      <c r="AH182" s="17"/>
    </row>
    <row r="183" spans="1:34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24"/>
      <c r="J183" s="25"/>
      <c r="K183" s="26"/>
      <c r="L183" s="27"/>
      <c r="M183" s="26"/>
      <c r="N183" s="27"/>
      <c r="O183" s="26"/>
      <c r="P183" s="27"/>
      <c r="Q183" s="24"/>
      <c r="R183" s="25"/>
      <c r="S183" s="24"/>
      <c r="T183" s="25"/>
      <c r="U183" s="17"/>
      <c r="V183" s="28"/>
      <c r="W183" s="29"/>
      <c r="X183" s="25"/>
      <c r="Y183" s="17"/>
      <c r="Z183" s="28"/>
      <c r="AA183" s="17"/>
      <c r="AB183" s="17"/>
      <c r="AC183" s="17"/>
      <c r="AD183" s="17"/>
      <c r="AE183" s="17"/>
      <c r="AF183" s="17"/>
      <c r="AG183" s="17"/>
      <c r="AH183" s="17"/>
    </row>
    <row r="184" spans="1:34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24"/>
      <c r="J184" s="25"/>
      <c r="K184" s="26"/>
      <c r="L184" s="27"/>
      <c r="M184" s="26"/>
      <c r="N184" s="27"/>
      <c r="O184" s="26"/>
      <c r="P184" s="27"/>
      <c r="Q184" s="24"/>
      <c r="R184" s="25"/>
      <c r="S184" s="24"/>
      <c r="T184" s="25"/>
      <c r="U184" s="17"/>
      <c r="V184" s="28"/>
      <c r="W184" s="29"/>
      <c r="X184" s="25"/>
      <c r="Y184" s="17"/>
      <c r="Z184" s="28"/>
      <c r="AA184" s="17"/>
      <c r="AB184" s="17"/>
      <c r="AC184" s="17"/>
      <c r="AD184" s="17"/>
      <c r="AE184" s="17"/>
      <c r="AF184" s="17"/>
      <c r="AG184" s="17"/>
      <c r="AH184" s="17"/>
    </row>
    <row r="185" spans="1:34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24"/>
      <c r="J185" s="25"/>
      <c r="K185" s="26"/>
      <c r="L185" s="27"/>
      <c r="M185" s="26"/>
      <c r="N185" s="27"/>
      <c r="O185" s="26"/>
      <c r="P185" s="27"/>
      <c r="Q185" s="24"/>
      <c r="R185" s="25"/>
      <c r="S185" s="24"/>
      <c r="T185" s="25"/>
      <c r="U185" s="17"/>
      <c r="V185" s="28"/>
      <c r="W185" s="29"/>
      <c r="X185" s="25"/>
      <c r="Y185" s="17"/>
      <c r="Z185" s="28"/>
      <c r="AA185" s="17"/>
      <c r="AB185" s="17"/>
      <c r="AC185" s="17"/>
      <c r="AD185" s="17"/>
      <c r="AE185" s="17"/>
      <c r="AF185" s="17"/>
      <c r="AG185" s="17"/>
      <c r="AH185" s="17"/>
    </row>
    <row r="186" spans="1:34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24"/>
      <c r="J186" s="25"/>
      <c r="K186" s="26"/>
      <c r="L186" s="27"/>
      <c r="M186" s="26"/>
      <c r="N186" s="27"/>
      <c r="O186" s="26"/>
      <c r="P186" s="27"/>
      <c r="Q186" s="24"/>
      <c r="R186" s="25"/>
      <c r="S186" s="24"/>
      <c r="T186" s="25"/>
      <c r="U186" s="17"/>
      <c r="V186" s="28"/>
      <c r="W186" s="29"/>
      <c r="X186" s="25"/>
      <c r="Y186" s="17"/>
      <c r="Z186" s="28"/>
      <c r="AA186" s="17"/>
      <c r="AB186" s="17"/>
      <c r="AC186" s="17"/>
      <c r="AD186" s="17"/>
      <c r="AE186" s="17"/>
      <c r="AF186" s="17"/>
      <c r="AG186" s="17"/>
      <c r="AH186" s="17"/>
    </row>
    <row r="187" spans="1:34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24"/>
      <c r="J187" s="25"/>
      <c r="K187" s="26"/>
      <c r="L187" s="27"/>
      <c r="M187" s="26"/>
      <c r="N187" s="27"/>
      <c r="O187" s="26"/>
      <c r="P187" s="27"/>
      <c r="Q187" s="24"/>
      <c r="R187" s="25"/>
      <c r="S187" s="24"/>
      <c r="T187" s="25"/>
      <c r="U187" s="17"/>
      <c r="V187" s="28"/>
      <c r="W187" s="29"/>
      <c r="X187" s="25"/>
      <c r="Y187" s="17"/>
      <c r="Z187" s="28"/>
      <c r="AA187" s="17"/>
      <c r="AB187" s="17"/>
      <c r="AC187" s="17"/>
      <c r="AD187" s="17"/>
      <c r="AE187" s="17"/>
      <c r="AF187" s="17"/>
      <c r="AG187" s="17"/>
      <c r="AH187" s="17"/>
    </row>
    <row r="188" spans="1:34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24"/>
      <c r="J188" s="25"/>
      <c r="K188" s="26"/>
      <c r="L188" s="27"/>
      <c r="M188" s="26"/>
      <c r="N188" s="27"/>
      <c r="O188" s="26"/>
      <c r="P188" s="27"/>
      <c r="Q188" s="24"/>
      <c r="R188" s="25"/>
      <c r="S188" s="24"/>
      <c r="T188" s="25"/>
      <c r="U188" s="17"/>
      <c r="V188" s="28"/>
      <c r="W188" s="29"/>
      <c r="X188" s="25"/>
      <c r="Y188" s="17"/>
      <c r="Z188" s="28"/>
      <c r="AA188" s="17"/>
      <c r="AB188" s="17"/>
      <c r="AC188" s="17"/>
      <c r="AD188" s="17"/>
      <c r="AE188" s="17"/>
      <c r="AF188" s="17"/>
      <c r="AG188" s="17"/>
      <c r="AH188" s="17"/>
    </row>
    <row r="189" spans="1:34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24"/>
      <c r="J189" s="25"/>
      <c r="K189" s="26"/>
      <c r="L189" s="27"/>
      <c r="M189" s="26"/>
      <c r="N189" s="27"/>
      <c r="O189" s="26"/>
      <c r="P189" s="27"/>
      <c r="Q189" s="24"/>
      <c r="R189" s="25"/>
      <c r="S189" s="24"/>
      <c r="T189" s="25"/>
      <c r="U189" s="17"/>
      <c r="V189" s="28"/>
      <c r="W189" s="29"/>
      <c r="X189" s="25"/>
      <c r="Y189" s="17"/>
      <c r="Z189" s="28"/>
      <c r="AA189" s="17"/>
      <c r="AB189" s="17"/>
      <c r="AC189" s="17"/>
      <c r="AD189" s="17"/>
      <c r="AE189" s="17"/>
      <c r="AF189" s="17"/>
      <c r="AG189" s="17"/>
      <c r="AH189" s="17"/>
    </row>
    <row r="190" spans="1:34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24"/>
      <c r="J190" s="25"/>
      <c r="K190" s="26"/>
      <c r="L190" s="27"/>
      <c r="M190" s="26"/>
      <c r="N190" s="27"/>
      <c r="O190" s="26"/>
      <c r="P190" s="27"/>
      <c r="Q190" s="24"/>
      <c r="R190" s="25"/>
      <c r="S190" s="24"/>
      <c r="T190" s="25"/>
      <c r="U190" s="17"/>
      <c r="V190" s="28"/>
      <c r="W190" s="29"/>
      <c r="X190" s="25"/>
      <c r="Y190" s="17"/>
      <c r="Z190" s="28"/>
      <c r="AA190" s="17"/>
      <c r="AB190" s="17"/>
      <c r="AC190" s="17"/>
      <c r="AD190" s="17"/>
      <c r="AE190" s="17"/>
      <c r="AF190" s="17"/>
      <c r="AG190" s="17"/>
      <c r="AH190" s="17"/>
    </row>
    <row r="191" spans="1:34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24"/>
      <c r="J191" s="25"/>
      <c r="K191" s="26"/>
      <c r="L191" s="27"/>
      <c r="M191" s="26"/>
      <c r="N191" s="27"/>
      <c r="O191" s="26"/>
      <c r="P191" s="27"/>
      <c r="Q191" s="24"/>
      <c r="R191" s="25"/>
      <c r="S191" s="24"/>
      <c r="T191" s="25"/>
      <c r="U191" s="17"/>
      <c r="V191" s="28"/>
      <c r="W191" s="29"/>
      <c r="X191" s="25"/>
      <c r="Y191" s="17"/>
      <c r="Z191" s="28"/>
      <c r="AA191" s="17"/>
      <c r="AB191" s="17"/>
      <c r="AC191" s="17"/>
      <c r="AD191" s="17"/>
      <c r="AE191" s="17"/>
      <c r="AF191" s="17"/>
      <c r="AG191" s="17"/>
      <c r="AH191" s="17"/>
    </row>
    <row r="192" spans="1:34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24"/>
      <c r="J192" s="25"/>
      <c r="K192" s="26"/>
      <c r="L192" s="27"/>
      <c r="M192" s="26"/>
      <c r="N192" s="27"/>
      <c r="O192" s="26"/>
      <c r="P192" s="27"/>
      <c r="Q192" s="24"/>
      <c r="R192" s="25"/>
      <c r="S192" s="24"/>
      <c r="T192" s="25"/>
      <c r="U192" s="17"/>
      <c r="V192" s="28"/>
      <c r="W192" s="29"/>
      <c r="X192" s="25"/>
      <c r="Y192" s="17"/>
      <c r="Z192" s="28"/>
      <c r="AA192" s="17"/>
      <c r="AB192" s="17"/>
      <c r="AC192" s="17"/>
      <c r="AD192" s="17"/>
      <c r="AE192" s="17"/>
      <c r="AF192" s="17"/>
      <c r="AG192" s="17"/>
      <c r="AH192" s="17"/>
    </row>
    <row r="193" spans="1:34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24"/>
      <c r="J193" s="25"/>
      <c r="K193" s="26"/>
      <c r="L193" s="27"/>
      <c r="M193" s="26"/>
      <c r="N193" s="27"/>
      <c r="O193" s="26"/>
      <c r="P193" s="27"/>
      <c r="Q193" s="24"/>
      <c r="R193" s="25"/>
      <c r="S193" s="24"/>
      <c r="T193" s="25"/>
      <c r="U193" s="17"/>
      <c r="V193" s="28"/>
      <c r="W193" s="29"/>
      <c r="X193" s="25"/>
      <c r="Y193" s="17"/>
      <c r="Z193" s="28"/>
      <c r="AA193" s="17"/>
      <c r="AB193" s="17"/>
      <c r="AC193" s="17"/>
      <c r="AD193" s="17"/>
      <c r="AE193" s="17"/>
      <c r="AF193" s="17"/>
      <c r="AG193" s="17"/>
      <c r="AH193" s="17"/>
    </row>
    <row r="194" spans="1:34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24"/>
      <c r="J194" s="25"/>
      <c r="K194" s="26"/>
      <c r="L194" s="27"/>
      <c r="M194" s="26"/>
      <c r="N194" s="27"/>
      <c r="O194" s="26"/>
      <c r="P194" s="27"/>
      <c r="Q194" s="24"/>
      <c r="R194" s="25"/>
      <c r="S194" s="24"/>
      <c r="T194" s="25"/>
      <c r="U194" s="17"/>
      <c r="V194" s="28"/>
      <c r="W194" s="29"/>
      <c r="X194" s="25"/>
      <c r="Y194" s="17"/>
      <c r="Z194" s="28"/>
      <c r="AA194" s="17"/>
      <c r="AB194" s="17"/>
      <c r="AC194" s="17"/>
      <c r="AD194" s="17"/>
      <c r="AE194" s="17"/>
      <c r="AF194" s="17"/>
      <c r="AG194" s="17"/>
      <c r="AH194" s="17"/>
    </row>
    <row r="195" spans="1:34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24"/>
      <c r="J195" s="25"/>
      <c r="K195" s="26"/>
      <c r="L195" s="27"/>
      <c r="M195" s="26"/>
      <c r="N195" s="27"/>
      <c r="O195" s="26"/>
      <c r="P195" s="27"/>
      <c r="Q195" s="24"/>
      <c r="R195" s="25"/>
      <c r="S195" s="24"/>
      <c r="T195" s="25"/>
      <c r="U195" s="17"/>
      <c r="V195" s="28"/>
      <c r="W195" s="29"/>
      <c r="X195" s="25"/>
      <c r="Y195" s="17"/>
      <c r="Z195" s="28"/>
      <c r="AA195" s="17"/>
      <c r="AB195" s="17"/>
      <c r="AC195" s="17"/>
      <c r="AD195" s="17"/>
      <c r="AE195" s="17"/>
      <c r="AF195" s="17"/>
      <c r="AG195" s="17"/>
      <c r="AH195" s="17"/>
    </row>
    <row r="196" spans="1:34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24"/>
      <c r="J196" s="25"/>
      <c r="K196" s="26"/>
      <c r="L196" s="27"/>
      <c r="M196" s="26"/>
      <c r="N196" s="27"/>
      <c r="O196" s="26"/>
      <c r="P196" s="27"/>
      <c r="Q196" s="24"/>
      <c r="R196" s="25"/>
      <c r="S196" s="24"/>
      <c r="T196" s="25"/>
      <c r="U196" s="17"/>
      <c r="V196" s="28"/>
      <c r="W196" s="29"/>
      <c r="X196" s="25"/>
      <c r="Y196" s="17"/>
      <c r="Z196" s="28"/>
      <c r="AA196" s="17"/>
      <c r="AB196" s="17"/>
      <c r="AC196" s="17"/>
      <c r="AD196" s="17"/>
      <c r="AE196" s="17"/>
      <c r="AF196" s="17"/>
      <c r="AG196" s="17"/>
      <c r="AH196" s="17"/>
    </row>
    <row r="197" spans="1:34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24"/>
      <c r="J197" s="25"/>
      <c r="K197" s="26"/>
      <c r="L197" s="27"/>
      <c r="M197" s="26"/>
      <c r="N197" s="27"/>
      <c r="O197" s="26"/>
      <c r="P197" s="27"/>
      <c r="Q197" s="24"/>
      <c r="R197" s="25"/>
      <c r="S197" s="24"/>
      <c r="T197" s="25"/>
      <c r="U197" s="17"/>
      <c r="V197" s="28"/>
      <c r="W197" s="29"/>
      <c r="X197" s="25"/>
      <c r="Y197" s="17"/>
      <c r="Z197" s="28"/>
      <c r="AA197" s="17"/>
      <c r="AB197" s="17"/>
      <c r="AC197" s="17"/>
      <c r="AD197" s="17"/>
      <c r="AE197" s="17"/>
      <c r="AF197" s="17"/>
      <c r="AG197" s="17"/>
      <c r="AH197" s="17"/>
    </row>
    <row r="198" spans="1:34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24"/>
      <c r="J198" s="25"/>
      <c r="K198" s="26"/>
      <c r="L198" s="27"/>
      <c r="M198" s="26"/>
      <c r="N198" s="27"/>
      <c r="O198" s="26"/>
      <c r="P198" s="27"/>
      <c r="Q198" s="24"/>
      <c r="R198" s="25"/>
      <c r="S198" s="24"/>
      <c r="T198" s="25"/>
      <c r="U198" s="17"/>
      <c r="V198" s="28"/>
      <c r="W198" s="29"/>
      <c r="X198" s="25"/>
      <c r="Y198" s="17"/>
      <c r="Z198" s="28"/>
      <c r="AA198" s="17"/>
      <c r="AB198" s="17"/>
      <c r="AC198" s="17"/>
      <c r="AD198" s="17"/>
      <c r="AE198" s="17"/>
      <c r="AF198" s="17"/>
      <c r="AG198" s="17"/>
      <c r="AH198" s="17"/>
    </row>
    <row r="199" spans="1:34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24"/>
      <c r="J199" s="25"/>
      <c r="K199" s="26"/>
      <c r="L199" s="27"/>
      <c r="M199" s="26"/>
      <c r="N199" s="27"/>
      <c r="O199" s="26"/>
      <c r="P199" s="27"/>
      <c r="Q199" s="24"/>
      <c r="R199" s="25"/>
      <c r="S199" s="24"/>
      <c r="T199" s="25"/>
      <c r="U199" s="17"/>
      <c r="V199" s="28"/>
      <c r="W199" s="29"/>
      <c r="X199" s="25"/>
      <c r="Y199" s="17"/>
      <c r="Z199" s="28"/>
      <c r="AA199" s="17"/>
      <c r="AB199" s="17"/>
      <c r="AC199" s="17"/>
      <c r="AD199" s="17"/>
      <c r="AE199" s="17"/>
      <c r="AF199" s="17"/>
      <c r="AG199" s="17"/>
      <c r="AH199" s="17"/>
    </row>
    <row r="200" spans="1:34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24"/>
      <c r="J200" s="25"/>
      <c r="K200" s="26"/>
      <c r="L200" s="27"/>
      <c r="M200" s="26"/>
      <c r="N200" s="27"/>
      <c r="O200" s="26"/>
      <c r="P200" s="27"/>
      <c r="Q200" s="24"/>
      <c r="R200" s="25"/>
      <c r="S200" s="24"/>
      <c r="T200" s="25"/>
      <c r="U200" s="17"/>
      <c r="V200" s="28"/>
      <c r="W200" s="29"/>
      <c r="X200" s="25"/>
      <c r="Y200" s="17"/>
      <c r="Z200" s="28"/>
      <c r="AA200" s="17"/>
      <c r="AB200" s="17"/>
      <c r="AC200" s="17"/>
      <c r="AD200" s="17"/>
      <c r="AE200" s="17"/>
      <c r="AF200" s="17"/>
      <c r="AG200" s="17"/>
      <c r="AH200" s="17"/>
    </row>
    <row r="201" spans="1:34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24"/>
      <c r="J201" s="25"/>
      <c r="K201" s="26"/>
      <c r="L201" s="27"/>
      <c r="M201" s="26"/>
      <c r="N201" s="27"/>
      <c r="O201" s="26"/>
      <c r="P201" s="27"/>
      <c r="Q201" s="24"/>
      <c r="R201" s="25"/>
      <c r="S201" s="24"/>
      <c r="T201" s="25"/>
      <c r="U201" s="17"/>
      <c r="V201" s="28"/>
      <c r="W201" s="29"/>
      <c r="X201" s="25"/>
      <c r="Y201" s="17"/>
      <c r="Z201" s="28"/>
      <c r="AA201" s="17"/>
      <c r="AB201" s="17"/>
      <c r="AC201" s="17"/>
      <c r="AD201" s="17"/>
      <c r="AE201" s="17"/>
      <c r="AF201" s="17"/>
      <c r="AG201" s="17"/>
      <c r="AH201" s="17"/>
    </row>
    <row r="202" spans="1:34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24"/>
      <c r="J202" s="25"/>
      <c r="K202" s="26"/>
      <c r="L202" s="27"/>
      <c r="M202" s="26"/>
      <c r="N202" s="27"/>
      <c r="O202" s="26"/>
      <c r="P202" s="27"/>
      <c r="Q202" s="24"/>
      <c r="R202" s="25"/>
      <c r="S202" s="24"/>
      <c r="T202" s="25"/>
      <c r="U202" s="17"/>
      <c r="V202" s="28"/>
      <c r="W202" s="29"/>
      <c r="X202" s="25"/>
      <c r="Y202" s="17"/>
      <c r="Z202" s="28"/>
      <c r="AA202" s="17"/>
      <c r="AB202" s="17"/>
      <c r="AC202" s="17"/>
      <c r="AD202" s="17"/>
      <c r="AE202" s="17"/>
      <c r="AF202" s="17"/>
      <c r="AG202" s="17"/>
      <c r="AH202" s="17"/>
    </row>
    <row r="203" spans="1:34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24"/>
      <c r="J203" s="25"/>
      <c r="K203" s="26"/>
      <c r="L203" s="27"/>
      <c r="M203" s="26"/>
      <c r="N203" s="27"/>
      <c r="O203" s="26"/>
      <c r="P203" s="27"/>
      <c r="Q203" s="24"/>
      <c r="R203" s="25"/>
      <c r="S203" s="24"/>
      <c r="T203" s="25"/>
      <c r="U203" s="17"/>
      <c r="V203" s="28"/>
      <c r="W203" s="29"/>
      <c r="X203" s="25"/>
      <c r="Y203" s="17"/>
      <c r="Z203" s="28"/>
      <c r="AA203" s="17"/>
      <c r="AB203" s="17"/>
      <c r="AC203" s="17"/>
      <c r="AD203" s="17"/>
      <c r="AE203" s="17"/>
      <c r="AF203" s="17"/>
      <c r="AG203" s="17"/>
      <c r="AH203" s="17"/>
    </row>
    <row r="204" spans="1:34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24"/>
      <c r="J204" s="25"/>
      <c r="K204" s="26"/>
      <c r="L204" s="27"/>
      <c r="M204" s="26"/>
      <c r="N204" s="27"/>
      <c r="O204" s="26"/>
      <c r="P204" s="27"/>
      <c r="Q204" s="24"/>
      <c r="R204" s="25"/>
      <c r="S204" s="24"/>
      <c r="T204" s="25"/>
      <c r="U204" s="17"/>
      <c r="V204" s="28"/>
      <c r="W204" s="29"/>
      <c r="X204" s="25"/>
      <c r="Y204" s="17"/>
      <c r="Z204" s="28"/>
      <c r="AA204" s="17"/>
      <c r="AB204" s="17"/>
      <c r="AC204" s="17"/>
      <c r="AD204" s="17"/>
      <c r="AE204" s="17"/>
      <c r="AF204" s="17"/>
      <c r="AG204" s="17"/>
      <c r="AH204" s="17"/>
    </row>
    <row r="205" spans="1:34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24"/>
      <c r="J205" s="25"/>
      <c r="K205" s="26"/>
      <c r="L205" s="27"/>
      <c r="M205" s="26"/>
      <c r="N205" s="27"/>
      <c r="O205" s="26"/>
      <c r="P205" s="27"/>
      <c r="Q205" s="24"/>
      <c r="R205" s="25"/>
      <c r="S205" s="24"/>
      <c r="T205" s="25"/>
      <c r="U205" s="17"/>
      <c r="V205" s="28"/>
      <c r="W205" s="29"/>
      <c r="X205" s="25"/>
      <c r="Y205" s="17"/>
      <c r="Z205" s="28"/>
      <c r="AA205" s="17"/>
      <c r="AB205" s="17"/>
      <c r="AC205" s="17"/>
      <c r="AD205" s="17"/>
      <c r="AE205" s="17"/>
      <c r="AF205" s="17"/>
      <c r="AG205" s="17"/>
      <c r="AH205" s="17"/>
    </row>
    <row r="206" spans="1:34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24"/>
      <c r="J206" s="25"/>
      <c r="K206" s="26"/>
      <c r="L206" s="27"/>
      <c r="M206" s="26"/>
      <c r="N206" s="27"/>
      <c r="O206" s="26"/>
      <c r="P206" s="27"/>
      <c r="Q206" s="24"/>
      <c r="R206" s="25"/>
      <c r="S206" s="24"/>
      <c r="T206" s="25"/>
      <c r="U206" s="17"/>
      <c r="V206" s="28"/>
      <c r="W206" s="29"/>
      <c r="X206" s="25"/>
      <c r="Y206" s="17"/>
      <c r="Z206" s="28"/>
      <c r="AA206" s="17"/>
      <c r="AB206" s="17"/>
      <c r="AC206" s="17"/>
      <c r="AD206" s="17"/>
      <c r="AE206" s="17"/>
      <c r="AF206" s="17"/>
      <c r="AG206" s="17"/>
      <c r="AH206" s="17"/>
    </row>
    <row r="207" spans="1:34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24"/>
      <c r="J207" s="25"/>
      <c r="K207" s="26"/>
      <c r="L207" s="27"/>
      <c r="M207" s="26"/>
      <c r="N207" s="27"/>
      <c r="O207" s="26"/>
      <c r="P207" s="27"/>
      <c r="Q207" s="24"/>
      <c r="R207" s="25"/>
      <c r="S207" s="24"/>
      <c r="T207" s="25"/>
      <c r="U207" s="17"/>
      <c r="V207" s="28"/>
      <c r="W207" s="29"/>
      <c r="X207" s="25"/>
      <c r="Y207" s="17"/>
      <c r="Z207" s="28"/>
      <c r="AA207" s="17"/>
      <c r="AB207" s="17"/>
      <c r="AC207" s="17"/>
      <c r="AD207" s="17"/>
      <c r="AE207" s="17"/>
      <c r="AF207" s="17"/>
      <c r="AG207" s="17"/>
      <c r="AH207" s="17"/>
    </row>
    <row r="208" spans="1:34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24"/>
      <c r="J208" s="25"/>
      <c r="K208" s="26"/>
      <c r="L208" s="27"/>
      <c r="M208" s="26"/>
      <c r="N208" s="27"/>
      <c r="O208" s="26"/>
      <c r="P208" s="27"/>
      <c r="Q208" s="24"/>
      <c r="R208" s="25"/>
      <c r="S208" s="24"/>
      <c r="T208" s="25"/>
      <c r="U208" s="17"/>
      <c r="V208" s="28"/>
      <c r="W208" s="29"/>
      <c r="X208" s="25"/>
      <c r="Y208" s="17"/>
      <c r="Z208" s="28"/>
      <c r="AA208" s="17"/>
      <c r="AB208" s="17"/>
      <c r="AC208" s="17"/>
      <c r="AD208" s="17"/>
      <c r="AE208" s="17"/>
      <c r="AF208" s="17"/>
      <c r="AG208" s="17"/>
      <c r="AH208" s="17"/>
    </row>
    <row r="209" spans="1:34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24"/>
      <c r="J209" s="25"/>
      <c r="K209" s="26"/>
      <c r="L209" s="27"/>
      <c r="M209" s="26"/>
      <c r="N209" s="27"/>
      <c r="O209" s="26"/>
      <c r="P209" s="27"/>
      <c r="Q209" s="24"/>
      <c r="R209" s="25"/>
      <c r="S209" s="24"/>
      <c r="T209" s="25"/>
      <c r="U209" s="17"/>
      <c r="V209" s="28"/>
      <c r="W209" s="29"/>
      <c r="X209" s="25"/>
      <c r="Y209" s="17"/>
      <c r="Z209" s="28"/>
      <c r="AA209" s="17"/>
      <c r="AB209" s="17"/>
      <c r="AC209" s="17"/>
      <c r="AD209" s="17"/>
      <c r="AE209" s="17"/>
      <c r="AF209" s="17"/>
      <c r="AG209" s="17"/>
      <c r="AH209" s="17"/>
    </row>
    <row r="210" spans="1:34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24"/>
      <c r="J210" s="25"/>
      <c r="K210" s="26"/>
      <c r="L210" s="27"/>
      <c r="M210" s="26"/>
      <c r="N210" s="27"/>
      <c r="O210" s="26"/>
      <c r="P210" s="27"/>
      <c r="Q210" s="24"/>
      <c r="R210" s="25"/>
      <c r="S210" s="24"/>
      <c r="T210" s="25"/>
      <c r="U210" s="17"/>
      <c r="V210" s="28"/>
      <c r="W210" s="29"/>
      <c r="X210" s="25"/>
      <c r="Y210" s="17"/>
      <c r="Z210" s="28"/>
      <c r="AA210" s="17"/>
      <c r="AB210" s="17"/>
      <c r="AC210" s="17"/>
      <c r="AD210" s="17"/>
      <c r="AE210" s="17"/>
      <c r="AF210" s="17"/>
      <c r="AG210" s="17"/>
      <c r="AH210" s="17"/>
    </row>
    <row r="211" spans="1:34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24"/>
      <c r="J211" s="25"/>
      <c r="K211" s="26"/>
      <c r="L211" s="27"/>
      <c r="M211" s="26"/>
      <c r="N211" s="27"/>
      <c r="O211" s="26"/>
      <c r="P211" s="27"/>
      <c r="Q211" s="24"/>
      <c r="R211" s="25"/>
      <c r="S211" s="24"/>
      <c r="T211" s="25"/>
      <c r="U211" s="17"/>
      <c r="V211" s="28"/>
      <c r="W211" s="29"/>
      <c r="X211" s="25"/>
      <c r="Y211" s="17"/>
      <c r="Z211" s="28"/>
      <c r="AA211" s="17"/>
      <c r="AB211" s="17"/>
      <c r="AC211" s="17"/>
      <c r="AD211" s="17"/>
      <c r="AE211" s="17"/>
      <c r="AF211" s="17"/>
      <c r="AG211" s="17"/>
      <c r="AH211" s="17"/>
    </row>
    <row r="212" spans="1:34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24"/>
      <c r="J212" s="25"/>
      <c r="K212" s="26"/>
      <c r="L212" s="27"/>
      <c r="M212" s="26"/>
      <c r="N212" s="27"/>
      <c r="O212" s="26"/>
      <c r="P212" s="27"/>
      <c r="Q212" s="24"/>
      <c r="R212" s="25"/>
      <c r="S212" s="24"/>
      <c r="T212" s="25"/>
      <c r="U212" s="17"/>
      <c r="V212" s="28"/>
      <c r="W212" s="29"/>
      <c r="X212" s="25"/>
      <c r="Y212" s="17"/>
      <c r="Z212" s="28"/>
      <c r="AA212" s="17"/>
      <c r="AB212" s="17"/>
      <c r="AC212" s="17"/>
      <c r="AD212" s="17"/>
      <c r="AE212" s="17"/>
      <c r="AF212" s="17"/>
      <c r="AG212" s="17"/>
      <c r="AH212" s="17"/>
    </row>
    <row r="213" spans="1:34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24"/>
      <c r="J213" s="25"/>
      <c r="K213" s="26"/>
      <c r="L213" s="27"/>
      <c r="M213" s="26"/>
      <c r="N213" s="27"/>
      <c r="O213" s="26"/>
      <c r="P213" s="27"/>
      <c r="Q213" s="24"/>
      <c r="R213" s="25"/>
      <c r="S213" s="24"/>
      <c r="T213" s="25"/>
      <c r="U213" s="17"/>
      <c r="V213" s="28"/>
      <c r="W213" s="29"/>
      <c r="X213" s="25"/>
      <c r="Y213" s="17"/>
      <c r="Z213" s="28"/>
      <c r="AA213" s="17"/>
      <c r="AB213" s="17"/>
      <c r="AC213" s="17"/>
      <c r="AD213" s="17"/>
      <c r="AE213" s="17"/>
      <c r="AF213" s="17"/>
      <c r="AG213" s="17"/>
      <c r="AH213" s="17"/>
    </row>
    <row r="214" spans="1:34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24"/>
      <c r="J214" s="25"/>
      <c r="K214" s="26"/>
      <c r="L214" s="27"/>
      <c r="M214" s="26"/>
      <c r="N214" s="27"/>
      <c r="O214" s="26"/>
      <c r="P214" s="27"/>
      <c r="Q214" s="24"/>
      <c r="R214" s="25"/>
      <c r="S214" s="24"/>
      <c r="T214" s="25"/>
      <c r="U214" s="17"/>
      <c r="V214" s="28"/>
      <c r="W214" s="29"/>
      <c r="X214" s="25"/>
      <c r="Y214" s="17"/>
      <c r="Z214" s="28"/>
      <c r="AA214" s="17"/>
      <c r="AB214" s="17"/>
      <c r="AC214" s="17"/>
      <c r="AD214" s="17"/>
      <c r="AE214" s="17"/>
      <c r="AF214" s="17"/>
      <c r="AG214" s="17"/>
      <c r="AH214" s="17"/>
    </row>
    <row r="215" spans="1:34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24"/>
      <c r="J215" s="25"/>
      <c r="K215" s="26"/>
      <c r="L215" s="27"/>
      <c r="M215" s="26"/>
      <c r="N215" s="27"/>
      <c r="O215" s="26"/>
      <c r="P215" s="27"/>
      <c r="Q215" s="24"/>
      <c r="R215" s="25"/>
      <c r="S215" s="24"/>
      <c r="T215" s="25"/>
      <c r="U215" s="17"/>
      <c r="V215" s="28"/>
      <c r="W215" s="29"/>
      <c r="X215" s="25"/>
      <c r="Y215" s="17"/>
      <c r="Z215" s="28"/>
      <c r="AA215" s="17"/>
      <c r="AB215" s="17"/>
      <c r="AC215" s="17"/>
      <c r="AD215" s="17"/>
      <c r="AE215" s="17"/>
      <c r="AF215" s="17"/>
      <c r="AG215" s="17"/>
      <c r="AH215" s="17"/>
    </row>
    <row r="216" spans="1:34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24"/>
      <c r="J216" s="25"/>
      <c r="K216" s="26"/>
      <c r="L216" s="27"/>
      <c r="M216" s="26"/>
      <c r="N216" s="27"/>
      <c r="O216" s="26"/>
      <c r="P216" s="27"/>
      <c r="Q216" s="24"/>
      <c r="R216" s="25"/>
      <c r="S216" s="24"/>
      <c r="T216" s="25"/>
      <c r="U216" s="17"/>
      <c r="V216" s="28"/>
      <c r="W216" s="29"/>
      <c r="X216" s="25"/>
      <c r="Y216" s="17"/>
      <c r="Z216" s="28"/>
      <c r="AA216" s="17"/>
      <c r="AB216" s="17"/>
      <c r="AC216" s="17"/>
      <c r="AD216" s="17"/>
      <c r="AE216" s="17"/>
      <c r="AF216" s="17"/>
      <c r="AG216" s="17"/>
      <c r="AH216" s="17"/>
    </row>
    <row r="217" spans="1:34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24"/>
      <c r="J217" s="25"/>
      <c r="K217" s="26"/>
      <c r="L217" s="27"/>
      <c r="M217" s="26"/>
      <c r="N217" s="27"/>
      <c r="O217" s="26"/>
      <c r="P217" s="27"/>
      <c r="Q217" s="24"/>
      <c r="R217" s="25"/>
      <c r="S217" s="24"/>
      <c r="T217" s="25"/>
      <c r="U217" s="17"/>
      <c r="V217" s="28"/>
      <c r="W217" s="29"/>
      <c r="X217" s="25"/>
      <c r="Y217" s="17"/>
      <c r="Z217" s="28"/>
      <c r="AA217" s="17"/>
      <c r="AB217" s="17"/>
      <c r="AC217" s="17"/>
      <c r="AD217" s="17"/>
      <c r="AE217" s="17"/>
      <c r="AF217" s="17"/>
      <c r="AG217" s="17"/>
      <c r="AH217" s="17"/>
    </row>
    <row r="218" spans="1:34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24"/>
      <c r="J218" s="25"/>
      <c r="K218" s="26"/>
      <c r="L218" s="27"/>
      <c r="M218" s="26"/>
      <c r="N218" s="27"/>
      <c r="O218" s="26"/>
      <c r="P218" s="27"/>
      <c r="Q218" s="24"/>
      <c r="R218" s="25"/>
      <c r="S218" s="24"/>
      <c r="T218" s="25"/>
      <c r="U218" s="17"/>
      <c r="V218" s="28"/>
      <c r="W218" s="29"/>
      <c r="X218" s="25"/>
      <c r="Y218" s="17"/>
      <c r="Z218" s="28"/>
      <c r="AA218" s="17"/>
      <c r="AB218" s="17"/>
      <c r="AC218" s="17"/>
      <c r="AD218" s="17"/>
      <c r="AE218" s="17"/>
      <c r="AF218" s="17"/>
      <c r="AG218" s="17"/>
      <c r="AH218" s="17"/>
    </row>
    <row r="219" spans="1:34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24"/>
      <c r="J219" s="25"/>
      <c r="K219" s="26"/>
      <c r="L219" s="27"/>
      <c r="M219" s="26"/>
      <c r="N219" s="27"/>
      <c r="O219" s="26"/>
      <c r="P219" s="27"/>
      <c r="Q219" s="24"/>
      <c r="R219" s="25"/>
      <c r="S219" s="24"/>
      <c r="T219" s="25"/>
      <c r="U219" s="17"/>
      <c r="V219" s="28"/>
      <c r="W219" s="29"/>
      <c r="X219" s="25"/>
      <c r="Y219" s="17"/>
      <c r="Z219" s="28"/>
      <c r="AA219" s="17"/>
      <c r="AB219" s="17"/>
      <c r="AC219" s="17"/>
      <c r="AD219" s="17"/>
      <c r="AE219" s="17"/>
      <c r="AF219" s="17"/>
      <c r="AG219" s="17"/>
      <c r="AH219" s="17"/>
    </row>
    <row r="220" spans="1:34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24"/>
      <c r="J220" s="25"/>
      <c r="K220" s="26"/>
      <c r="L220" s="27"/>
      <c r="M220" s="26"/>
      <c r="N220" s="27"/>
      <c r="O220" s="26"/>
      <c r="P220" s="27"/>
      <c r="Q220" s="24"/>
      <c r="R220" s="25"/>
      <c r="S220" s="24"/>
      <c r="T220" s="25"/>
      <c r="U220" s="17"/>
      <c r="V220" s="28"/>
      <c r="W220" s="29"/>
      <c r="X220" s="25"/>
      <c r="Y220" s="17"/>
      <c r="Z220" s="28"/>
      <c r="AA220" s="17"/>
      <c r="AB220" s="17"/>
      <c r="AC220" s="17"/>
      <c r="AD220" s="17"/>
      <c r="AE220" s="17"/>
      <c r="AF220" s="17"/>
      <c r="AG220" s="17"/>
      <c r="AH220" s="17"/>
    </row>
    <row r="221" spans="1:34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24"/>
      <c r="J221" s="25"/>
      <c r="K221" s="26"/>
      <c r="L221" s="27"/>
      <c r="M221" s="26"/>
      <c r="N221" s="27"/>
      <c r="O221" s="26"/>
      <c r="P221" s="27"/>
      <c r="Q221" s="24"/>
      <c r="R221" s="25"/>
      <c r="S221" s="24"/>
      <c r="T221" s="25"/>
      <c r="U221" s="17"/>
      <c r="V221" s="28"/>
      <c r="W221" s="29"/>
      <c r="X221" s="25"/>
      <c r="Y221" s="17"/>
      <c r="Z221" s="28"/>
      <c r="AA221" s="17"/>
      <c r="AB221" s="17"/>
      <c r="AC221" s="17"/>
      <c r="AD221" s="17"/>
      <c r="AE221" s="17"/>
      <c r="AF221" s="17"/>
      <c r="AG221" s="17"/>
      <c r="AH221" s="17"/>
    </row>
    <row r="222" spans="1:34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24"/>
      <c r="J222" s="25"/>
      <c r="K222" s="26"/>
      <c r="L222" s="27"/>
      <c r="M222" s="26"/>
      <c r="N222" s="27"/>
      <c r="O222" s="26"/>
      <c r="P222" s="27"/>
      <c r="Q222" s="24"/>
      <c r="R222" s="25"/>
      <c r="S222" s="24"/>
      <c r="T222" s="25"/>
      <c r="U222" s="17"/>
      <c r="V222" s="28"/>
      <c r="W222" s="29"/>
      <c r="X222" s="25"/>
      <c r="Y222" s="17"/>
      <c r="Z222" s="28"/>
      <c r="AA222" s="17"/>
      <c r="AB222" s="17"/>
      <c r="AC222" s="17"/>
      <c r="AD222" s="17"/>
      <c r="AE222" s="17"/>
      <c r="AF222" s="17"/>
      <c r="AG222" s="17"/>
      <c r="AH222" s="17"/>
    </row>
    <row r="223" spans="1:34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24"/>
      <c r="J223" s="25"/>
      <c r="K223" s="26"/>
      <c r="L223" s="27"/>
      <c r="M223" s="26"/>
      <c r="N223" s="27"/>
      <c r="O223" s="26"/>
      <c r="P223" s="27"/>
      <c r="Q223" s="24"/>
      <c r="R223" s="25"/>
      <c r="S223" s="24"/>
      <c r="T223" s="25"/>
      <c r="U223" s="17"/>
      <c r="V223" s="28"/>
      <c r="W223" s="29"/>
      <c r="X223" s="25"/>
      <c r="Y223" s="17"/>
      <c r="Z223" s="28"/>
      <c r="AA223" s="17"/>
      <c r="AB223" s="17"/>
      <c r="AC223" s="17"/>
      <c r="AD223" s="17"/>
      <c r="AE223" s="17"/>
      <c r="AF223" s="17"/>
      <c r="AG223" s="17"/>
      <c r="AH223" s="17"/>
    </row>
    <row r="224" spans="1:34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24"/>
      <c r="J224" s="25"/>
      <c r="K224" s="26"/>
      <c r="L224" s="27"/>
      <c r="M224" s="26"/>
      <c r="N224" s="27"/>
      <c r="O224" s="26"/>
      <c r="P224" s="27"/>
      <c r="Q224" s="24"/>
      <c r="R224" s="25"/>
      <c r="S224" s="24"/>
      <c r="T224" s="25"/>
      <c r="U224" s="17"/>
      <c r="V224" s="28"/>
      <c r="W224" s="29"/>
      <c r="X224" s="25"/>
      <c r="Y224" s="17"/>
      <c r="Z224" s="28"/>
      <c r="AA224" s="17"/>
      <c r="AB224" s="17"/>
      <c r="AC224" s="17"/>
      <c r="AD224" s="17"/>
      <c r="AE224" s="17"/>
      <c r="AF224" s="17"/>
      <c r="AG224" s="17"/>
      <c r="AH224" s="17"/>
    </row>
    <row r="225" spans="1:34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24"/>
      <c r="J225" s="25"/>
      <c r="K225" s="26"/>
      <c r="L225" s="27"/>
      <c r="M225" s="26"/>
      <c r="N225" s="27"/>
      <c r="O225" s="26"/>
      <c r="P225" s="27"/>
      <c r="Q225" s="24"/>
      <c r="R225" s="25"/>
      <c r="S225" s="24"/>
      <c r="T225" s="25"/>
      <c r="U225" s="17"/>
      <c r="V225" s="28"/>
      <c r="W225" s="29"/>
      <c r="X225" s="25"/>
      <c r="Y225" s="17"/>
      <c r="Z225" s="28"/>
      <c r="AA225" s="17"/>
      <c r="AB225" s="17"/>
      <c r="AC225" s="17"/>
      <c r="AD225" s="17"/>
      <c r="AE225" s="17"/>
      <c r="AF225" s="17"/>
      <c r="AG225" s="17"/>
      <c r="AH225" s="17"/>
    </row>
    <row r="226" spans="1:34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24"/>
      <c r="J226" s="25"/>
      <c r="K226" s="26"/>
      <c r="L226" s="27"/>
      <c r="M226" s="26"/>
      <c r="N226" s="27"/>
      <c r="O226" s="26"/>
      <c r="P226" s="27"/>
      <c r="Q226" s="24"/>
      <c r="R226" s="25"/>
      <c r="S226" s="24"/>
      <c r="T226" s="25"/>
      <c r="U226" s="17"/>
      <c r="V226" s="28"/>
      <c r="W226" s="29"/>
      <c r="X226" s="25"/>
      <c r="Y226" s="17"/>
      <c r="Z226" s="28"/>
      <c r="AA226" s="17"/>
      <c r="AB226" s="17"/>
      <c r="AC226" s="17"/>
      <c r="AD226" s="17"/>
      <c r="AE226" s="17"/>
      <c r="AF226" s="17"/>
      <c r="AG226" s="17"/>
      <c r="AH226" s="17"/>
    </row>
    <row r="227" spans="1:34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24"/>
      <c r="J227" s="25"/>
      <c r="K227" s="26"/>
      <c r="L227" s="27"/>
      <c r="M227" s="26"/>
      <c r="N227" s="27"/>
      <c r="O227" s="26"/>
      <c r="P227" s="27"/>
      <c r="Q227" s="24"/>
      <c r="R227" s="25"/>
      <c r="S227" s="24"/>
      <c r="T227" s="25"/>
      <c r="U227" s="17"/>
      <c r="V227" s="28"/>
      <c r="W227" s="29"/>
      <c r="X227" s="25"/>
      <c r="Y227" s="17"/>
      <c r="Z227" s="28"/>
      <c r="AA227" s="17"/>
      <c r="AB227" s="17"/>
      <c r="AC227" s="17"/>
      <c r="AD227" s="17"/>
      <c r="AE227" s="17"/>
      <c r="AF227" s="17"/>
      <c r="AG227" s="17"/>
      <c r="AH227" s="17"/>
    </row>
    <row r="228" spans="1:34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24"/>
      <c r="J228" s="25"/>
      <c r="K228" s="26"/>
      <c r="L228" s="27"/>
      <c r="M228" s="26"/>
      <c r="N228" s="27"/>
      <c r="O228" s="26"/>
      <c r="P228" s="27"/>
      <c r="Q228" s="24"/>
      <c r="R228" s="25"/>
      <c r="S228" s="24"/>
      <c r="T228" s="25"/>
      <c r="U228" s="17"/>
      <c r="V228" s="28"/>
      <c r="W228" s="29"/>
      <c r="X228" s="25"/>
      <c r="Y228" s="17"/>
      <c r="Z228" s="28"/>
      <c r="AA228" s="17"/>
      <c r="AB228" s="17"/>
      <c r="AC228" s="17"/>
      <c r="AD228" s="17"/>
      <c r="AE228" s="17"/>
      <c r="AF228" s="17"/>
      <c r="AG228" s="17"/>
      <c r="AH228" s="17"/>
    </row>
    <row r="229" spans="1:34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24"/>
      <c r="J229" s="25"/>
      <c r="K229" s="26"/>
      <c r="L229" s="27"/>
      <c r="M229" s="26"/>
      <c r="N229" s="27"/>
      <c r="O229" s="26"/>
      <c r="P229" s="27"/>
      <c r="Q229" s="24"/>
      <c r="R229" s="25"/>
      <c r="S229" s="24"/>
      <c r="T229" s="25"/>
      <c r="U229" s="17"/>
      <c r="V229" s="28"/>
      <c r="W229" s="29"/>
      <c r="X229" s="25"/>
      <c r="Y229" s="17"/>
      <c r="Z229" s="28"/>
      <c r="AA229" s="17"/>
      <c r="AB229" s="17"/>
      <c r="AC229" s="17"/>
      <c r="AD229" s="17"/>
      <c r="AE229" s="17"/>
      <c r="AF229" s="17"/>
      <c r="AG229" s="17"/>
      <c r="AH229" s="17"/>
    </row>
    <row r="230" spans="1:34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24"/>
      <c r="J230" s="25"/>
      <c r="K230" s="26"/>
      <c r="L230" s="27"/>
      <c r="M230" s="26"/>
      <c r="N230" s="27"/>
      <c r="O230" s="26"/>
      <c r="P230" s="27"/>
      <c r="Q230" s="24"/>
      <c r="R230" s="25"/>
      <c r="S230" s="24"/>
      <c r="T230" s="25"/>
      <c r="U230" s="17"/>
      <c r="V230" s="28"/>
      <c r="W230" s="29"/>
      <c r="X230" s="25"/>
      <c r="Y230" s="17"/>
      <c r="Z230" s="28"/>
      <c r="AA230" s="17"/>
      <c r="AB230" s="17"/>
      <c r="AC230" s="17"/>
      <c r="AD230" s="17"/>
      <c r="AE230" s="17"/>
      <c r="AF230" s="17"/>
      <c r="AG230" s="17"/>
      <c r="AH230" s="17"/>
    </row>
    <row r="231" spans="1:34" ht="15.75" customHeight="1" x14ac:dyDescent="0.25"/>
    <row r="232" spans="1:34" ht="15.75" customHeight="1" x14ac:dyDescent="0.25"/>
    <row r="233" spans="1:34" ht="15.75" customHeight="1" x14ac:dyDescent="0.25"/>
    <row r="234" spans="1:34" ht="15.75" customHeight="1" x14ac:dyDescent="0.25"/>
    <row r="235" spans="1:34" ht="15.75" customHeight="1" x14ac:dyDescent="0.25"/>
    <row r="236" spans="1:34" ht="15.75" customHeight="1" x14ac:dyDescent="0.25"/>
    <row r="237" spans="1:34" ht="15.75" customHeight="1" x14ac:dyDescent="0.25"/>
    <row r="238" spans="1:34" ht="15.75" customHeight="1" x14ac:dyDescent="0.25"/>
    <row r="239" spans="1:34" ht="15.75" customHeight="1" x14ac:dyDescent="0.25"/>
    <row r="240" spans="1:3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Z28" xr:uid="{00000000-0001-0000-0700-000000000000}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WK1 - 4May</vt:lpstr>
      <vt:lpstr>All Weeks</vt:lpstr>
      <vt:lpstr>WK2 - 11May</vt:lpstr>
      <vt:lpstr>WK3 - 18May</vt:lpstr>
      <vt:lpstr>WK4 - 25May</vt:lpstr>
      <vt:lpstr>WK5 - 1Jun</vt:lpstr>
      <vt:lpstr>WK6 - 8Jun</vt:lpstr>
      <vt:lpstr>WK7 - 15Jun</vt:lpstr>
      <vt:lpstr>WK8 - 22Jun</vt:lpstr>
      <vt:lpstr>WK9 - 29Jun</vt:lpstr>
      <vt:lpstr>WK10 - 6Jul</vt:lpstr>
      <vt:lpstr>WK11 - 13Jul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Hanan Alasfoor</cp:lastModifiedBy>
  <dcterms:modified xsi:type="dcterms:W3CDTF">2025-09-30T14:20:25Z</dcterms:modified>
</cp:coreProperties>
</file>