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E29907F4-7BB5-4908-9E8B-40EF969517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N" sheetId="2" r:id="rId1"/>
  </sheets>
  <definedNames>
    <definedName name="a">ANN!$H$23</definedName>
    <definedName name="Af">ANN!$I$35</definedName>
    <definedName name="b">ANN!$I$8</definedName>
    <definedName name="d">ANN!$I$39</definedName>
    <definedName name="e">ANN!$O$24</definedName>
    <definedName name="Ef">ANN!$O$25</definedName>
    <definedName name="fc">ANN!$O$23</definedName>
    <definedName name="fu">ANN!$O$24</definedName>
    <definedName name="fud">ANN!$I$47</definedName>
    <definedName name="gammac">ANN!#REF!</definedName>
    <definedName name="gammaf">ANN!#REF!</definedName>
    <definedName name="h">ANN!$H$22</definedName>
    <definedName name="M">ANN!$H$20</definedName>
    <definedName name="nb">ANN!$H$26</definedName>
    <definedName name="phi">ANN!$H$25</definedName>
    <definedName name="phis">ANN!$H$24</definedName>
    <definedName name="w">ANN!#REF!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" l="1"/>
  <c r="X36" i="2"/>
  <c r="X35" i="2"/>
  <c r="X34" i="2"/>
  <c r="P37" i="2"/>
  <c r="P36" i="2"/>
  <c r="W47" i="2" l="1"/>
  <c r="X56" i="2" s="1"/>
  <c r="P45" i="2"/>
  <c r="Q54" i="2" s="1"/>
  <c r="P47" i="2"/>
  <c r="Q56" i="2" s="1"/>
  <c r="P44" i="2"/>
  <c r="Q53" i="2" s="1"/>
  <c r="P46" i="2"/>
  <c r="Q55" i="2" s="1"/>
  <c r="W44" i="2"/>
  <c r="X53" i="2" s="1"/>
  <c r="W45" i="2"/>
  <c r="X54" i="2" s="1"/>
  <c r="W46" i="2"/>
  <c r="X55" i="2" s="1"/>
  <c r="Q60" i="2" l="1"/>
  <c r="T63" i="2" s="1"/>
</calcChain>
</file>

<file path=xl/sharedStrings.xml><?xml version="1.0" encoding="utf-8"?>
<sst xmlns="http://schemas.openxmlformats.org/spreadsheetml/2006/main" count="53" uniqueCount="53">
  <si>
    <t>Document No.</t>
  </si>
  <si>
    <t>Sheet No.</t>
  </si>
  <si>
    <t>REF</t>
  </si>
  <si>
    <t>Calculations</t>
  </si>
  <si>
    <r>
      <t xml:space="preserve">Input Data (Enter Data in </t>
    </r>
    <r>
      <rPr>
        <b/>
        <sz val="12"/>
        <color theme="4"/>
        <rFont val="Arial"/>
        <family val="2"/>
      </rPr>
      <t>Blue Cells</t>
    </r>
    <r>
      <rPr>
        <b/>
        <sz val="12"/>
        <color theme="1"/>
        <rFont val="Arial"/>
        <family val="2"/>
      </rPr>
      <t xml:space="preserve"> only)</t>
    </r>
  </si>
  <si>
    <t>Basic calculations</t>
  </si>
  <si>
    <t>Ultimate Stress of Stainless Steel (Mpa)</t>
  </si>
  <si>
    <t>Diameter (mm)</t>
  </si>
  <si>
    <t>Length (mm)</t>
  </si>
  <si>
    <t>Thickness (mm)</t>
  </si>
  <si>
    <t>Yield Stress of Stainless steel (Mpa)</t>
  </si>
  <si>
    <t>Normalised D</t>
  </si>
  <si>
    <t>Normalised L</t>
  </si>
  <si>
    <t>Normalised t</t>
  </si>
  <si>
    <t>Normalised f0.2</t>
  </si>
  <si>
    <t>Normalised fu</t>
  </si>
  <si>
    <t>Normalised n</t>
  </si>
  <si>
    <t>Ramberg-Osgood hardening parameter n</t>
  </si>
  <si>
    <t>Exponent constant for the Activation Function</t>
  </si>
  <si>
    <t>H1</t>
  </si>
  <si>
    <t>H2</t>
  </si>
  <si>
    <t>H3</t>
  </si>
  <si>
    <t>H4</t>
  </si>
  <si>
    <t>H5</t>
  </si>
  <si>
    <t>H6</t>
  </si>
  <si>
    <t>H7</t>
  </si>
  <si>
    <t>H8</t>
  </si>
  <si>
    <t>Activation Functions</t>
  </si>
  <si>
    <t>Activation Function 1</t>
  </si>
  <si>
    <t>Activation Function 2</t>
  </si>
  <si>
    <t>Activation Function 3</t>
  </si>
  <si>
    <t>Activation Function 4</t>
  </si>
  <si>
    <t>Activation Function 5</t>
  </si>
  <si>
    <t>Activation Function 6</t>
  </si>
  <si>
    <t>Activation Function 7</t>
  </si>
  <si>
    <t>Activation Function 8</t>
  </si>
  <si>
    <t>Normalised Inputs Variables</t>
  </si>
  <si>
    <t>Buckling Resistance using ANN</t>
  </si>
  <si>
    <t>Prepared By: Dr Rabee Shamass</t>
  </si>
  <si>
    <t>DATE:</t>
  </si>
  <si>
    <t>ANN Based formula</t>
  </si>
  <si>
    <r>
      <t>w</t>
    </r>
    <r>
      <rPr>
        <vertAlign val="subscript"/>
        <sz val="11"/>
        <color theme="1"/>
        <rFont val="Calibri"/>
        <family val="2"/>
        <scheme val="minor"/>
      </rPr>
      <t>j,k</t>
    </r>
    <r>
      <rPr>
        <vertAlign val="superscript"/>
        <sz val="11"/>
        <color theme="1"/>
        <rFont val="Calibri"/>
        <family val="2"/>
        <scheme val="minor"/>
      </rPr>
      <t>ih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</si>
  <si>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k</t>
    </r>
  </si>
  <si>
    <r>
      <t>w</t>
    </r>
    <r>
      <rPr>
        <vertAlign val="subscript"/>
        <sz val="11"/>
        <color theme="1"/>
        <rFont val="Calibri"/>
        <family val="2"/>
        <scheme val="minor"/>
      </rPr>
      <t>k,l</t>
    </r>
    <r>
      <rPr>
        <vertAlign val="superscript"/>
        <sz val="11"/>
        <color theme="1"/>
        <rFont val="Calibri"/>
        <family val="2"/>
        <scheme val="minor"/>
      </rPr>
      <t>ho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</si>
  <si>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s</t>
    </r>
  </si>
  <si>
    <r>
      <t>I</t>
    </r>
    <r>
      <rPr>
        <vertAlign val="subscript"/>
        <sz val="12"/>
        <color theme="1"/>
        <rFont val="Arial"/>
        <family val="2"/>
      </rPr>
      <t>j</t>
    </r>
  </si>
  <si>
    <t>Normalised output value</t>
  </si>
  <si>
    <t>kN</t>
  </si>
  <si>
    <t>Buckling Resistance of Stainless Steel sub-column</t>
  </si>
  <si>
    <t xml:space="preserve">Lower limit </t>
  </si>
  <si>
    <t>Upper limit</t>
  </si>
  <si>
    <t>Note: The ANN based formula is valide for the input variable within the range in the table below:</t>
  </si>
  <si>
    <t>Subject: Cross-Section Resistance of Stainless Steel sub-column using 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</si>
</sst>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4"/>
      <name val="Arial"/>
      <family val="2"/>
    </font>
    <font>
      <sz val="11"/>
      <color theme="4"/>
      <name val="Arial"/>
      <family val="2"/>
    </font>
    <font>
      <b/>
      <u/>
      <sz val="11"/>
      <color theme="1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theme="1"/>
      <name val="Century"/>
      <family val="1"/>
    </font>
    <font>
      <b/>
      <sz val="12"/>
      <color theme="1"/>
      <name val="Century"/>
      <family val="1"/>
    </font>
    <font>
      <b/>
      <sz val="10"/>
      <color theme="1"/>
      <name val="Century"/>
      <family val="1"/>
    </font>
    <font>
      <sz val="10"/>
      <color theme="1"/>
      <name val="Century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9" xfId="0" applyFont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3" fillId="0" borderId="8" xfId="0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1" fillId="0" borderId="0" xfId="0" applyFont="1" applyProtection="1">
      <protection locked="0"/>
    </xf>
    <xf numFmtId="0" fontId="1" fillId="0" borderId="0" xfId="0" quotePrefix="1" applyFont="1" applyProtection="1">
      <protection locked="0"/>
    </xf>
    <xf numFmtId="0" fontId="1" fillId="0" borderId="0" xfId="0" quotePrefix="1" applyFon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9" xfId="0" applyFont="1" applyBorder="1" applyAlignment="1" applyProtection="1">
      <alignment wrapText="1"/>
      <protection locked="0"/>
    </xf>
    <xf numFmtId="0" fontId="1" fillId="0" borderId="11" xfId="0" quotePrefix="1" applyFont="1" applyBorder="1" applyProtection="1">
      <protection locked="0"/>
    </xf>
    <xf numFmtId="164" fontId="7" fillId="0" borderId="11" xfId="0" applyNumberFormat="1" applyFont="1" applyBorder="1" applyProtection="1">
      <protection locked="0"/>
    </xf>
    <xf numFmtId="2" fontId="1" fillId="0" borderId="11" xfId="0" applyNumberFormat="1" applyFont="1" applyBorder="1" applyAlignment="1" applyProtection="1">
      <alignment horizontal="center"/>
      <protection locked="0"/>
    </xf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/>
    <xf numFmtId="165" fontId="7" fillId="0" borderId="0" xfId="0" applyNumberFormat="1" applyFont="1"/>
    <xf numFmtId="166" fontId="1" fillId="0" borderId="0" xfId="0" applyNumberFormat="1" applyFont="1" applyAlignment="1">
      <alignment wrapText="1"/>
    </xf>
    <xf numFmtId="0" fontId="1" fillId="3" borderId="11" xfId="0" applyFont="1" applyFill="1" applyBorder="1"/>
    <xf numFmtId="0" fontId="0" fillId="0" borderId="1" xfId="0" applyBorder="1" applyProtection="1">
      <protection hidden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9" xfId="0" applyBorder="1"/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9" xfId="0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10" xfId="0" applyFont="1" applyFill="1" applyBorder="1" applyAlignment="1" applyProtection="1">
      <alignment horizontal="left" vertical="center"/>
      <protection locked="0"/>
    </xf>
    <xf numFmtId="0" fontId="2" fillId="2" borderId="1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/>
      <protection hidden="1"/>
    </xf>
    <xf numFmtId="0" fontId="2" fillId="2" borderId="5" xfId="0" applyFont="1" applyFill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top"/>
      <protection locked="0"/>
    </xf>
    <xf numFmtId="0" fontId="2" fillId="2" borderId="7" xfId="0" applyFont="1" applyFill="1" applyBorder="1" applyAlignment="1" applyProtection="1">
      <alignment horizontal="left" vertical="top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6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30</xdr:row>
      <xdr:rowOff>121920</xdr:rowOff>
    </xdr:from>
    <xdr:to>
      <xdr:col>17</xdr:col>
      <xdr:colOff>464820</xdr:colOff>
      <xdr:row>33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4A03A-0E86-A14A-09F0-3F084A97F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140" y="5905500"/>
          <a:ext cx="2514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365760</xdr:colOff>
      <xdr:row>39</xdr:row>
      <xdr:rowOff>7620</xdr:rowOff>
    </xdr:from>
    <xdr:to>
      <xdr:col>16</xdr:col>
      <xdr:colOff>91440</xdr:colOff>
      <xdr:row>42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579D79-CC6D-D382-1C2C-BAA9C47A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7498080"/>
          <a:ext cx="13716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6</xdr:row>
      <xdr:rowOff>45720</xdr:rowOff>
    </xdr:from>
    <xdr:to>
      <xdr:col>17</xdr:col>
      <xdr:colOff>210394</xdr:colOff>
      <xdr:row>17</xdr:row>
      <xdr:rowOff>235227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99AE38-6009-B61A-942C-F0A5EDD4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1" y="1371600"/>
          <a:ext cx="2664033" cy="2405583"/>
        </a:xfrm>
        <a:prstGeom prst="rect">
          <a:avLst/>
        </a:prstGeom>
      </xdr:spPr>
    </xdr:pic>
    <xdr:clientData/>
  </xdr:twoCellAnchor>
  <xdr:twoCellAnchor editAs="oneCell">
    <xdr:from>
      <xdr:col>18</xdr:col>
      <xdr:colOff>518160</xdr:colOff>
      <xdr:row>7</xdr:row>
      <xdr:rowOff>0</xdr:rowOff>
    </xdr:from>
    <xdr:to>
      <xdr:col>24</xdr:col>
      <xdr:colOff>424354</xdr:colOff>
      <xdr:row>18</xdr:row>
      <xdr:rowOff>69620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173A35-E051-0663-AC0F-62D74EC5F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30100" y="1508760"/>
          <a:ext cx="3685714" cy="2438095"/>
        </a:xfrm>
        <a:prstGeom prst="rect">
          <a:avLst/>
        </a:prstGeom>
      </xdr:spPr>
    </xdr:pic>
    <xdr:clientData/>
  </xdr:twoCellAnchor>
  <xdr:twoCellAnchor>
    <xdr:from>
      <xdr:col>17</xdr:col>
      <xdr:colOff>373380</xdr:colOff>
      <xdr:row>58</xdr:row>
      <xdr:rowOff>7620</xdr:rowOff>
    </xdr:from>
    <xdr:to>
      <xdr:col>21</xdr:col>
      <xdr:colOff>320040</xdr:colOff>
      <xdr:row>61</xdr:row>
      <xdr:rowOff>129540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F3D75B0-A806-7CAF-653D-061769472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5720" y="11186160"/>
          <a:ext cx="2385060" cy="678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205740</xdr:colOff>
      <xdr:row>49</xdr:row>
      <xdr:rowOff>53340</xdr:rowOff>
    </xdr:from>
    <xdr:to>
      <xdr:col>15</xdr:col>
      <xdr:colOff>571500</xdr:colOff>
      <xdr:row>52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320603-1C90-B0CC-FC62-07D9741D4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140" y="9532620"/>
          <a:ext cx="140208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3</xdr:col>
      <xdr:colOff>457200</xdr:colOff>
      <xdr:row>16</xdr:row>
      <xdr:rowOff>91440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B4F5B63-0989-604C-9C4E-E63046D27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979420"/>
          <a:ext cx="45720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44824</xdr:colOff>
      <xdr:row>15</xdr:row>
      <xdr:rowOff>17929</xdr:rowOff>
    </xdr:from>
    <xdr:to>
      <xdr:col>4</xdr:col>
      <xdr:colOff>463924</xdr:colOff>
      <xdr:row>16</xdr:row>
      <xdr:rowOff>109369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3559461-1907-1722-B6A1-5905726C6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3224" y="2976282"/>
          <a:ext cx="419100" cy="279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15</xdr:row>
      <xdr:rowOff>0</xdr:rowOff>
    </xdr:from>
    <xdr:to>
      <xdr:col>5</xdr:col>
      <xdr:colOff>403860</xdr:colOff>
      <xdr:row>16</xdr:row>
      <xdr:rowOff>91440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18B358-3A0A-E5CA-AF14-B2EA802D9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9420"/>
          <a:ext cx="403860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0</xdr:rowOff>
    </xdr:from>
    <xdr:to>
      <xdr:col>7</xdr:col>
      <xdr:colOff>22860</xdr:colOff>
      <xdr:row>16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047C3FE-DD9B-4CB9-09B2-A32681257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979420"/>
          <a:ext cx="6324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15</xdr:row>
      <xdr:rowOff>0</xdr:rowOff>
    </xdr:from>
    <xdr:to>
      <xdr:col>7</xdr:col>
      <xdr:colOff>548640</xdr:colOff>
      <xdr:row>16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D55ABB-3611-4403-D991-3E55E3F0D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979420"/>
          <a:ext cx="54864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15</xdr:row>
      <xdr:rowOff>0</xdr:rowOff>
    </xdr:from>
    <xdr:to>
      <xdr:col>8</xdr:col>
      <xdr:colOff>99060</xdr:colOff>
      <xdr:row>16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04618EA-8EB0-74A2-3103-9DC477BF9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979420"/>
          <a:ext cx="9906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15</xdr:row>
      <xdr:rowOff>0</xdr:rowOff>
    </xdr:from>
    <xdr:to>
      <xdr:col>9</xdr:col>
      <xdr:colOff>480060</xdr:colOff>
      <xdr:row>16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604AC09-D461-31FD-B063-6D633F15B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58353"/>
          <a:ext cx="480060" cy="340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D8ED-B6B5-45A1-8FA7-A75077577D3B}">
  <dimension ref="A1:Z65"/>
  <sheetViews>
    <sheetView tabSelected="1" topLeftCell="B1" zoomScale="85" zoomScaleNormal="85" workbookViewId="0">
      <selection activeCell="S19" sqref="S19"/>
    </sheetView>
  </sheetViews>
  <sheetFormatPr defaultRowHeight="14.4" x14ac:dyDescent="0.3"/>
  <cols>
    <col min="1" max="14" width="8.88671875" style="1"/>
    <col min="15" max="15" width="15.109375" style="1" customWidth="1"/>
    <col min="16" max="16" width="8.88671875" style="1"/>
    <col min="17" max="17" width="13.44140625" style="1" bestFit="1" customWidth="1"/>
    <col min="18" max="22" width="8.88671875" style="1"/>
    <col min="23" max="23" width="10.6640625" style="1" customWidth="1"/>
    <col min="24" max="24" width="8.88671875" style="1"/>
    <col min="25" max="25" width="10.88671875" style="1" customWidth="1"/>
    <col min="26" max="16384" width="8.88671875" style="1"/>
  </cols>
  <sheetData>
    <row r="1" spans="1:26" ht="18" thickBot="1" x14ac:dyDescent="0.4">
      <c r="B1" s="67" t="s">
        <v>41</v>
      </c>
      <c r="C1" s="67"/>
      <c r="D1" s="67"/>
      <c r="E1" s="67"/>
      <c r="F1" s="67"/>
      <c r="G1" s="67"/>
      <c r="H1" s="37" t="s">
        <v>42</v>
      </c>
      <c r="I1" s="37" t="s">
        <v>43</v>
      </c>
      <c r="J1" s="37" t="s">
        <v>44</v>
      </c>
      <c r="M1" s="49"/>
      <c r="N1" s="50"/>
      <c r="O1" s="50"/>
      <c r="P1" s="51"/>
      <c r="Q1" s="61" t="s">
        <v>0</v>
      </c>
      <c r="R1" s="62"/>
      <c r="S1" s="62"/>
      <c r="T1" s="62"/>
      <c r="U1" s="62"/>
      <c r="V1" s="68" t="s">
        <v>1</v>
      </c>
      <c r="W1" s="69"/>
      <c r="X1" s="69"/>
      <c r="Y1" s="69"/>
      <c r="Z1" s="70"/>
    </row>
    <row r="2" spans="1:26" ht="18" thickBot="1" x14ac:dyDescent="0.35">
      <c r="A2"/>
      <c r="B2" s="37">
        <v>-0.28871614758367398</v>
      </c>
      <c r="C2" s="37">
        <v>1.7006757356734101E-2</v>
      </c>
      <c r="D2" s="37">
        <v>0.68363919073773904</v>
      </c>
      <c r="E2" s="37">
        <v>9.7654641114779506E-2</v>
      </c>
      <c r="F2" s="37">
        <v>-0.96079423469763003</v>
      </c>
      <c r="G2" s="37">
        <v>-1.7873594434522699</v>
      </c>
      <c r="H2" s="37">
        <v>-1.8967449300694199</v>
      </c>
      <c r="I2" s="37">
        <v>0.32110129147238903</v>
      </c>
      <c r="J2" s="37">
        <v>0.48383663329259402</v>
      </c>
      <c r="M2" s="52"/>
      <c r="N2" s="53"/>
      <c r="O2" s="53"/>
      <c r="P2" s="54"/>
      <c r="Q2" s="63"/>
      <c r="R2" s="64"/>
      <c r="S2" s="64"/>
      <c r="T2" s="64"/>
      <c r="U2" s="64"/>
      <c r="V2" s="71" t="s">
        <v>39</v>
      </c>
      <c r="W2" s="72"/>
      <c r="X2" s="72"/>
      <c r="Y2" s="72"/>
      <c r="Z2" s="73"/>
    </row>
    <row r="3" spans="1:26" ht="18" thickBot="1" x14ac:dyDescent="0.35">
      <c r="A3"/>
      <c r="B3" s="37">
        <v>-0.74130077013653495</v>
      </c>
      <c r="C3" s="37">
        <v>7.2618750106668304E-3</v>
      </c>
      <c r="D3" s="37">
        <v>0.27702251664111499</v>
      </c>
      <c r="E3" s="37">
        <v>-1.0417001177045601E-2</v>
      </c>
      <c r="F3" s="37">
        <v>4.1493684595463001E-2</v>
      </c>
      <c r="G3" s="37">
        <v>-0.16235971213226399</v>
      </c>
      <c r="H3" s="37">
        <v>1.0074657035343999</v>
      </c>
      <c r="I3" s="37">
        <v>0.95238630024878801</v>
      </c>
      <c r="J3" s="37"/>
      <c r="M3" s="55"/>
      <c r="N3" s="56"/>
      <c r="O3" s="56"/>
      <c r="P3" s="57"/>
      <c r="Q3" s="65"/>
      <c r="R3" s="66"/>
      <c r="S3" s="66"/>
      <c r="T3" s="66"/>
      <c r="U3" s="66"/>
      <c r="V3" s="71" t="s">
        <v>38</v>
      </c>
      <c r="W3" s="72"/>
      <c r="X3" s="72"/>
      <c r="Y3" s="72"/>
      <c r="Z3" s="73"/>
    </row>
    <row r="4" spans="1:26" ht="18" thickBot="1" x14ac:dyDescent="0.35">
      <c r="A4"/>
      <c r="B4" s="37">
        <v>-0.442317458931626</v>
      </c>
      <c r="C4" s="37">
        <v>1.91277647566933E-3</v>
      </c>
      <c r="D4" s="37">
        <v>-0.174803974611068</v>
      </c>
      <c r="E4" s="37">
        <v>-0.20497093247269599</v>
      </c>
      <c r="F4" s="37">
        <v>-7.8329573304214598E-2</v>
      </c>
      <c r="G4" s="37">
        <v>-0.113796371686885</v>
      </c>
      <c r="H4" s="37">
        <v>0.75193117825868905</v>
      </c>
      <c r="I4" s="37">
        <v>-2.4623849766134001</v>
      </c>
      <c r="J4" s="37"/>
      <c r="M4" s="74" t="s">
        <v>52</v>
      </c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</row>
    <row r="5" spans="1:26" ht="18" thickBot="1" x14ac:dyDescent="0.35">
      <c r="A5"/>
      <c r="B5" s="37">
        <v>1.17862520466514</v>
      </c>
      <c r="C5" s="37">
        <v>-2.3145408439782099E-2</v>
      </c>
      <c r="D5" s="37">
        <v>0.58718027603776601</v>
      </c>
      <c r="E5" s="37">
        <v>0.85102813614149497</v>
      </c>
      <c r="F5" s="37">
        <v>-1.70364813765825</v>
      </c>
      <c r="G5" s="37">
        <v>0.63591153090328001</v>
      </c>
      <c r="H5" s="37">
        <v>0.76244655519471705</v>
      </c>
      <c r="I5" s="37">
        <v>-7.8890315213511197E-2</v>
      </c>
      <c r="J5" s="37"/>
      <c r="M5" s="77" t="s">
        <v>2</v>
      </c>
      <c r="N5" s="78"/>
      <c r="O5" s="79" t="s">
        <v>3</v>
      </c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ht="14.4" customHeight="1" x14ac:dyDescent="0.3">
      <c r="A6"/>
      <c r="B6" s="37">
        <v>0.411810945780124</v>
      </c>
      <c r="C6" s="37">
        <v>-1.34280792134981E-2</v>
      </c>
      <c r="D6" s="37">
        <v>-0.35130480408813203</v>
      </c>
      <c r="E6" s="37">
        <v>-0.93631896194886199</v>
      </c>
      <c r="F6" s="37">
        <v>-1.3485902500212901</v>
      </c>
      <c r="G6" s="37">
        <v>2.5141036085891601E-2</v>
      </c>
      <c r="H6" s="37">
        <v>1.1044867827275</v>
      </c>
      <c r="I6" s="37">
        <v>-0.96595667073895897</v>
      </c>
      <c r="J6" s="37"/>
      <c r="M6" s="80" t="s">
        <v>40</v>
      </c>
      <c r="N6" s="81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4"/>
    </row>
    <row r="7" spans="1:26" x14ac:dyDescent="0.3">
      <c r="A7"/>
      <c r="B7" s="37">
        <v>-0.25318400427976401</v>
      </c>
      <c r="C7" s="37">
        <v>-1.42914266601062E-2</v>
      </c>
      <c r="D7" s="37">
        <v>3.7108024530178502E-2</v>
      </c>
      <c r="E7" s="37">
        <v>0.79725521049363701</v>
      </c>
      <c r="F7" s="37">
        <v>0.71220612878455603</v>
      </c>
      <c r="G7" s="37">
        <v>-0.19744151411237301</v>
      </c>
      <c r="H7" s="37">
        <v>-0.92528900168176698</v>
      </c>
      <c r="I7" s="37">
        <v>-1.0378177600818199</v>
      </c>
      <c r="J7" s="37"/>
      <c r="M7" s="82"/>
      <c r="N7" s="83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 spans="1:26" x14ac:dyDescent="0.3">
      <c r="A8"/>
      <c r="B8" s="37">
        <v>0.38368508729436701</v>
      </c>
      <c r="C8" s="37">
        <v>-4.1574371286864698E-2</v>
      </c>
      <c r="D8" s="37">
        <v>-0.53986972813225498</v>
      </c>
      <c r="E8" s="37">
        <v>-0.365389828774979</v>
      </c>
      <c r="F8" s="37">
        <v>-0.89731686216142603</v>
      </c>
      <c r="G8" s="37">
        <v>-0.29222698825215399</v>
      </c>
      <c r="H8" s="37">
        <v>0.38732554358212001</v>
      </c>
      <c r="I8" s="37">
        <v>0.38958940136335302</v>
      </c>
      <c r="J8" s="37"/>
      <c r="M8" s="82"/>
      <c r="N8" s="83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7"/>
    </row>
    <row r="9" spans="1:26" x14ac:dyDescent="0.3">
      <c r="A9"/>
      <c r="B9" s="37">
        <v>-0.882299568923126</v>
      </c>
      <c r="C9" s="37">
        <v>-1.2608180126956601</v>
      </c>
      <c r="D9" s="37">
        <v>-6.3593000830868898E-2</v>
      </c>
      <c r="E9" s="37">
        <v>1.5484293168234899</v>
      </c>
      <c r="F9" s="37">
        <v>0.205149302520654</v>
      </c>
      <c r="G9" s="37">
        <v>-0.75557855443837496</v>
      </c>
      <c r="H9" s="37">
        <v>-1.94359063471539</v>
      </c>
      <c r="I9" s="37">
        <v>1.30966218787642E-2</v>
      </c>
      <c r="J9" s="37"/>
      <c r="M9" s="82"/>
      <c r="N9" s="83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7"/>
    </row>
    <row r="10" spans="1:26" x14ac:dyDescent="0.3">
      <c r="A10"/>
      <c r="B10"/>
      <c r="C10"/>
      <c r="D10"/>
      <c r="E10"/>
      <c r="F10"/>
      <c r="G10"/>
      <c r="H10"/>
      <c r="I10"/>
      <c r="M10" s="82"/>
      <c r="N10" s="83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</row>
    <row r="11" spans="1:26" x14ac:dyDescent="0.3">
      <c r="A11"/>
      <c r="B11"/>
      <c r="C11"/>
      <c r="D11"/>
      <c r="E11"/>
      <c r="F11"/>
      <c r="G11"/>
      <c r="H11"/>
      <c r="I11"/>
      <c r="M11" s="82"/>
      <c r="N11" s="83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</row>
    <row r="12" spans="1:26" x14ac:dyDescent="0.3">
      <c r="C12"/>
      <c r="D12"/>
      <c r="E12"/>
      <c r="F12"/>
      <c r="G12"/>
      <c r="H12"/>
      <c r="I12"/>
      <c r="M12" s="82"/>
      <c r="N12" s="83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</row>
    <row r="13" spans="1:26" x14ac:dyDescent="0.3">
      <c r="A13"/>
      <c r="C13"/>
      <c r="D13"/>
      <c r="E13"/>
      <c r="F13"/>
      <c r="G13"/>
      <c r="H13"/>
      <c r="I13"/>
      <c r="M13" s="82"/>
      <c r="N13" s="83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</row>
    <row r="14" spans="1:26" x14ac:dyDescent="0.3">
      <c r="A14"/>
      <c r="C14"/>
      <c r="D14"/>
      <c r="E14"/>
      <c r="F14"/>
      <c r="G14"/>
      <c r="H14"/>
      <c r="I14"/>
      <c r="M14" s="82"/>
      <c r="N14" s="83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</row>
    <row r="15" spans="1:26" ht="16.8" customHeight="1" x14ac:dyDescent="0.3">
      <c r="A15"/>
      <c r="B15" s="60" t="s">
        <v>51</v>
      </c>
      <c r="C15" s="60"/>
      <c r="D15" s="60"/>
      <c r="E15" s="60"/>
      <c r="F15" s="60"/>
      <c r="G15" s="60"/>
      <c r="H15" s="60"/>
      <c r="I15" s="60"/>
      <c r="J15" s="60"/>
      <c r="K15" s="60"/>
      <c r="L15" s="43"/>
      <c r="M15" s="82"/>
      <c r="N15" s="83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</row>
    <row r="16" spans="1:26" ht="15" x14ac:dyDescent="0.3">
      <c r="A16"/>
      <c r="C16" s="38"/>
      <c r="D16" s="39"/>
      <c r="E16" s="39"/>
      <c r="F16" s="39"/>
      <c r="G16" s="39"/>
      <c r="H16" s="40"/>
      <c r="I16" s="40"/>
      <c r="J16" s="40"/>
      <c r="M16" s="82"/>
      <c r="N16" s="83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</row>
    <row r="17" spans="1:26" ht="26.4" x14ac:dyDescent="0.3">
      <c r="A17"/>
      <c r="C17" s="41" t="s">
        <v>49</v>
      </c>
      <c r="D17" s="42">
        <v>60</v>
      </c>
      <c r="E17" s="42">
        <v>2</v>
      </c>
      <c r="F17" s="42">
        <v>180</v>
      </c>
      <c r="G17" s="42">
        <v>290</v>
      </c>
      <c r="H17" s="42">
        <v>515</v>
      </c>
      <c r="I17" s="42">
        <v>4.9000000000000004</v>
      </c>
      <c r="J17" s="42">
        <v>112.07</v>
      </c>
      <c r="M17" s="82"/>
      <c r="N17" s="83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</row>
    <row r="18" spans="1:26" ht="26.4" x14ac:dyDescent="0.3">
      <c r="A18"/>
      <c r="C18" s="41" t="s">
        <v>50</v>
      </c>
      <c r="D18" s="42">
        <v>300</v>
      </c>
      <c r="E18" s="42">
        <v>8</v>
      </c>
      <c r="F18" s="42">
        <v>1500</v>
      </c>
      <c r="G18" s="42">
        <v>519</v>
      </c>
      <c r="H18" s="42">
        <v>799</v>
      </c>
      <c r="I18" s="42">
        <v>7.8</v>
      </c>
      <c r="J18" s="42">
        <v>4430.7</v>
      </c>
      <c r="M18" s="82"/>
      <c r="N18" s="83"/>
      <c r="O18" s="8"/>
      <c r="Z18" s="9"/>
    </row>
    <row r="19" spans="1:26" x14ac:dyDescent="0.3">
      <c r="A19"/>
      <c r="C19"/>
      <c r="D19"/>
      <c r="E19"/>
      <c r="F19"/>
      <c r="G19"/>
      <c r="H19"/>
      <c r="I19"/>
      <c r="M19" s="82"/>
      <c r="N19" s="83"/>
      <c r="O19" s="8"/>
      <c r="Z19" s="9"/>
    </row>
    <row r="20" spans="1:26" x14ac:dyDescent="0.3">
      <c r="A20"/>
      <c r="B20"/>
      <c r="C20"/>
      <c r="D20"/>
      <c r="E20"/>
      <c r="F20"/>
      <c r="G20"/>
      <c r="H20"/>
      <c r="I20"/>
      <c r="M20" s="82"/>
      <c r="N20" s="83"/>
      <c r="O20" s="8"/>
      <c r="Z20" s="9"/>
    </row>
    <row r="21" spans="1:26" ht="15.6" x14ac:dyDescent="0.3">
      <c r="M21" s="82"/>
      <c r="N21" s="83"/>
      <c r="O21" s="10" t="s">
        <v>4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</row>
    <row r="22" spans="1:26" ht="15.6" x14ac:dyDescent="0.3">
      <c r="A22"/>
      <c r="B22"/>
      <c r="C22"/>
      <c r="D22"/>
      <c r="E22"/>
      <c r="F22"/>
      <c r="G22"/>
      <c r="H22"/>
      <c r="I22"/>
      <c r="M22" s="82"/>
      <c r="N22" s="83"/>
      <c r="O22" s="10"/>
      <c r="P22" s="6"/>
      <c r="Q22" s="6"/>
      <c r="R22" s="6"/>
      <c r="S22" s="6"/>
      <c r="T22" s="6"/>
      <c r="U22" s="6"/>
      <c r="V22" s="6"/>
      <c r="W22" s="6"/>
      <c r="X22" s="6"/>
      <c r="Y22" s="11"/>
      <c r="Z22" s="7"/>
    </row>
    <row r="23" spans="1:26" x14ac:dyDescent="0.3">
      <c r="A23"/>
      <c r="B23"/>
      <c r="C23"/>
      <c r="D23"/>
      <c r="E23"/>
      <c r="F23"/>
      <c r="G23"/>
      <c r="H23"/>
      <c r="I23"/>
      <c r="M23" s="82"/>
      <c r="N23" s="83"/>
      <c r="O23" s="29" t="s">
        <v>7</v>
      </c>
      <c r="P23" s="11">
        <v>90</v>
      </c>
      <c r="Q23" s="6"/>
      <c r="S23" s="12"/>
      <c r="T23" s="11"/>
      <c r="U23" s="6"/>
      <c r="V23" s="48" t="s">
        <v>10</v>
      </c>
      <c r="W23" s="48"/>
      <c r="X23" s="48"/>
      <c r="Y23" s="48"/>
      <c r="Z23" s="13">
        <v>519</v>
      </c>
    </row>
    <row r="24" spans="1:26" x14ac:dyDescent="0.3">
      <c r="C24"/>
      <c r="D24"/>
      <c r="E24"/>
      <c r="F24"/>
      <c r="G24"/>
      <c r="H24"/>
      <c r="I24"/>
      <c r="M24" s="82"/>
      <c r="N24" s="83"/>
      <c r="O24" s="29" t="s">
        <v>8</v>
      </c>
      <c r="P24" s="11">
        <v>1500</v>
      </c>
      <c r="Q24" s="6"/>
      <c r="R24" s="11"/>
      <c r="S24" s="12"/>
      <c r="T24" s="11"/>
      <c r="U24" s="6"/>
      <c r="V24" s="48" t="s">
        <v>6</v>
      </c>
      <c r="W24" s="48"/>
      <c r="X24" s="48"/>
      <c r="Y24" s="48"/>
      <c r="Z24" s="13">
        <v>728</v>
      </c>
    </row>
    <row r="25" spans="1:26" x14ac:dyDescent="0.3">
      <c r="M25" s="82"/>
      <c r="N25" s="83"/>
      <c r="O25" s="29" t="s">
        <v>9</v>
      </c>
      <c r="P25" s="11">
        <v>7</v>
      </c>
      <c r="Q25" s="6"/>
      <c r="R25" s="11"/>
      <c r="S25" s="12"/>
      <c r="T25" s="11"/>
      <c r="U25" s="6"/>
      <c r="V25" s="48" t="s">
        <v>17</v>
      </c>
      <c r="W25" s="48"/>
      <c r="X25" s="48"/>
      <c r="Y25" s="48"/>
      <c r="Z25" s="13">
        <v>5.3</v>
      </c>
    </row>
    <row r="26" spans="1:26" x14ac:dyDescent="0.3">
      <c r="M26" s="82"/>
      <c r="N26" s="83"/>
      <c r="O26" s="5"/>
      <c r="P26" s="6"/>
      <c r="Q26" s="6"/>
      <c r="R26" s="12"/>
      <c r="S26" s="12"/>
      <c r="T26" s="11"/>
      <c r="U26" s="6"/>
      <c r="V26" s="6"/>
      <c r="W26" s="6"/>
      <c r="X26" s="6"/>
      <c r="Y26" s="11"/>
      <c r="Z26" s="7"/>
    </row>
    <row r="27" spans="1:26" x14ac:dyDescent="0.3">
      <c r="M27" s="82"/>
      <c r="N27" s="83"/>
      <c r="O27" s="5"/>
      <c r="P27" s="6"/>
      <c r="Q27" s="6"/>
      <c r="R27" s="6"/>
      <c r="S27" s="6"/>
      <c r="T27" s="11"/>
      <c r="U27" s="6"/>
      <c r="V27" s="6"/>
      <c r="W27" s="6"/>
      <c r="X27" s="6"/>
      <c r="Y27" s="11"/>
      <c r="Z27" s="7"/>
    </row>
    <row r="28" spans="1:26" ht="15" thickBot="1" x14ac:dyDescent="0.35">
      <c r="M28" s="82"/>
      <c r="N28" s="83"/>
      <c r="O28" s="14"/>
      <c r="P28" s="15"/>
      <c r="Q28" s="15"/>
      <c r="R28" s="15"/>
      <c r="S28" s="15"/>
      <c r="T28" s="16"/>
      <c r="U28" s="15"/>
      <c r="V28" s="15"/>
      <c r="W28" s="15"/>
      <c r="X28" s="15"/>
      <c r="Y28" s="16"/>
      <c r="Z28" s="17"/>
    </row>
    <row r="29" spans="1:26" ht="15.6" x14ac:dyDescent="0.3">
      <c r="M29" s="82"/>
      <c r="N29" s="83"/>
      <c r="O29" s="86" t="s">
        <v>5</v>
      </c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8"/>
    </row>
    <row r="30" spans="1:26" ht="18.600000000000001" x14ac:dyDescent="0.4">
      <c r="M30" s="82"/>
      <c r="N30" s="83"/>
      <c r="O30" s="10" t="s">
        <v>36</v>
      </c>
      <c r="P30" s="6"/>
      <c r="Q30" s="6"/>
      <c r="R30" s="18" t="s">
        <v>45</v>
      </c>
      <c r="S30" s="6"/>
      <c r="T30" s="6"/>
      <c r="U30" s="6"/>
      <c r="V30" s="6"/>
      <c r="W30" s="6"/>
      <c r="X30" s="6"/>
      <c r="Y30" s="19"/>
      <c r="Z30" s="7"/>
    </row>
    <row r="31" spans="1:26" ht="15.6" x14ac:dyDescent="0.3">
      <c r="M31" s="82"/>
      <c r="N31" s="83"/>
      <c r="O31" s="10"/>
      <c r="P31" s="6"/>
      <c r="Q31" s="6"/>
      <c r="R31" s="6"/>
      <c r="S31" s="6"/>
      <c r="T31" s="6"/>
      <c r="U31" s="6"/>
      <c r="V31" s="6"/>
      <c r="W31" s="6"/>
      <c r="X31" s="6"/>
      <c r="Y31" s="19"/>
      <c r="Z31" s="7"/>
    </row>
    <row r="32" spans="1:26" ht="15.6" x14ac:dyDescent="0.3">
      <c r="M32" s="82"/>
      <c r="N32" s="83"/>
      <c r="O32" s="10"/>
      <c r="P32" s="6"/>
      <c r="Q32" s="6"/>
      <c r="R32" s="6"/>
      <c r="S32" s="6"/>
      <c r="T32" s="6"/>
      <c r="U32" s="6"/>
      <c r="V32" s="6"/>
      <c r="W32" s="6"/>
      <c r="X32" s="6"/>
      <c r="Y32" s="19"/>
      <c r="Z32" s="7"/>
    </row>
    <row r="33" spans="13:26" ht="15.6" x14ac:dyDescent="0.3">
      <c r="M33" s="82"/>
      <c r="N33" s="83"/>
      <c r="O33" s="10"/>
      <c r="P33" s="6"/>
      <c r="Q33" s="6"/>
      <c r="R33" s="6"/>
      <c r="S33" s="6"/>
      <c r="T33" s="6"/>
      <c r="U33" s="6"/>
      <c r="V33" s="6"/>
      <c r="W33" s="6"/>
      <c r="X33" s="6"/>
      <c r="Y33" s="19"/>
      <c r="Z33" s="7"/>
    </row>
    <row r="34" spans="13:26" x14ac:dyDescent="0.3">
      <c r="M34" s="82"/>
      <c r="N34" s="83"/>
      <c r="O34" s="5"/>
      <c r="P34" s="6"/>
      <c r="Q34" s="6"/>
      <c r="R34" s="6"/>
      <c r="S34" s="6"/>
      <c r="T34" s="6"/>
      <c r="U34" s="6"/>
      <c r="V34" s="48" t="s">
        <v>14</v>
      </c>
      <c r="W34" s="48"/>
      <c r="X34" s="30">
        <f>2*(Z23-290)/(519-290)-1</f>
        <v>1</v>
      </c>
      <c r="Y34" s="6"/>
      <c r="Z34" s="7"/>
    </row>
    <row r="35" spans="13:26" x14ac:dyDescent="0.3">
      <c r="M35" s="82"/>
      <c r="N35" s="83"/>
      <c r="O35" s="29" t="s">
        <v>11</v>
      </c>
      <c r="P35" s="30">
        <f>2*(P23-60)/(300-60)-1</f>
        <v>-0.75</v>
      </c>
      <c r="Q35" s="6"/>
      <c r="R35" s="20"/>
      <c r="S35" s="21"/>
      <c r="T35" s="6"/>
      <c r="U35" s="6"/>
      <c r="V35" s="48" t="s">
        <v>15</v>
      </c>
      <c r="W35" s="48"/>
      <c r="X35" s="30">
        <f>2*(Z24-515)/(799-515)-1</f>
        <v>0.5</v>
      </c>
      <c r="Y35" s="6"/>
      <c r="Z35" s="7"/>
    </row>
    <row r="36" spans="13:26" x14ac:dyDescent="0.3">
      <c r="M36" s="82"/>
      <c r="N36" s="83"/>
      <c r="O36" s="29" t="s">
        <v>12</v>
      </c>
      <c r="P36" s="30">
        <f>2*(P24-180)/(1500-180)-1</f>
        <v>1</v>
      </c>
      <c r="Q36" s="6"/>
      <c r="R36" s="22"/>
      <c r="S36" s="22"/>
      <c r="T36" s="6"/>
      <c r="U36" s="6"/>
      <c r="V36" s="48" t="s">
        <v>16</v>
      </c>
      <c r="W36" s="48"/>
      <c r="X36" s="30">
        <f>2*(Z25-4.9)/(7.8-4.9)-1</f>
        <v>-0.7241379310344831</v>
      </c>
      <c r="Y36" s="6"/>
      <c r="Z36" s="7"/>
    </row>
    <row r="37" spans="13:26" x14ac:dyDescent="0.3">
      <c r="M37" s="82"/>
      <c r="N37" s="83"/>
      <c r="O37" s="29" t="s">
        <v>13</v>
      </c>
      <c r="P37" s="30">
        <f>2*(P25-2)/(8-2)-1</f>
        <v>0.66666666666666674</v>
      </c>
      <c r="Q37" s="6"/>
      <c r="R37" s="22"/>
      <c r="S37" s="22"/>
      <c r="T37" s="6"/>
      <c r="U37" s="6"/>
      <c r="V37" s="6"/>
      <c r="W37" s="6"/>
      <c r="X37" s="6"/>
      <c r="Y37" s="6"/>
      <c r="Z37" s="7"/>
    </row>
    <row r="38" spans="13:26" x14ac:dyDescent="0.3">
      <c r="M38" s="82"/>
      <c r="N38" s="83"/>
      <c r="O38" s="5"/>
      <c r="P38" s="6"/>
      <c r="Q38" s="6"/>
      <c r="R38" s="22"/>
      <c r="S38" s="22"/>
      <c r="T38" s="6"/>
      <c r="U38" s="6"/>
      <c r="V38" s="6"/>
      <c r="W38" s="6"/>
      <c r="X38" s="6"/>
      <c r="Y38" s="6"/>
      <c r="Z38" s="7"/>
    </row>
    <row r="39" spans="13:26" ht="15.6" x14ac:dyDescent="0.3">
      <c r="M39" s="82"/>
      <c r="N39" s="83"/>
      <c r="O39" s="10" t="s">
        <v>18</v>
      </c>
      <c r="P39" s="6"/>
      <c r="Q39" s="6"/>
      <c r="R39" s="20"/>
      <c r="S39" s="22"/>
      <c r="T39" s="6"/>
      <c r="V39" s="6"/>
      <c r="W39" s="19"/>
      <c r="X39" s="6"/>
      <c r="Y39" s="6"/>
      <c r="Z39" s="7"/>
    </row>
    <row r="40" spans="13:26" ht="15.6" x14ac:dyDescent="0.3">
      <c r="M40" s="82"/>
      <c r="N40" s="83"/>
      <c r="O40" s="10"/>
      <c r="P40" s="6"/>
      <c r="Q40" s="6"/>
      <c r="R40" s="20"/>
      <c r="S40" s="22"/>
      <c r="T40" s="6"/>
      <c r="V40" s="6"/>
      <c r="W40" s="19"/>
      <c r="X40" s="6"/>
      <c r="Y40" s="6"/>
      <c r="Z40" s="7"/>
    </row>
    <row r="41" spans="13:26" x14ac:dyDescent="0.3">
      <c r="M41" s="82"/>
      <c r="N41" s="83"/>
      <c r="O41" s="8"/>
      <c r="P41" s="6"/>
      <c r="Q41" s="6"/>
      <c r="R41" s="20"/>
      <c r="S41" s="22"/>
      <c r="T41" s="6"/>
      <c r="V41" s="6"/>
      <c r="W41" s="19"/>
      <c r="X41" s="6"/>
      <c r="Y41" s="6"/>
      <c r="Z41" s="7"/>
    </row>
    <row r="42" spans="13:26" ht="15.6" x14ac:dyDescent="0.3">
      <c r="M42" s="82"/>
      <c r="N42" s="83"/>
      <c r="O42" s="10"/>
      <c r="P42" s="6"/>
      <c r="Q42" s="6"/>
      <c r="R42" s="20"/>
      <c r="S42" s="22"/>
      <c r="T42" s="6"/>
      <c r="V42" s="6"/>
      <c r="W42" s="19"/>
      <c r="X42" s="6"/>
      <c r="Y42" s="6"/>
      <c r="Z42" s="7"/>
    </row>
    <row r="43" spans="13:26" x14ac:dyDescent="0.3">
      <c r="M43" s="82"/>
      <c r="N43" s="83"/>
      <c r="O43" s="5"/>
      <c r="P43" s="6"/>
      <c r="Q43" s="6"/>
      <c r="R43" s="22"/>
      <c r="S43" s="22"/>
      <c r="T43" s="6"/>
      <c r="U43" s="6"/>
      <c r="V43" s="6"/>
      <c r="W43" s="6"/>
      <c r="X43" s="6"/>
      <c r="Y43" s="6"/>
      <c r="Z43" s="7"/>
    </row>
    <row r="44" spans="13:26" x14ac:dyDescent="0.3">
      <c r="M44" s="82"/>
      <c r="N44" s="83"/>
      <c r="O44" s="29" t="s">
        <v>19</v>
      </c>
      <c r="P44" s="30">
        <f>H2+B2*P35+C2*P36+D2*P37+E2*X34+F2*X35+G2*X36</f>
        <v>-0.29588930837066818</v>
      </c>
      <c r="Q44" s="30"/>
      <c r="R44" s="31"/>
      <c r="S44" s="32"/>
      <c r="T44" s="30"/>
      <c r="U44" s="30"/>
      <c r="V44" s="30" t="s">
        <v>23</v>
      </c>
      <c r="W44" s="30">
        <f>H6+B6*P35+C6*P36+D6*P37+E6*X34+F6*X35+G6*X36</f>
        <v>-1.0808223733613203</v>
      </c>
      <c r="X44" s="6"/>
      <c r="Y44" s="6"/>
      <c r="Z44" s="7"/>
    </row>
    <row r="45" spans="13:26" x14ac:dyDescent="0.3">
      <c r="M45" s="82"/>
      <c r="N45" s="83"/>
      <c r="O45" s="29" t="s">
        <v>20</v>
      </c>
      <c r="P45" s="30">
        <f>H3+B3*P35+C3*P36+D3*P37+E3*X34+F3*X35+G3*X36</f>
        <v>1.883285501055709</v>
      </c>
      <c r="Q45" s="30"/>
      <c r="R45" s="31"/>
      <c r="S45" s="32"/>
      <c r="T45" s="30"/>
      <c r="U45" s="30"/>
      <c r="V45" s="30" t="s">
        <v>24</v>
      </c>
      <c r="W45" s="30">
        <f>H7+B7*P35+C7*P36+D7*P37+E7*X34+F7*X35+G7*X36</f>
        <v>0.57137942230363348</v>
      </c>
      <c r="X45" s="6"/>
      <c r="Y45" s="6"/>
      <c r="Z45" s="7"/>
    </row>
    <row r="46" spans="13:26" x14ac:dyDescent="0.3">
      <c r="M46" s="82"/>
      <c r="N46" s="83"/>
      <c r="O46" s="29" t="s">
        <v>21</v>
      </c>
      <c r="P46" s="30">
        <f>H4+B4*P35+C4*P36+D4*P37+E4*X34+F4*X35+G4*X36</f>
        <v>0.80731461588680109</v>
      </c>
      <c r="Q46" s="30"/>
      <c r="R46" s="31"/>
      <c r="S46" s="31"/>
      <c r="T46" s="30"/>
      <c r="U46" s="30"/>
      <c r="V46" t="s">
        <v>25</v>
      </c>
      <c r="W46" s="30">
        <f>H8+B8*P35+C8*P36+D8*P37+E8*X34+F8*X35+G8*X36</f>
        <v>-0.90436140845402901</v>
      </c>
      <c r="X46" s="6"/>
      <c r="Y46" s="6"/>
      <c r="Z46" s="7"/>
    </row>
    <row r="47" spans="13:26" x14ac:dyDescent="0.3">
      <c r="M47" s="82"/>
      <c r="N47" s="83"/>
      <c r="O47" s="29" t="s">
        <v>22</v>
      </c>
      <c r="P47" s="30">
        <f>H5+B5*P35+C5*P36+D5*P37+E5*X34+F5*X35+G5*X36</f>
        <v>-0.21449783238231118</v>
      </c>
      <c r="Q47" s="30"/>
      <c r="R47" s="32"/>
      <c r="S47" s="31"/>
      <c r="T47" s="30"/>
      <c r="U47" s="30"/>
      <c r="V47" s="30" t="s">
        <v>26</v>
      </c>
      <c r="W47" s="30">
        <f>H9+B9*P35+C9*P36+D9*P37+E9*X34+F9*X35+G9*X36</f>
        <v>-0.38693224537710424</v>
      </c>
      <c r="X47" s="23"/>
      <c r="Y47" s="6"/>
      <c r="Z47" s="7"/>
    </row>
    <row r="48" spans="13:26" x14ac:dyDescent="0.3">
      <c r="M48" s="82"/>
      <c r="N48" s="83"/>
      <c r="O48" s="8"/>
      <c r="Q48" s="6"/>
      <c r="R48" s="6"/>
      <c r="S48" s="6"/>
      <c r="T48" s="6"/>
      <c r="U48" s="6"/>
      <c r="V48" s="6"/>
      <c r="W48" s="6"/>
      <c r="X48" s="6"/>
      <c r="Y48" s="6"/>
      <c r="Z48" s="7"/>
    </row>
    <row r="49" spans="13:26" ht="15.6" x14ac:dyDescent="0.3">
      <c r="M49" s="82"/>
      <c r="N49" s="83"/>
      <c r="O49" s="10" t="s">
        <v>27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</row>
    <row r="50" spans="13:26" ht="15.6" x14ac:dyDescent="0.3">
      <c r="M50" s="82"/>
      <c r="N50" s="83"/>
      <c r="O50" s="10"/>
      <c r="P50" s="6"/>
      <c r="R50" s="6"/>
      <c r="S50" s="6"/>
      <c r="T50" s="6"/>
      <c r="U50" s="6"/>
      <c r="V50" s="6"/>
      <c r="W50" s="6"/>
      <c r="X50" s="6"/>
      <c r="Y50" s="6"/>
      <c r="Z50" s="7"/>
    </row>
    <row r="51" spans="13:26" ht="15.6" x14ac:dyDescent="0.3">
      <c r="M51" s="82"/>
      <c r="N51" s="83"/>
      <c r="O51" s="10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</row>
    <row r="52" spans="13:26" x14ac:dyDescent="0.3">
      <c r="M52" s="82"/>
      <c r="N52" s="83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</row>
    <row r="53" spans="13:26" x14ac:dyDescent="0.3">
      <c r="M53" s="82"/>
      <c r="N53" s="83"/>
      <c r="O53" s="58" t="s">
        <v>28</v>
      </c>
      <c r="P53" s="59"/>
      <c r="Q53" s="30">
        <f>I2*(2/(1+EXP(-2*P44))-1)</f>
        <v>-9.2331481109910837E-2</v>
      </c>
      <c r="R53" s="30"/>
      <c r="S53" s="30"/>
      <c r="T53" s="30"/>
      <c r="U53" s="30"/>
      <c r="V53" s="59" t="s">
        <v>32</v>
      </c>
      <c r="W53" s="59"/>
      <c r="X53" s="30">
        <f>I6*(2/(1+EXP(-2*W44))-1)</f>
        <v>0.76649034991299958</v>
      </c>
      <c r="Y53" s="6"/>
      <c r="Z53" s="7"/>
    </row>
    <row r="54" spans="13:26" x14ac:dyDescent="0.3">
      <c r="M54" s="82"/>
      <c r="N54" s="83"/>
      <c r="O54" s="58" t="s">
        <v>29</v>
      </c>
      <c r="P54" s="59"/>
      <c r="Q54" s="30">
        <f>I3*(2/(1+EXP(-2*P45))-1)</f>
        <v>0.90932265531774281</v>
      </c>
      <c r="R54" s="30"/>
      <c r="S54" s="30"/>
      <c r="T54" s="30"/>
      <c r="U54" s="30"/>
      <c r="V54" s="59" t="s">
        <v>33</v>
      </c>
      <c r="W54" s="59"/>
      <c r="X54" s="30">
        <f>I7*(2/(1+EXP(-2*W45))-1)</f>
        <v>-0.53589962981879014</v>
      </c>
      <c r="Y54" s="6"/>
      <c r="Z54" s="7"/>
    </row>
    <row r="55" spans="13:26" x14ac:dyDescent="0.3">
      <c r="M55" s="82"/>
      <c r="N55" s="83"/>
      <c r="O55" s="58" t="s">
        <v>30</v>
      </c>
      <c r="P55" s="59"/>
      <c r="Q55" s="30">
        <f>I4*(2/(1+EXP(-2*P46))-1)</f>
        <v>-1.6451346833241816</v>
      </c>
      <c r="R55"/>
      <c r="S55"/>
      <c r="T55"/>
      <c r="U55"/>
      <c r="V55" s="59" t="s">
        <v>34</v>
      </c>
      <c r="W55" s="59"/>
      <c r="X55" s="30">
        <f>I8*(2/(1+EXP(-2*W46))-1)</f>
        <v>-0.27988682636565887</v>
      </c>
      <c r="Z55" s="9"/>
    </row>
    <row r="56" spans="13:26" x14ac:dyDescent="0.3">
      <c r="M56" s="82"/>
      <c r="N56" s="83"/>
      <c r="O56" s="58" t="s">
        <v>31</v>
      </c>
      <c r="P56" s="59"/>
      <c r="Q56" s="30">
        <f>I5*(2/(1+EXP(-2*P47))-1)</f>
        <v>1.6666970235523992E-2</v>
      </c>
      <c r="R56" s="33"/>
      <c r="S56" s="34"/>
      <c r="T56" s="30"/>
      <c r="U56" s="30"/>
      <c r="V56" s="59" t="s">
        <v>35</v>
      </c>
      <c r="W56" s="59"/>
      <c r="X56" s="30">
        <f>I9*(2/(1+EXP(-2*W47))-1)</f>
        <v>-4.8288886448039151E-3</v>
      </c>
      <c r="Y56" s="6"/>
      <c r="Z56" s="7"/>
    </row>
    <row r="57" spans="13:26" ht="15" thickBot="1" x14ac:dyDescent="0.35">
      <c r="M57" s="82"/>
      <c r="N57" s="83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7"/>
    </row>
    <row r="58" spans="13:26" ht="15.6" x14ac:dyDescent="0.3">
      <c r="M58" s="82"/>
      <c r="N58" s="83"/>
      <c r="O58" s="89" t="s">
        <v>37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1"/>
    </row>
    <row r="59" spans="13:26" x14ac:dyDescent="0.3">
      <c r="M59" s="82"/>
      <c r="N59" s="83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7"/>
    </row>
    <row r="60" spans="13:26" ht="15" customHeight="1" x14ac:dyDescent="0.3">
      <c r="M60" s="82"/>
      <c r="N60" s="83"/>
      <c r="O60" s="44" t="s">
        <v>46</v>
      </c>
      <c r="P60" s="45"/>
      <c r="Q60" s="35">
        <f>SUM(Q53:Q56,X53:X56)+J2</f>
        <v>-0.38176490050448492</v>
      </c>
      <c r="R60" s="24"/>
      <c r="T60" s="24"/>
      <c r="U60" s="24"/>
      <c r="V60" s="24"/>
      <c r="W60" s="24"/>
      <c r="X60" s="24"/>
      <c r="Y60" s="24"/>
      <c r="Z60" s="25"/>
    </row>
    <row r="61" spans="13:26" x14ac:dyDescent="0.3">
      <c r="M61" s="82"/>
      <c r="N61" s="83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7"/>
    </row>
    <row r="62" spans="13:26" x14ac:dyDescent="0.3">
      <c r="M62" s="82"/>
      <c r="N62" s="83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</row>
    <row r="63" spans="13:26" ht="16.2" thickBot="1" x14ac:dyDescent="0.35">
      <c r="M63" s="82"/>
      <c r="N63" s="83"/>
      <c r="O63" s="46" t="s">
        <v>48</v>
      </c>
      <c r="P63" s="47"/>
      <c r="Q63" s="47"/>
      <c r="R63" s="47"/>
      <c r="S63" s="47"/>
      <c r="T63" s="36">
        <f>(Q60+1)*(4430.7-112.1)/2+112.2</f>
        <v>1447.1550503406654</v>
      </c>
      <c r="U63" s="6" t="s">
        <v>47</v>
      </c>
      <c r="V63" s="6"/>
      <c r="W63" s="6"/>
      <c r="X63" s="6"/>
      <c r="Y63" s="6"/>
      <c r="Z63" s="7"/>
    </row>
    <row r="64" spans="13:26" x14ac:dyDescent="0.3">
      <c r="M64" s="82"/>
      <c r="N64" s="83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</row>
    <row r="65" spans="13:26" ht="15" thickBot="1" x14ac:dyDescent="0.35">
      <c r="M65" s="84"/>
      <c r="N65" s="85"/>
      <c r="O65" s="14"/>
      <c r="P65" s="26"/>
      <c r="Q65" s="27"/>
      <c r="R65" s="15"/>
      <c r="S65" s="15"/>
      <c r="T65" s="28"/>
      <c r="U65" s="15"/>
      <c r="V65" s="15"/>
      <c r="W65" s="15"/>
      <c r="X65" s="15"/>
      <c r="Y65" s="15"/>
      <c r="Z65" s="17"/>
    </row>
  </sheetData>
  <sheetProtection algorithmName="SHA-512" hashValue="CFwDXIFwoZ1PfM2o3AvBK72LwSiIkTwrW8AUuLHGk0P0sCMLLAp6z5N8oBZX+dwfk63P8JHijm6sznzcMlktLQ==" saltValue="12hpBYDyNLyPgtugp1czQw==" spinCount="100000" sheet="1" objects="1" scenarios="1"/>
  <mergeCells count="29">
    <mergeCell ref="B15:K15"/>
    <mergeCell ref="Q1:U3"/>
    <mergeCell ref="B1:G1"/>
    <mergeCell ref="V1:Z1"/>
    <mergeCell ref="V2:Z2"/>
    <mergeCell ref="V3:Z3"/>
    <mergeCell ref="M4:Z4"/>
    <mergeCell ref="M5:N5"/>
    <mergeCell ref="O5:Z5"/>
    <mergeCell ref="M6:N65"/>
    <mergeCell ref="O29:Z29"/>
    <mergeCell ref="O58:Z58"/>
    <mergeCell ref="V23:Y23"/>
    <mergeCell ref="V24:Y24"/>
    <mergeCell ref="V25:Y25"/>
    <mergeCell ref="V34:W34"/>
    <mergeCell ref="O60:P60"/>
    <mergeCell ref="O63:S63"/>
    <mergeCell ref="V35:W35"/>
    <mergeCell ref="V36:W36"/>
    <mergeCell ref="M1:P3"/>
    <mergeCell ref="O56:P56"/>
    <mergeCell ref="V53:W53"/>
    <mergeCell ref="V54:W54"/>
    <mergeCell ref="V55:W55"/>
    <mergeCell ref="V56:W56"/>
    <mergeCell ref="O53:P53"/>
    <mergeCell ref="O54:P54"/>
    <mergeCell ref="O55:P55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ANN</vt:lpstr>
      <vt:lpstr>a</vt:lpstr>
      <vt:lpstr>Af</vt:lpstr>
      <vt:lpstr>b</vt:lpstr>
      <vt:lpstr>d</vt:lpstr>
      <vt:lpstr>e</vt:lpstr>
      <vt:lpstr>Ef</vt:lpstr>
      <vt:lpstr>fc</vt:lpstr>
      <vt:lpstr>fu</vt:lpstr>
      <vt:lpstr>fud</vt:lpstr>
      <vt:lpstr>h</vt:lpstr>
      <vt:lpstr>M</vt:lpstr>
      <vt:lpstr>nb</vt:lpstr>
      <vt:lpstr>phi</vt:lpstr>
      <vt:lpstr>phis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2023-07-24T08:10:32Z</dcterms:modified>
</cp:coreProperties>
</file>