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Q12" i="1"/>
  <c r="AR17"/>
  <c r="E13"/>
  <c r="BG12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F12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E12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E33" s="1"/>
  <c r="BE34" s="1"/>
  <c r="BE35" s="1"/>
  <c r="BE36" s="1"/>
  <c r="BE37" s="1"/>
  <c r="BE38" s="1"/>
  <c r="BD12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D33" s="1"/>
  <c r="BD34" s="1"/>
  <c r="BD35" s="1"/>
  <c r="BD36" s="1"/>
  <c r="BD37" s="1"/>
  <c r="BD38" s="1"/>
  <c r="BD39" s="1"/>
  <c r="BD40" s="1"/>
  <c r="BD41" s="1"/>
  <c r="BD42" s="1"/>
  <c r="BD43" s="1"/>
  <c r="BD44" s="1"/>
  <c r="BC12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AZ12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AZ33" s="1"/>
  <c r="AZ34" s="1"/>
  <c r="AZ35" s="1"/>
  <c r="AZ36" s="1"/>
  <c r="AZ37" s="1"/>
  <c r="AZ38" s="1"/>
  <c r="AZ39" s="1"/>
  <c r="AZ40" s="1"/>
  <c r="AZ41" s="1"/>
  <c r="AZ42" s="1"/>
  <c r="AZ43" s="1"/>
  <c r="AZ44" s="1"/>
  <c r="AZ45" s="1"/>
  <c r="AZ46" s="1"/>
  <c r="AZ47" s="1"/>
  <c r="AZ48" s="1"/>
  <c r="AZ49" s="1"/>
  <c r="AZ50" s="1"/>
  <c r="AV12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AV41" s="1"/>
  <c r="AV42" s="1"/>
  <c r="AV43" s="1"/>
  <c r="AV44" s="1"/>
  <c r="AV45" s="1"/>
  <c r="AV46" s="1"/>
  <c r="AV47" s="1"/>
  <c r="AV48" s="1"/>
  <c r="AV49" s="1"/>
  <c r="AV50" s="1"/>
  <c r="AU12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U44" s="1"/>
  <c r="AU45" s="1"/>
  <c r="AU46" s="1"/>
  <c r="AU47" s="1"/>
  <c r="AU48" s="1"/>
  <c r="AU49" s="1"/>
  <c r="AU50" s="1"/>
  <c r="AS12"/>
  <c r="AS13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S33" s="1"/>
  <c r="AS34" s="1"/>
  <c r="AS35" s="1"/>
  <c r="AS36" s="1"/>
  <c r="AS37" s="1"/>
  <c r="AS38" s="1"/>
  <c r="AS39" s="1"/>
  <c r="AS40" s="1"/>
  <c r="AS41" s="1"/>
  <c r="AS42" s="1"/>
  <c r="AS43" s="1"/>
  <c r="AS44" s="1"/>
  <c r="AS45" s="1"/>
  <c r="AS46" s="1"/>
  <c r="AS47" s="1"/>
  <c r="AS48" s="1"/>
  <c r="AS49" s="1"/>
  <c r="AS50" s="1"/>
  <c r="AR12"/>
  <c r="AR13" s="1"/>
  <c r="AR14" s="1"/>
  <c r="AR15" s="1"/>
  <c r="AR16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R33" s="1"/>
  <c r="AR34" s="1"/>
  <c r="AR35" s="1"/>
  <c r="AR36" s="1"/>
  <c r="AR37" s="1"/>
  <c r="AR38" s="1"/>
  <c r="AR39" s="1"/>
  <c r="AR40" s="1"/>
  <c r="AR41" s="1"/>
  <c r="AR42" s="1"/>
  <c r="AR43" s="1"/>
  <c r="AR44" s="1"/>
  <c r="AR45" s="1"/>
  <c r="AR46" s="1"/>
  <c r="AR47" s="1"/>
  <c r="AR48" s="1"/>
  <c r="AR49" s="1"/>
  <c r="AR50" s="1"/>
  <c r="AP12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P33" s="1"/>
  <c r="AP34" s="1"/>
  <c r="AP35" s="1"/>
  <c r="AP36" s="1"/>
  <c r="AP37" s="1"/>
  <c r="AP38" s="1"/>
  <c r="AP39" s="1"/>
  <c r="AP40" s="1"/>
  <c r="AP41" s="1"/>
  <c r="AP42" s="1"/>
  <c r="AP43" s="1"/>
  <c r="AP44" s="1"/>
  <c r="AP45" s="1"/>
  <c r="AP46" s="1"/>
  <c r="AP47" s="1"/>
  <c r="AP48" s="1"/>
  <c r="AP49" s="1"/>
  <c r="AP50" s="1"/>
  <c r="H4"/>
  <c r="H6" s="1"/>
  <c r="G18"/>
  <c r="G19" s="1"/>
  <c r="G20" s="1"/>
  <c r="G15"/>
  <c r="E26"/>
  <c r="BI12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H12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B12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B33" s="1"/>
  <c r="BB34" s="1"/>
  <c r="BB35" s="1"/>
  <c r="BB36" s="1"/>
  <c r="BB37" s="1"/>
  <c r="BB38" s="1"/>
  <c r="BB39" s="1"/>
  <c r="BB40" s="1"/>
  <c r="BB41" s="1"/>
  <c r="BB42" s="1"/>
  <c r="BB43" s="1"/>
  <c r="BB44" s="1"/>
  <c r="BB45" s="1"/>
  <c r="BB46" s="1"/>
  <c r="BB47" s="1"/>
  <c r="BB48" s="1"/>
  <c r="BB49" s="1"/>
  <c r="BA12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A33" s="1"/>
  <c r="BA34" s="1"/>
  <c r="BA35" s="1"/>
  <c r="BA36" s="1"/>
  <c r="BA37" s="1"/>
  <c r="BA38" s="1"/>
  <c r="BA39" s="1"/>
  <c r="BA40" s="1"/>
  <c r="BA41" s="1"/>
  <c r="BA42" s="1"/>
  <c r="BA43" s="1"/>
  <c r="BA44" s="1"/>
  <c r="BA45" s="1"/>
  <c r="BA46" s="1"/>
  <c r="BA47" s="1"/>
  <c r="BA48" s="1"/>
  <c r="BA49" s="1"/>
  <c r="BA50" s="1"/>
  <c r="AY12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Y33" s="1"/>
  <c r="AY34" s="1"/>
  <c r="AY35" s="1"/>
  <c r="AY36" s="1"/>
  <c r="AY37" s="1"/>
  <c r="AY38" s="1"/>
  <c r="AY39" s="1"/>
  <c r="AY40" s="1"/>
  <c r="AY41" s="1"/>
  <c r="AY42" s="1"/>
  <c r="AY43" s="1"/>
  <c r="AY44" s="1"/>
  <c r="AY45" s="1"/>
  <c r="AY46" s="1"/>
  <c r="AY47" s="1"/>
  <c r="AY48" s="1"/>
  <c r="AY49" s="1"/>
  <c r="AY50" s="1"/>
  <c r="AX12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X33" s="1"/>
  <c r="AX34" s="1"/>
  <c r="AX35" s="1"/>
  <c r="AX36" s="1"/>
  <c r="AX37" s="1"/>
  <c r="AX38" s="1"/>
  <c r="AX39" s="1"/>
  <c r="AX40" s="1"/>
  <c r="AX41" s="1"/>
  <c r="AX42" s="1"/>
  <c r="AX43" s="1"/>
  <c r="AX44" s="1"/>
  <c r="AX45" s="1"/>
  <c r="AX46" s="1"/>
  <c r="AX47" s="1"/>
  <c r="AX48" s="1"/>
  <c r="AX49" s="1"/>
  <c r="AX50" s="1"/>
  <c r="AW12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W33" s="1"/>
  <c r="AW34" s="1"/>
  <c r="AW35" s="1"/>
  <c r="AW36" s="1"/>
  <c r="AW37" s="1"/>
  <c r="AW38" s="1"/>
  <c r="AW39" s="1"/>
  <c r="AW40" s="1"/>
  <c r="AW41" s="1"/>
  <c r="AW42" s="1"/>
  <c r="AW43" s="1"/>
  <c r="AW44" s="1"/>
  <c r="AW45" s="1"/>
  <c r="AW46" s="1"/>
  <c r="AW47" s="1"/>
  <c r="AW48" s="1"/>
  <c r="AW49" s="1"/>
  <c r="AW50" s="1"/>
  <c r="AT12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T33" s="1"/>
  <c r="AT34" s="1"/>
  <c r="AT35" s="1"/>
  <c r="AT36" s="1"/>
  <c r="AT37" s="1"/>
  <c r="AT38" s="1"/>
  <c r="AT39" s="1"/>
  <c r="AT40" s="1"/>
  <c r="AT41" s="1"/>
  <c r="AT42" s="1"/>
  <c r="AT43" s="1"/>
  <c r="AT44" s="1"/>
  <c r="AT45" s="1"/>
  <c r="AT46" s="1"/>
  <c r="AT47" s="1"/>
  <c r="AT48" s="1"/>
  <c r="AT49" s="1"/>
  <c r="AT50" s="1"/>
  <c r="AQ13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Q33" s="1"/>
  <c r="AQ34" s="1"/>
  <c r="AQ35" s="1"/>
  <c r="AQ36" s="1"/>
  <c r="AQ37" s="1"/>
  <c r="AQ38" s="1"/>
  <c r="AQ39" s="1"/>
  <c r="AQ40" s="1"/>
  <c r="AQ41" s="1"/>
  <c r="AQ42" s="1"/>
  <c r="AQ43" s="1"/>
  <c r="AQ44" s="1"/>
  <c r="AQ45" s="1"/>
  <c r="AQ46" s="1"/>
  <c r="AQ47" s="1"/>
  <c r="AQ48" s="1"/>
  <c r="AQ49" s="1"/>
  <c r="AQ50" s="1"/>
  <c r="AO12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N12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M12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L12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L33" s="1"/>
  <c r="AL34" s="1"/>
  <c r="AL35" s="1"/>
  <c r="AL36" s="1"/>
  <c r="AL37" s="1"/>
  <c r="AL38" s="1"/>
  <c r="AL39" s="1"/>
  <c r="AL40" s="1"/>
  <c r="AL41" s="1"/>
  <c r="AL42" s="1"/>
  <c r="AL43" s="1"/>
  <c r="AL44" s="1"/>
  <c r="AL45" s="1"/>
  <c r="AL46" s="1"/>
  <c r="AL47" s="1"/>
  <c r="AL48" s="1"/>
  <c r="AL49" s="1"/>
  <c r="AL50" s="1"/>
  <c r="E9"/>
  <c r="E8"/>
  <c r="AH1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K12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I13" l="1"/>
  <c r="K6"/>
  <c r="I6"/>
  <c r="J6"/>
  <c r="E12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AH33"/>
  <c r="E15"/>
  <c r="N10" s="1"/>
  <c r="B16" l="1"/>
  <c r="H10"/>
  <c r="H9"/>
  <c r="H8"/>
  <c r="H7"/>
  <c r="I7" s="1"/>
  <c r="B6"/>
  <c r="B5"/>
  <c r="O10"/>
  <c r="N11"/>
  <c r="O11" s="1"/>
  <c r="J10" l="1"/>
  <c r="K10"/>
  <c r="I10"/>
  <c r="I9"/>
  <c r="K9"/>
  <c r="J9"/>
  <c r="J8"/>
  <c r="I8"/>
  <c r="K8"/>
  <c r="J7"/>
  <c r="K7"/>
  <c r="P10"/>
  <c r="N12"/>
  <c r="O12" s="1"/>
  <c r="B20" l="1"/>
  <c r="B19"/>
  <c r="B17"/>
  <c r="B18"/>
  <c r="P11"/>
  <c r="N13"/>
  <c r="O13" s="1"/>
  <c r="P12" l="1"/>
  <c r="N14"/>
  <c r="O14" s="1"/>
  <c r="P13" l="1"/>
  <c r="N15"/>
  <c r="O15" s="1"/>
  <c r="P14" l="1"/>
  <c r="N16"/>
  <c r="O16" s="1"/>
  <c r="P15" l="1"/>
  <c r="N17"/>
  <c r="O17" s="1"/>
  <c r="P16" l="1"/>
  <c r="N18"/>
  <c r="O18" s="1"/>
  <c r="P17" l="1"/>
  <c r="N19"/>
  <c r="O19" s="1"/>
  <c r="P18" l="1"/>
  <c r="N20"/>
  <c r="O20" s="1"/>
  <c r="P19" l="1"/>
  <c r="N21"/>
  <c r="O21" s="1"/>
  <c r="P20" l="1"/>
  <c r="N22"/>
  <c r="O22" s="1"/>
  <c r="P21" l="1"/>
  <c r="N23"/>
  <c r="O23" s="1"/>
  <c r="P22" l="1"/>
  <c r="N24"/>
  <c r="O24" s="1"/>
  <c r="P23" l="1"/>
  <c r="N25"/>
  <c r="O25" s="1"/>
  <c r="P24" l="1"/>
  <c r="N26"/>
  <c r="O26" s="1"/>
  <c r="P25" l="1"/>
  <c r="N27"/>
  <c r="O27" s="1"/>
  <c r="P26" l="1"/>
  <c r="N28"/>
  <c r="O28" s="1"/>
  <c r="P27" l="1"/>
  <c r="N29"/>
  <c r="O29" s="1"/>
  <c r="P28" l="1"/>
  <c r="N30"/>
  <c r="O30" s="1"/>
  <c r="P29" l="1"/>
  <c r="N31"/>
  <c r="O31" s="1"/>
  <c r="P30" l="1"/>
  <c r="N32"/>
  <c r="O32" s="1"/>
  <c r="P31" l="1"/>
  <c r="N33"/>
  <c r="O33" s="1"/>
  <c r="P32" l="1"/>
  <c r="N34"/>
  <c r="O34" s="1"/>
  <c r="P33" l="1"/>
  <c r="N35"/>
  <c r="O35" s="1"/>
  <c r="P34" l="1"/>
  <c r="N36"/>
  <c r="O36" s="1"/>
  <c r="P35" l="1"/>
  <c r="N37"/>
  <c r="O37" s="1"/>
  <c r="P36" l="1"/>
  <c r="N38"/>
  <c r="O38" s="1"/>
  <c r="P37" l="1"/>
  <c r="N39"/>
  <c r="O39" s="1"/>
  <c r="P38" l="1"/>
  <c r="N40"/>
  <c r="O40" s="1"/>
  <c r="P39" l="1"/>
  <c r="N41"/>
  <c r="O41" s="1"/>
  <c r="P40" l="1"/>
  <c r="N42"/>
  <c r="O42" s="1"/>
  <c r="P41" l="1"/>
  <c r="N43"/>
  <c r="O43" s="1"/>
  <c r="P42" l="1"/>
  <c r="N44"/>
  <c r="O44" s="1"/>
  <c r="P43" l="1"/>
  <c r="N45"/>
  <c r="O45" s="1"/>
  <c r="P44" l="1"/>
  <c r="N46"/>
  <c r="O46" s="1"/>
  <c r="P45" l="1"/>
  <c r="N47"/>
  <c r="O47" s="1"/>
  <c r="P46" l="1"/>
  <c r="N48"/>
  <c r="O48" s="1"/>
  <c r="P47" l="1"/>
  <c r="N49"/>
  <c r="O49" s="1"/>
  <c r="P49" l="1"/>
  <c r="P48"/>
  <c r="Q10" l="1"/>
  <c r="S10" s="1"/>
  <c r="Q11" l="1"/>
  <c r="S11" s="1"/>
  <c r="R10"/>
  <c r="E16" s="1"/>
  <c r="T10"/>
  <c r="Q12" l="1"/>
  <c r="Q13" s="1"/>
  <c r="T11"/>
  <c r="S12" l="1"/>
  <c r="T12" s="1"/>
  <c r="Q14"/>
  <c r="S13"/>
  <c r="S14" l="1"/>
  <c r="Q15"/>
  <c r="T13"/>
  <c r="T14" l="1"/>
  <c r="S15"/>
  <c r="Q16"/>
  <c r="T15" l="1"/>
  <c r="S16"/>
  <c r="Q17"/>
  <c r="T16" l="1"/>
  <c r="Q18"/>
  <c r="S17"/>
  <c r="S18" l="1"/>
  <c r="Q19"/>
  <c r="T17"/>
  <c r="T18" l="1"/>
  <c r="S19"/>
  <c r="Q20"/>
  <c r="T19" l="1"/>
  <c r="Q21"/>
  <c r="S20"/>
  <c r="S21" l="1"/>
  <c r="Q22"/>
  <c r="T20"/>
  <c r="T21" l="1"/>
  <c r="Q23"/>
  <c r="S22"/>
  <c r="S23" l="1"/>
  <c r="Q24"/>
  <c r="T22"/>
  <c r="T23" l="1"/>
  <c r="Q25"/>
  <c r="S24"/>
  <c r="Q26" l="1"/>
  <c r="S25"/>
  <c r="T24"/>
  <c r="Q27" l="1"/>
  <c r="S26"/>
  <c r="T25"/>
  <c r="S27" l="1"/>
  <c r="Q28"/>
  <c r="T26"/>
  <c r="T27" l="1"/>
  <c r="S28"/>
  <c r="Q29"/>
  <c r="T28" l="1"/>
  <c r="S29"/>
  <c r="Q30"/>
  <c r="T29" l="1"/>
  <c r="Q31"/>
  <c r="S30"/>
  <c r="S31" l="1"/>
  <c r="Q32"/>
  <c r="T30"/>
  <c r="T31" l="1"/>
  <c r="Q33"/>
  <c r="S32"/>
  <c r="Q34" l="1"/>
  <c r="S33"/>
  <c r="T32"/>
  <c r="Q35" l="1"/>
  <c r="S34"/>
  <c r="T33"/>
  <c r="S35" l="1"/>
  <c r="Q36"/>
  <c r="T34"/>
  <c r="T35" l="1"/>
  <c r="S36"/>
  <c r="Q37"/>
  <c r="T36" l="1"/>
  <c r="Q38"/>
  <c r="S37"/>
  <c r="Q39" l="1"/>
  <c r="S38"/>
  <c r="T37"/>
  <c r="S39" l="1"/>
  <c r="Q40"/>
  <c r="T38"/>
  <c r="T39" l="1"/>
  <c r="S40"/>
  <c r="Q41"/>
  <c r="T40" l="1"/>
  <c r="S41"/>
  <c r="Q42"/>
  <c r="T41" l="1"/>
  <c r="Q43"/>
  <c r="S42"/>
  <c r="S43" l="1"/>
  <c r="Q44"/>
  <c r="T42"/>
  <c r="T43" l="1"/>
  <c r="Q45"/>
  <c r="S44"/>
  <c r="S45" l="1"/>
  <c r="Q46"/>
  <c r="T44"/>
  <c r="T45" l="1"/>
  <c r="S46"/>
  <c r="Q47"/>
  <c r="T46" l="1"/>
  <c r="Q48"/>
  <c r="S47"/>
  <c r="S48" l="1"/>
  <c r="Q49"/>
  <c r="S49" s="1"/>
  <c r="T47"/>
  <c r="T48" l="1"/>
  <c r="T49"/>
  <c r="U10" l="1"/>
  <c r="E17" s="1"/>
  <c r="V10" l="1"/>
  <c r="U11"/>
  <c r="U12" l="1"/>
  <c r="V11"/>
  <c r="W10"/>
  <c r="U13" l="1"/>
  <c r="V12"/>
  <c r="W11"/>
  <c r="U14" l="1"/>
  <c r="V13"/>
  <c r="W12"/>
  <c r="U15" l="1"/>
  <c r="V14"/>
  <c r="W13"/>
  <c r="U16" l="1"/>
  <c r="V15"/>
  <c r="W14"/>
  <c r="U17" l="1"/>
  <c r="V16"/>
  <c r="W15"/>
  <c r="U18" l="1"/>
  <c r="V17"/>
  <c r="W16"/>
  <c r="U19" l="1"/>
  <c r="V18"/>
  <c r="W17"/>
  <c r="U20" l="1"/>
  <c r="V19"/>
  <c r="W18"/>
  <c r="U21" l="1"/>
  <c r="V20"/>
  <c r="W19"/>
  <c r="U22" l="1"/>
  <c r="V21"/>
  <c r="W20"/>
  <c r="U23" l="1"/>
  <c r="V22"/>
  <c r="W21"/>
  <c r="U24" l="1"/>
  <c r="V23"/>
  <c r="W22"/>
  <c r="U25" l="1"/>
  <c r="V24"/>
  <c r="W23"/>
  <c r="U26" l="1"/>
  <c r="V25"/>
  <c r="W24"/>
  <c r="U27" l="1"/>
  <c r="V26"/>
  <c r="W25"/>
  <c r="U28" l="1"/>
  <c r="V27"/>
  <c r="W26"/>
  <c r="U29" l="1"/>
  <c r="V28"/>
  <c r="W27"/>
  <c r="U30" l="1"/>
  <c r="V29"/>
  <c r="W28"/>
  <c r="U31" l="1"/>
  <c r="V30"/>
  <c r="W29"/>
  <c r="U32" l="1"/>
  <c r="V31"/>
  <c r="W30"/>
  <c r="U33" l="1"/>
  <c r="V32"/>
  <c r="W31"/>
  <c r="U34" l="1"/>
  <c r="V33"/>
  <c r="W32"/>
  <c r="U35" l="1"/>
  <c r="V34"/>
  <c r="W33"/>
  <c r="U36" l="1"/>
  <c r="V35"/>
  <c r="W34"/>
  <c r="U37" l="1"/>
  <c r="V36"/>
  <c r="W35"/>
  <c r="U38" l="1"/>
  <c r="V37"/>
  <c r="W36"/>
  <c r="U39" l="1"/>
  <c r="V38"/>
  <c r="W37"/>
  <c r="U40" l="1"/>
  <c r="V39"/>
  <c r="W38"/>
  <c r="U41" l="1"/>
  <c r="V40"/>
  <c r="W39"/>
  <c r="U42" l="1"/>
  <c r="V41"/>
  <c r="W40"/>
  <c r="U43" l="1"/>
  <c r="V42"/>
  <c r="W41"/>
  <c r="U44" l="1"/>
  <c r="V43"/>
  <c r="W42"/>
  <c r="U45" l="1"/>
  <c r="V44"/>
  <c r="W43"/>
  <c r="U46" l="1"/>
  <c r="V45"/>
  <c r="W44"/>
  <c r="U47" l="1"/>
  <c r="V46"/>
  <c r="W45"/>
  <c r="U48" l="1"/>
  <c r="V47"/>
  <c r="W46"/>
  <c r="U49" l="1"/>
  <c r="V49" s="1"/>
  <c r="V48"/>
  <c r="W47"/>
  <c r="W49" l="1"/>
  <c r="W48"/>
  <c r="X10" l="1"/>
  <c r="E18" s="1"/>
  <c r="Y10" l="1"/>
  <c r="X11"/>
  <c r="Y11" s="1"/>
  <c r="Z10" l="1"/>
  <c r="Z11"/>
  <c r="X12"/>
  <c r="Y12" s="1"/>
  <c r="Z12" l="1"/>
  <c r="X13"/>
  <c r="Y13" s="1"/>
  <c r="Z13" l="1"/>
  <c r="X14"/>
  <c r="Y14" s="1"/>
  <c r="Z14" l="1"/>
  <c r="X15"/>
  <c r="Y15" s="1"/>
  <c r="Z15" l="1"/>
  <c r="X16"/>
  <c r="Y16" s="1"/>
  <c r="Z16" l="1"/>
  <c r="X17"/>
  <c r="Y17" s="1"/>
  <c r="Z17" l="1"/>
  <c r="X18"/>
  <c r="Y18" s="1"/>
  <c r="Z18" l="1"/>
  <c r="X19"/>
  <c r="Y19" s="1"/>
  <c r="Z19" l="1"/>
  <c r="X20"/>
  <c r="Y20" s="1"/>
  <c r="Z20" l="1"/>
  <c r="X21"/>
  <c r="Y21" s="1"/>
  <c r="Z21" l="1"/>
  <c r="X22"/>
  <c r="Y22" s="1"/>
  <c r="Z22" l="1"/>
  <c r="X23"/>
  <c r="Y23" s="1"/>
  <c r="Z23" l="1"/>
  <c r="X24"/>
  <c r="Y24" s="1"/>
  <c r="Z24" l="1"/>
  <c r="X25"/>
  <c r="Y25" s="1"/>
  <c r="Z25" l="1"/>
  <c r="X26"/>
  <c r="Y26" s="1"/>
  <c r="Z26" l="1"/>
  <c r="X27"/>
  <c r="Y27" s="1"/>
  <c r="Z27" l="1"/>
  <c r="X28"/>
  <c r="Y28" s="1"/>
  <c r="Z28" l="1"/>
  <c r="X29"/>
  <c r="Y29" s="1"/>
  <c r="Z29" l="1"/>
  <c r="X30"/>
  <c r="Y30" s="1"/>
  <c r="Z30" l="1"/>
  <c r="X31"/>
  <c r="Y31" s="1"/>
  <c r="Z31" l="1"/>
  <c r="X32"/>
  <c r="Y32" s="1"/>
  <c r="Z32" l="1"/>
  <c r="X33"/>
  <c r="Y33" s="1"/>
  <c r="Z33" l="1"/>
  <c r="X34"/>
  <c r="Y34" s="1"/>
  <c r="Z34" l="1"/>
  <c r="X35"/>
  <c r="Y35" s="1"/>
  <c r="Z35" l="1"/>
  <c r="X36"/>
  <c r="Y36" s="1"/>
  <c r="Z36" l="1"/>
  <c r="X37"/>
  <c r="Y37" s="1"/>
  <c r="Z37" l="1"/>
  <c r="X38"/>
  <c r="Y38" s="1"/>
  <c r="Z38" l="1"/>
  <c r="X39"/>
  <c r="Y39" s="1"/>
  <c r="Z39" l="1"/>
  <c r="X40"/>
  <c r="Y40" s="1"/>
  <c r="Z40" l="1"/>
  <c r="X41"/>
  <c r="Y41" s="1"/>
  <c r="Z41" l="1"/>
  <c r="X42"/>
  <c r="Y42" s="1"/>
  <c r="Z42" l="1"/>
  <c r="X43"/>
  <c r="Y43" s="1"/>
  <c r="Z43" l="1"/>
  <c r="X44"/>
  <c r="Y44" s="1"/>
  <c r="Z44" l="1"/>
  <c r="X45"/>
  <c r="Y45" s="1"/>
  <c r="Z45" l="1"/>
  <c r="X46"/>
  <c r="Y46" s="1"/>
  <c r="Z46" l="1"/>
  <c r="X47"/>
  <c r="Y47" s="1"/>
  <c r="Z47" l="1"/>
  <c r="X48"/>
  <c r="Y48" s="1"/>
  <c r="Z48" l="1"/>
  <c r="X49"/>
  <c r="Y49" s="1"/>
  <c r="Z49" l="1"/>
  <c r="AA10" s="1"/>
  <c r="E19" s="1"/>
  <c r="AA11" l="1"/>
  <c r="AB10"/>
  <c r="AC10" s="1"/>
  <c r="AA12" l="1"/>
  <c r="AB11"/>
  <c r="AC11" s="1"/>
  <c r="AB12" l="1"/>
  <c r="AC12" s="1"/>
  <c r="AA13"/>
  <c r="AA14" l="1"/>
  <c r="AB13"/>
  <c r="AC13" s="1"/>
  <c r="AA15" l="1"/>
  <c r="AB14"/>
  <c r="AC14" s="1"/>
  <c r="AA16" l="1"/>
  <c r="AB15"/>
  <c r="AC15" s="1"/>
  <c r="AA17" l="1"/>
  <c r="AB16"/>
  <c r="AC16" s="1"/>
  <c r="AA18" l="1"/>
  <c r="AB17"/>
  <c r="AC17" s="1"/>
  <c r="AA19" l="1"/>
  <c r="AB18"/>
  <c r="AC18" s="1"/>
  <c r="AA20" l="1"/>
  <c r="AB19"/>
  <c r="AC19" s="1"/>
  <c r="AA21" l="1"/>
  <c r="AB20"/>
  <c r="AC20" s="1"/>
  <c r="AA22" l="1"/>
  <c r="AB21"/>
  <c r="AC21" s="1"/>
  <c r="AA23" l="1"/>
  <c r="AB22"/>
  <c r="AC22" s="1"/>
  <c r="AA24" l="1"/>
  <c r="AB23"/>
  <c r="AC23" s="1"/>
  <c r="AA25" l="1"/>
  <c r="AB24"/>
  <c r="AC24" s="1"/>
  <c r="AA26" l="1"/>
  <c r="AB25"/>
  <c r="AC25" s="1"/>
  <c r="AA27" l="1"/>
  <c r="AB26"/>
  <c r="AC26" s="1"/>
  <c r="AA28" l="1"/>
  <c r="AB27"/>
  <c r="AC27" s="1"/>
  <c r="AA29" l="1"/>
  <c r="AB28"/>
  <c r="AC28" s="1"/>
  <c r="AA30" l="1"/>
  <c r="AB29"/>
  <c r="AC29" s="1"/>
  <c r="AA31" l="1"/>
  <c r="AB30"/>
  <c r="AC30" s="1"/>
  <c r="AA32" l="1"/>
  <c r="AB31"/>
  <c r="AC31" s="1"/>
  <c r="AA33" l="1"/>
  <c r="AB32"/>
  <c r="AC32" s="1"/>
  <c r="AA34" l="1"/>
  <c r="AB33"/>
  <c r="AC33" s="1"/>
  <c r="AA35" l="1"/>
  <c r="AB34"/>
  <c r="AC34" s="1"/>
  <c r="AA36" l="1"/>
  <c r="AB35"/>
  <c r="AC35" s="1"/>
  <c r="AA37" l="1"/>
  <c r="AB36"/>
  <c r="AC36" s="1"/>
  <c r="AA38" l="1"/>
  <c r="AB37"/>
  <c r="AC37" s="1"/>
  <c r="AA39" l="1"/>
  <c r="AB38"/>
  <c r="AC38" s="1"/>
  <c r="AA40" l="1"/>
  <c r="AB39"/>
  <c r="AC39" s="1"/>
  <c r="AA41" l="1"/>
  <c r="AB40"/>
  <c r="AC40" s="1"/>
  <c r="AA42" l="1"/>
  <c r="AB41"/>
  <c r="AC41" s="1"/>
  <c r="AA43" l="1"/>
  <c r="AB42"/>
  <c r="AC42" s="1"/>
  <c r="AA44" l="1"/>
  <c r="AB43"/>
  <c r="AC43" s="1"/>
  <c r="AA45" l="1"/>
  <c r="AB44"/>
  <c r="AC44" s="1"/>
  <c r="AA46" l="1"/>
  <c r="AB45"/>
  <c r="AC45" s="1"/>
  <c r="AA47" l="1"/>
  <c r="AB46"/>
  <c r="AC46" s="1"/>
  <c r="AA48" l="1"/>
  <c r="AB47"/>
  <c r="AC47" s="1"/>
  <c r="AA49" l="1"/>
  <c r="AB49" s="1"/>
  <c r="AC49" s="1"/>
  <c r="AB48"/>
  <c r="AC48" s="1"/>
  <c r="AD10" l="1"/>
  <c r="E20" s="1"/>
  <c r="AD11" l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E23"/>
  <c r="E25" l="1"/>
  <c r="E24"/>
  <c r="E27" l="1"/>
</calcChain>
</file>

<file path=xl/sharedStrings.xml><?xml version="1.0" encoding="utf-8"?>
<sst xmlns="http://schemas.openxmlformats.org/spreadsheetml/2006/main" count="102" uniqueCount="45">
  <si>
    <t>Grade Pay</t>
  </si>
  <si>
    <t>Level</t>
  </si>
  <si>
    <t>Pay Band</t>
  </si>
  <si>
    <t>Pay</t>
  </si>
  <si>
    <t>Diff</t>
  </si>
  <si>
    <t>min</t>
  </si>
  <si>
    <t>Basic</t>
  </si>
  <si>
    <t>(+)ve</t>
  </si>
  <si>
    <t>Total =</t>
  </si>
  <si>
    <t>diff-min</t>
  </si>
  <si>
    <t>GP</t>
  </si>
  <si>
    <t>old scale</t>
  </si>
  <si>
    <t>Pay band</t>
  </si>
  <si>
    <t>4900-16200</t>
  </si>
  <si>
    <t>PB-1</t>
  </si>
  <si>
    <t>5400-25200</t>
  </si>
  <si>
    <t>PB-2</t>
  </si>
  <si>
    <t>7100-37600</t>
  </si>
  <si>
    <t>PB-3</t>
  </si>
  <si>
    <t>9000-40500</t>
  </si>
  <si>
    <t>PB-4</t>
  </si>
  <si>
    <t>37400-60000</t>
  </si>
  <si>
    <t>PB-5</t>
  </si>
  <si>
    <t>Level Corresponding to G.P</t>
  </si>
  <si>
    <t>Corresponding Pay Band</t>
  </si>
  <si>
    <t>Corresponding Scale</t>
  </si>
  <si>
    <t>Entry Level</t>
  </si>
  <si>
    <t>Basic =</t>
  </si>
  <si>
    <t>H.R.A @ 15% =</t>
  </si>
  <si>
    <t>M.A =</t>
  </si>
  <si>
    <t>Old Basics</t>
  </si>
  <si>
    <t>Expected Total Revised Salary =</t>
  </si>
  <si>
    <t>Date of Joining :</t>
  </si>
  <si>
    <t>Date Calculation</t>
  </si>
  <si>
    <t>main date</t>
  </si>
  <si>
    <t>1st inc. dt.</t>
  </si>
  <si>
    <t>No. of inc.</t>
  </si>
  <si>
    <t>start date</t>
  </si>
  <si>
    <t>2nd inc. dt.</t>
  </si>
  <si>
    <t>3rd inc. dt.</t>
  </si>
  <si>
    <t>4th inc. dt.</t>
  </si>
  <si>
    <r>
      <rPr>
        <b/>
        <sz val="22"/>
        <color theme="0"/>
        <rFont val="Calibri"/>
        <family val="2"/>
        <scheme val="minor"/>
      </rPr>
      <t>Expected PAY MATRIX</t>
    </r>
    <r>
      <rPr>
        <b/>
        <sz val="22"/>
        <color rgb="FFFFFF00"/>
        <rFont val="Calibri"/>
        <family val="2"/>
        <scheme val="minor"/>
      </rPr>
      <t xml:space="preserve"> as per 6th Pay Commission, West Bengal</t>
    </r>
  </si>
  <si>
    <t>Pay after multiplication
by a factor 2.57</t>
  </si>
  <si>
    <t>D.A @ 5% =</t>
  </si>
  <si>
    <t>Expected Salary as on 01/01/2020</t>
  </si>
</sst>
</file>

<file path=xl/styles.xml><?xml version="1.0" encoding="utf-8"?>
<styleSheet xmlns="http://schemas.openxmlformats.org/spreadsheetml/2006/main">
  <numFmts count="1">
    <numFmt numFmtId="164" formatCode="[$-409]d/mmm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FC96"/>
        <bgColor indexed="64"/>
      </patternFill>
    </fill>
    <fill>
      <patternFill patternType="solid">
        <fgColor rgb="FFBDFFD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7" borderId="0" xfId="0" applyFill="1" applyProtection="1">
      <protection locked="0" hidden="1"/>
    </xf>
    <xf numFmtId="0" fontId="0" fillId="7" borderId="0" xfId="0" applyFill="1" applyAlignment="1" applyProtection="1">
      <alignment horizontal="right" indent="1"/>
      <protection locked="0" hidden="1"/>
    </xf>
    <xf numFmtId="0" fontId="0" fillId="0" borderId="0" xfId="0" applyFill="1" applyAlignment="1" applyProtection="1">
      <alignment horizontal="right"/>
      <protection locked="0" hidden="1"/>
    </xf>
    <xf numFmtId="0" fontId="0" fillId="0" borderId="0" xfId="0" applyFill="1" applyProtection="1"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164" fontId="1" fillId="14" borderId="1" xfId="0" applyNumberFormat="1" applyFont="1" applyFill="1" applyBorder="1" applyAlignment="1" applyProtection="1">
      <alignment horizontal="right" vertical="center" indent="1"/>
      <protection locked="0" hidden="1"/>
    </xf>
    <xf numFmtId="164" fontId="1" fillId="13" borderId="0" xfId="0" applyNumberFormat="1" applyFont="1" applyFill="1" applyProtection="1">
      <protection locked="0" hidden="1"/>
    </xf>
    <xf numFmtId="14" fontId="0" fillId="0" borderId="0" xfId="0" applyNumberFormat="1" applyFill="1" applyProtection="1">
      <protection locked="0" hidden="1"/>
    </xf>
    <xf numFmtId="0" fontId="1" fillId="14" borderId="1" xfId="0" applyFont="1" applyFill="1" applyBorder="1" applyAlignment="1" applyProtection="1">
      <alignment horizontal="right" vertical="center" indent="1"/>
      <protection locked="0" hidden="1"/>
    </xf>
    <xf numFmtId="0" fontId="0" fillId="0" borderId="0" xfId="0" applyProtection="1">
      <protection locked="0" hidden="1"/>
    </xf>
    <xf numFmtId="164" fontId="0" fillId="0" borderId="0" xfId="0" applyNumberFormat="1" applyFill="1" applyProtection="1">
      <protection locked="0" hidden="1"/>
    </xf>
    <xf numFmtId="0" fontId="1" fillId="8" borderId="1" xfId="0" applyFont="1" applyFill="1" applyBorder="1" applyAlignment="1" applyProtection="1">
      <alignment horizontal="right" indent="1"/>
      <protection locked="0" hidden="1"/>
    </xf>
    <xf numFmtId="0" fontId="1" fillId="6" borderId="11" xfId="0" applyFont="1" applyFill="1" applyBorder="1" applyAlignment="1" applyProtection="1">
      <alignment horizontal="center"/>
      <protection locked="0" hidden="1"/>
    </xf>
    <xf numFmtId="0" fontId="1" fillId="6" borderId="1" xfId="0" applyFont="1" applyFill="1" applyBorder="1" applyAlignment="1" applyProtection="1">
      <alignment horizontal="center"/>
      <protection locked="0" hidden="1"/>
    </xf>
    <xf numFmtId="0" fontId="2" fillId="6" borderId="1" xfId="0" applyFont="1" applyFill="1" applyBorder="1" applyAlignment="1" applyProtection="1">
      <alignment horizontal="center"/>
      <protection locked="0" hidden="1"/>
    </xf>
    <xf numFmtId="0" fontId="2" fillId="6" borderId="12" xfId="0" applyFont="1" applyFill="1" applyBorder="1" applyAlignment="1" applyProtection="1">
      <alignment horizontal="center"/>
      <protection locked="0" hidden="1"/>
    </xf>
    <xf numFmtId="0" fontId="2" fillId="6" borderId="11" xfId="0" applyFont="1" applyFill="1" applyBorder="1" applyAlignment="1" applyProtection="1">
      <alignment horizontal="center"/>
      <protection locked="0" hidden="1"/>
    </xf>
    <xf numFmtId="0" fontId="2" fillId="6" borderId="8" xfId="0" applyFont="1" applyFill="1" applyBorder="1" applyAlignment="1" applyProtection="1">
      <alignment horizontal="center"/>
      <protection locked="0" hidden="1"/>
    </xf>
    <xf numFmtId="0" fontId="2" fillId="6" borderId="10" xfId="0" applyFont="1" applyFill="1" applyBorder="1" applyAlignment="1" applyProtection="1">
      <alignment horizontal="center"/>
      <protection locked="0" hidden="1"/>
    </xf>
    <xf numFmtId="0" fontId="0" fillId="10" borderId="0" xfId="0" applyFill="1" applyProtection="1">
      <protection locked="0" hidden="1"/>
    </xf>
    <xf numFmtId="0" fontId="1" fillId="4" borderId="1" xfId="0" applyFont="1" applyFill="1" applyBorder="1" applyAlignment="1" applyProtection="1">
      <alignment horizontal="center"/>
      <protection locked="0" hidden="1"/>
    </xf>
    <xf numFmtId="0" fontId="1" fillId="3" borderId="1" xfId="0" applyFont="1" applyFill="1" applyBorder="1" applyProtection="1">
      <protection locked="0" hidden="1"/>
    </xf>
    <xf numFmtId="0" fontId="1" fillId="3" borderId="11" xfId="0" applyFont="1" applyFill="1" applyBorder="1" applyProtection="1">
      <protection locked="0" hidden="1"/>
    </xf>
    <xf numFmtId="0" fontId="1" fillId="3" borderId="1" xfId="0" applyFont="1" applyFill="1" applyBorder="1" applyAlignment="1" applyProtection="1">
      <alignment horizontal="right" indent="1"/>
      <protection locked="0" hidden="1"/>
    </xf>
    <xf numFmtId="0" fontId="1" fillId="5" borderId="1" xfId="0" applyFont="1" applyFill="1" applyBorder="1" applyAlignment="1" applyProtection="1">
      <alignment horizontal="right" indent="1"/>
      <protection locked="0" hidden="1"/>
    </xf>
    <xf numFmtId="0" fontId="1" fillId="11" borderId="1" xfId="0" applyFont="1" applyFill="1" applyBorder="1" applyAlignment="1" applyProtection="1">
      <alignment horizontal="right" indent="1"/>
      <protection locked="0" hidden="1"/>
    </xf>
    <xf numFmtId="0" fontId="1" fillId="10" borderId="1" xfId="0" applyFont="1" applyFill="1" applyBorder="1" applyAlignment="1" applyProtection="1">
      <alignment horizontal="right" indent="1"/>
      <protection locked="0" hidden="1"/>
    </xf>
    <xf numFmtId="10" fontId="1" fillId="11" borderId="1" xfId="0" applyNumberFormat="1" applyFont="1" applyFill="1" applyBorder="1" applyAlignment="1" applyProtection="1">
      <alignment horizontal="right" indent="1"/>
      <protection locked="0" hidden="1"/>
    </xf>
    <xf numFmtId="0" fontId="0" fillId="0" borderId="0" xfId="0" applyAlignment="1" applyProtection="1">
      <alignment horizontal="center"/>
      <protection locked="0" hidden="1"/>
    </xf>
    <xf numFmtId="0" fontId="0" fillId="0" borderId="0" xfId="0" applyAlignment="1" applyProtection="1">
      <alignment horizontal="right" indent="1"/>
      <protection locked="0" hidden="1"/>
    </xf>
    <xf numFmtId="0" fontId="1" fillId="9" borderId="8" xfId="0" applyFont="1" applyFill="1" applyBorder="1" applyAlignment="1" applyProtection="1">
      <alignment horizontal="left" vertical="center" indent="1"/>
      <protection locked="0" hidden="1"/>
    </xf>
    <xf numFmtId="0" fontId="1" fillId="9" borderId="9" xfId="0" applyFont="1" applyFill="1" applyBorder="1" applyAlignment="1" applyProtection="1">
      <alignment horizontal="left" vertical="center" indent="1"/>
      <protection locked="0" hidden="1"/>
    </xf>
    <xf numFmtId="0" fontId="1" fillId="9" borderId="10" xfId="0" applyFont="1" applyFill="1" applyBorder="1" applyAlignment="1" applyProtection="1">
      <alignment horizontal="left" vertical="center" indent="1"/>
      <protection locked="0" hidden="1"/>
    </xf>
    <xf numFmtId="0" fontId="1" fillId="10" borderId="0" xfId="0" applyFont="1" applyFill="1" applyAlignment="1" applyProtection="1">
      <alignment horizontal="center" vertical="center"/>
      <protection locked="0" hidden="1"/>
    </xf>
    <xf numFmtId="0" fontId="1" fillId="5" borderId="1" xfId="0" applyFont="1" applyFill="1" applyBorder="1" applyAlignment="1" applyProtection="1">
      <alignment horizontal="right" indent="1"/>
      <protection locked="0" hidden="1"/>
    </xf>
    <xf numFmtId="0" fontId="4" fillId="2" borderId="13" xfId="0" applyFont="1" applyFill="1" applyBorder="1" applyAlignment="1" applyProtection="1">
      <alignment horizontal="center" vertical="center"/>
      <protection locked="0" hidden="1"/>
    </xf>
    <xf numFmtId="0" fontId="4" fillId="2" borderId="14" xfId="0" applyFont="1" applyFill="1" applyBorder="1" applyAlignment="1" applyProtection="1">
      <alignment horizontal="center" vertical="center"/>
      <protection locked="0" hidden="1"/>
    </xf>
    <xf numFmtId="0" fontId="4" fillId="2" borderId="15" xfId="0" applyFont="1" applyFill="1" applyBorder="1" applyAlignment="1" applyProtection="1">
      <alignment horizontal="center" vertical="center"/>
      <protection locked="0" hidden="1"/>
    </xf>
    <xf numFmtId="0" fontId="4" fillId="2" borderId="16" xfId="0" applyFont="1" applyFill="1" applyBorder="1" applyAlignment="1" applyProtection="1">
      <alignment horizontal="center" vertical="center"/>
      <protection locked="0" hidden="1"/>
    </xf>
    <xf numFmtId="0" fontId="4" fillId="2" borderId="0" xfId="0" applyFont="1" applyFill="1" applyBorder="1" applyAlignment="1" applyProtection="1">
      <alignment horizontal="center" vertical="center"/>
      <protection locked="0" hidden="1"/>
    </xf>
    <xf numFmtId="0" fontId="4" fillId="2" borderId="17" xfId="0" applyFont="1" applyFill="1" applyBorder="1" applyAlignment="1" applyProtection="1">
      <alignment horizontal="center" vertical="center"/>
      <protection locked="0" hidden="1"/>
    </xf>
    <xf numFmtId="0" fontId="4" fillId="2" borderId="18" xfId="0" applyFont="1" applyFill="1" applyBorder="1" applyAlignment="1" applyProtection="1">
      <alignment horizontal="center" vertical="center"/>
      <protection locked="0" hidden="1"/>
    </xf>
    <xf numFmtId="0" fontId="4" fillId="2" borderId="19" xfId="0" applyFont="1" applyFill="1" applyBorder="1" applyAlignment="1" applyProtection="1">
      <alignment horizontal="center" vertical="center"/>
      <protection locked="0" hidden="1"/>
    </xf>
    <xf numFmtId="0" fontId="4" fillId="2" borderId="20" xfId="0" applyFont="1" applyFill="1" applyBorder="1" applyAlignment="1" applyProtection="1">
      <alignment horizontal="center" vertical="center"/>
      <protection locked="0" hidden="1"/>
    </xf>
    <xf numFmtId="0" fontId="1" fillId="8" borderId="8" xfId="0" applyFont="1" applyFill="1" applyBorder="1" applyAlignment="1" applyProtection="1">
      <alignment horizontal="left" indent="1"/>
      <protection locked="0" hidden="1"/>
    </xf>
    <xf numFmtId="0" fontId="1" fillId="8" borderId="9" xfId="0" applyFont="1" applyFill="1" applyBorder="1" applyAlignment="1" applyProtection="1">
      <alignment horizontal="left" indent="1"/>
      <protection locked="0" hidden="1"/>
    </xf>
    <xf numFmtId="0" fontId="1" fillId="8" borderId="10" xfId="0" applyFont="1" applyFill="1" applyBorder="1" applyAlignment="1" applyProtection="1">
      <alignment horizontal="left" indent="1"/>
      <protection locked="0" hidden="1"/>
    </xf>
    <xf numFmtId="0" fontId="1" fillId="6" borderId="11" xfId="0" applyFont="1" applyFill="1" applyBorder="1" applyAlignment="1" applyProtection="1">
      <alignment horizontal="center"/>
      <protection locked="0" hidden="1"/>
    </xf>
    <xf numFmtId="0" fontId="1" fillId="3" borderId="3" xfId="0" applyFont="1" applyFill="1" applyBorder="1" applyAlignment="1" applyProtection="1">
      <alignment horizontal="center" wrapText="1"/>
      <protection locked="0" hidden="1"/>
    </xf>
    <xf numFmtId="0" fontId="1" fillId="3" borderId="4" xfId="0" applyFont="1" applyFill="1" applyBorder="1" applyAlignment="1" applyProtection="1">
      <alignment horizontal="center" wrapText="1"/>
      <protection locked="0" hidden="1"/>
    </xf>
    <xf numFmtId="0" fontId="1" fillId="3" borderId="5" xfId="0" applyFont="1" applyFill="1" applyBorder="1" applyAlignment="1" applyProtection="1">
      <alignment horizontal="center" wrapText="1"/>
      <protection locked="0" hidden="1"/>
    </xf>
    <xf numFmtId="0" fontId="1" fillId="3" borderId="6" xfId="0" applyFont="1" applyFill="1" applyBorder="1" applyAlignment="1" applyProtection="1">
      <alignment horizontal="center" wrapText="1"/>
      <protection locked="0" hidden="1"/>
    </xf>
    <xf numFmtId="0" fontId="1" fillId="3" borderId="2" xfId="0" applyFont="1" applyFill="1" applyBorder="1" applyAlignment="1" applyProtection="1">
      <alignment horizontal="center" wrapText="1"/>
      <protection locked="0" hidden="1"/>
    </xf>
    <xf numFmtId="0" fontId="1" fillId="3" borderId="7" xfId="0" applyFont="1" applyFill="1" applyBorder="1" applyAlignment="1" applyProtection="1">
      <alignment horizontal="center" wrapText="1"/>
      <protection locked="0" hidden="1"/>
    </xf>
    <xf numFmtId="0" fontId="1" fillId="3" borderId="12" xfId="0" applyFont="1" applyFill="1" applyBorder="1" applyAlignment="1" applyProtection="1">
      <alignment horizontal="right" vertical="center" indent="1"/>
      <protection locked="0" hidden="1"/>
    </xf>
    <xf numFmtId="0" fontId="1" fillId="3" borderId="11" xfId="0" applyFont="1" applyFill="1" applyBorder="1" applyAlignment="1" applyProtection="1">
      <alignment horizontal="right" vertical="center" indent="1"/>
      <protection locked="0" hidden="1"/>
    </xf>
    <xf numFmtId="0" fontId="1" fillId="3" borderId="1" xfId="0" applyFont="1" applyFill="1" applyBorder="1" applyAlignment="1" applyProtection="1">
      <alignment horizontal="left" indent="1"/>
      <protection locked="0" hidden="1"/>
    </xf>
    <xf numFmtId="0" fontId="1" fillId="3" borderId="8" xfId="0" applyFont="1" applyFill="1" applyBorder="1" applyAlignment="1" applyProtection="1">
      <alignment horizontal="right" indent="1"/>
      <protection locked="0" hidden="1"/>
    </xf>
    <xf numFmtId="0" fontId="1" fillId="3" borderId="9" xfId="0" applyFont="1" applyFill="1" applyBorder="1" applyAlignment="1" applyProtection="1">
      <alignment horizontal="right" indent="1"/>
      <protection locked="0" hidden="1"/>
    </xf>
    <xf numFmtId="0" fontId="1" fillId="3" borderId="10" xfId="0" applyFont="1" applyFill="1" applyBorder="1" applyAlignment="1" applyProtection="1">
      <alignment horizontal="right" indent="1"/>
      <protection locked="0" hidden="1"/>
    </xf>
    <xf numFmtId="0" fontId="1" fillId="3" borderId="3" xfId="0" applyFont="1" applyFill="1" applyBorder="1" applyAlignment="1" applyProtection="1">
      <alignment horizontal="center"/>
      <protection locked="0" hidden="1"/>
    </xf>
    <xf numFmtId="0" fontId="1" fillId="3" borderId="4" xfId="0" applyFont="1" applyFill="1" applyBorder="1" applyAlignment="1" applyProtection="1">
      <alignment horizontal="center"/>
      <protection locked="0" hidden="1"/>
    </xf>
    <xf numFmtId="0" fontId="1" fillId="3" borderId="5" xfId="0" applyFont="1" applyFill="1" applyBorder="1" applyAlignment="1" applyProtection="1">
      <alignment horizontal="center"/>
      <protection locked="0" hidden="1"/>
    </xf>
    <xf numFmtId="0" fontId="1" fillId="3" borderId="6" xfId="0" applyFont="1" applyFill="1" applyBorder="1" applyAlignment="1" applyProtection="1">
      <alignment horizontal="center"/>
      <protection locked="0" hidden="1"/>
    </xf>
    <xf numFmtId="0" fontId="1" fillId="3" borderId="2" xfId="0" applyFont="1" applyFill="1" applyBorder="1" applyAlignment="1" applyProtection="1">
      <alignment horizontal="center"/>
      <protection locked="0" hidden="1"/>
    </xf>
    <xf numFmtId="0" fontId="1" fillId="3" borderId="7" xfId="0" applyFont="1" applyFill="1" applyBorder="1" applyAlignment="1" applyProtection="1">
      <alignment horizontal="center"/>
      <protection locked="0" hidden="1"/>
    </xf>
    <xf numFmtId="0" fontId="1" fillId="11" borderId="1" xfId="0" applyFont="1" applyFill="1" applyBorder="1" applyAlignment="1" applyProtection="1">
      <alignment horizontal="right" indent="1"/>
      <protection locked="0" hidden="1"/>
    </xf>
    <xf numFmtId="0" fontId="3" fillId="12" borderId="1" xfId="0" applyFont="1" applyFill="1" applyBorder="1" applyAlignment="1" applyProtection="1">
      <alignment horizontal="center" vertical="center"/>
      <protection locked="0" hidden="1"/>
    </xf>
  </cellXfs>
  <cellStyles count="1">
    <cellStyle name="Normal" xfId="0" builtinId="0"/>
  </cellStyles>
  <dxfs count="27"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7DFF7D"/>
      <color rgb="FFFCFC96"/>
      <color rgb="FFBD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9</xdr:row>
      <xdr:rowOff>47626</xdr:rowOff>
    </xdr:from>
    <xdr:to>
      <xdr:col>4</xdr:col>
      <xdr:colOff>342900</xdr:colOff>
      <xdr:row>10</xdr:row>
      <xdr:rowOff>139399</xdr:rowOff>
    </xdr:to>
    <xdr:pic>
      <xdr:nvPicPr>
        <xdr:cNvPr id="2" name="Picture 1" descr="Youtube latest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0" y="1581151"/>
          <a:ext cx="1695450" cy="291798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29</xdr:row>
      <xdr:rowOff>60326</xdr:rowOff>
    </xdr:from>
    <xdr:to>
      <xdr:col>4</xdr:col>
      <xdr:colOff>381000</xdr:colOff>
      <xdr:row>30</xdr:row>
      <xdr:rowOff>161624</xdr:rowOff>
    </xdr:to>
    <xdr:pic>
      <xdr:nvPicPr>
        <xdr:cNvPr id="3" name="Picture 2" descr="Youtube latest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3775" y="5410201"/>
          <a:ext cx="1697038" cy="291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221"/>
  <sheetViews>
    <sheetView tabSelected="1" workbookViewId="0">
      <pane xSplit="36" topLeftCell="AK1" activePane="topRight" state="frozen"/>
      <selection activeCell="A4" sqref="A4"/>
      <selection pane="topRight" activeCell="E4" sqref="E4"/>
    </sheetView>
  </sheetViews>
  <sheetFormatPr defaultRowHeight="15"/>
  <cols>
    <col min="1" max="1" width="3.42578125" style="1" customWidth="1"/>
    <col min="2" max="3" width="9.140625" style="10"/>
    <col min="4" max="4" width="12.85546875" style="10" customWidth="1"/>
    <col min="5" max="5" width="16" style="30" customWidth="1"/>
    <col min="6" max="6" width="2.42578125" style="1" customWidth="1"/>
    <col min="7" max="7" width="11" style="3" hidden="1" customWidth="1"/>
    <col min="8" max="8" width="13" style="4" hidden="1" customWidth="1"/>
    <col min="9" max="12" width="11" style="4" hidden="1" customWidth="1"/>
    <col min="13" max="32" width="9.140625" style="10" hidden="1" customWidth="1"/>
    <col min="33" max="33" width="20.7109375" style="10" hidden="1" customWidth="1"/>
    <col min="34" max="36" width="9.140625" style="10" hidden="1" customWidth="1"/>
    <col min="37" max="37" width="11" style="29" customWidth="1"/>
    <col min="38" max="52" width="9.140625" style="10"/>
    <col min="53" max="53" width="9" style="10" customWidth="1"/>
    <col min="54" max="54" width="8.85546875" style="10" customWidth="1"/>
    <col min="55" max="56" width="9" style="10" customWidth="1"/>
    <col min="57" max="92" width="9.140625" style="1"/>
    <col min="93" max="16384" width="9.140625" style="10"/>
  </cols>
  <sheetData>
    <row r="1" spans="2:61" s="1" customFormat="1" ht="7.5" customHeight="1">
      <c r="E1" s="2"/>
      <c r="G1" s="3"/>
      <c r="H1" s="4"/>
      <c r="I1" s="4"/>
      <c r="J1" s="4"/>
      <c r="K1" s="4"/>
      <c r="L1" s="4"/>
      <c r="AK1" s="5"/>
    </row>
    <row r="2" spans="2:61" s="1" customFormat="1" ht="19.5" hidden="1" customHeight="1">
      <c r="E2" s="2"/>
      <c r="G2" s="3"/>
      <c r="H2" s="34" t="s">
        <v>33</v>
      </c>
      <c r="I2" s="34"/>
      <c r="J2" s="34"/>
      <c r="K2" s="34"/>
      <c r="L2" s="4"/>
      <c r="AK2" s="5"/>
    </row>
    <row r="3" spans="2:61" s="1" customFormat="1" ht="17.25" customHeight="1" thickBot="1">
      <c r="E3" s="2"/>
      <c r="G3" s="3"/>
      <c r="H3" s="4"/>
      <c r="I3" s="4"/>
      <c r="J3" s="4"/>
      <c r="K3" s="4"/>
      <c r="L3" s="4"/>
      <c r="AK3" s="5"/>
    </row>
    <row r="4" spans="2:61" s="1" customFormat="1" ht="19.5" customHeight="1">
      <c r="B4" s="31" t="s">
        <v>32</v>
      </c>
      <c r="C4" s="32"/>
      <c r="D4" s="33"/>
      <c r="E4" s="6"/>
      <c r="G4" s="3"/>
      <c r="H4" s="7">
        <f>E4</f>
        <v>0</v>
      </c>
      <c r="I4" s="8">
        <v>42369</v>
      </c>
      <c r="J4" s="8">
        <v>42370</v>
      </c>
      <c r="K4" s="8">
        <v>42552</v>
      </c>
      <c r="L4" s="8">
        <v>42917</v>
      </c>
      <c r="AK4" s="36" t="s">
        <v>41</v>
      </c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8"/>
    </row>
    <row r="5" spans="2:61" ht="15" customHeight="1">
      <c r="B5" s="31" t="str">
        <f>IF(E4&gt;0,CONCATENATE("Basic Pay as on ",I6,"/",J6,"/",K6),"")</f>
        <v/>
      </c>
      <c r="C5" s="32"/>
      <c r="D5" s="33"/>
      <c r="E5" s="9"/>
      <c r="K5" s="8">
        <v>43282</v>
      </c>
      <c r="AK5" s="39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1"/>
    </row>
    <row r="6" spans="2:61" ht="15" customHeight="1" thickBot="1">
      <c r="B6" s="31" t="str">
        <f>IF(E4&gt;0,CONCATENATE("Grade Pay as on ",I6,"/",J6,"/",K6),"")</f>
        <v/>
      </c>
      <c r="C6" s="32"/>
      <c r="D6" s="33"/>
      <c r="E6" s="9"/>
      <c r="G6" s="3" t="s">
        <v>34</v>
      </c>
      <c r="H6" s="11">
        <f>IF(H4&lt;J4,I4,H4)</f>
        <v>42369</v>
      </c>
      <c r="I6" s="4">
        <f>DAY(H6)</f>
        <v>31</v>
      </c>
      <c r="J6" s="4">
        <f>MONTH(H6)</f>
        <v>12</v>
      </c>
      <c r="K6" s="4">
        <f>YEAR(H6)</f>
        <v>2015</v>
      </c>
      <c r="AK6" s="42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4"/>
    </row>
    <row r="7" spans="2:61">
      <c r="B7" s="45"/>
      <c r="C7" s="46"/>
      <c r="D7" s="47"/>
      <c r="E7" s="12"/>
      <c r="G7" s="3" t="s">
        <v>35</v>
      </c>
      <c r="H7" s="11">
        <f>IF(I13=J13,K13,IF(I13=J14,K14,IF(I13=J15,K15,IF(I13=J16,K16,""))))</f>
        <v>42552</v>
      </c>
      <c r="I7" s="4">
        <f>DAY(H7)</f>
        <v>1</v>
      </c>
      <c r="J7" s="4">
        <f>MONTH(H7)</f>
        <v>7</v>
      </c>
      <c r="K7" s="4">
        <f>YEAR(H7)</f>
        <v>2016</v>
      </c>
      <c r="AK7" s="13" t="s">
        <v>2</v>
      </c>
      <c r="AL7" s="48" t="s">
        <v>13</v>
      </c>
      <c r="AM7" s="48"/>
      <c r="AN7" s="48" t="s">
        <v>15</v>
      </c>
      <c r="AO7" s="48"/>
      <c r="AP7" s="48"/>
      <c r="AQ7" s="48"/>
      <c r="AR7" s="48"/>
      <c r="AS7" s="48" t="s">
        <v>17</v>
      </c>
      <c r="AT7" s="48"/>
      <c r="AU7" s="48"/>
      <c r="AV7" s="48"/>
      <c r="AW7" s="48" t="s">
        <v>19</v>
      </c>
      <c r="AX7" s="48"/>
      <c r="AY7" s="48"/>
      <c r="AZ7" s="48"/>
      <c r="BA7" s="48"/>
      <c r="BB7" s="48"/>
      <c r="BC7" s="48"/>
      <c r="BD7" s="48"/>
      <c r="BE7" s="48"/>
      <c r="BF7" s="48" t="s">
        <v>21</v>
      </c>
      <c r="BG7" s="48"/>
      <c r="BH7" s="48"/>
      <c r="BI7" s="48"/>
    </row>
    <row r="8" spans="2:61" ht="15.75">
      <c r="B8" s="45" t="s">
        <v>24</v>
      </c>
      <c r="C8" s="46"/>
      <c r="D8" s="47"/>
      <c r="E8" s="12" t="str">
        <f>IF(E6&gt;0,VLOOKUP(E6,AF10:AI33,4,0),"")</f>
        <v/>
      </c>
      <c r="G8" s="3" t="s">
        <v>38</v>
      </c>
      <c r="H8" s="11">
        <f>IF(I13=J13,K14,IF(I13=J14,K15,IF(I13=J15,K16,"")))</f>
        <v>42917</v>
      </c>
      <c r="I8" s="4">
        <f>DAY(H8)</f>
        <v>1</v>
      </c>
      <c r="J8" s="4">
        <f>MONTH(H8)</f>
        <v>7</v>
      </c>
      <c r="K8" s="4">
        <f>YEAR(H8)</f>
        <v>2017</v>
      </c>
      <c r="AK8" s="14" t="s">
        <v>0</v>
      </c>
      <c r="AL8" s="15">
        <v>1700</v>
      </c>
      <c r="AM8" s="15">
        <v>1800</v>
      </c>
      <c r="AN8" s="15">
        <v>1900</v>
      </c>
      <c r="AO8" s="15">
        <v>2100</v>
      </c>
      <c r="AP8" s="15">
        <v>2300</v>
      </c>
      <c r="AQ8" s="15">
        <v>2600</v>
      </c>
      <c r="AR8" s="15">
        <v>2900</v>
      </c>
      <c r="AS8" s="16">
        <v>3200</v>
      </c>
      <c r="AT8" s="15">
        <v>3600</v>
      </c>
      <c r="AU8" s="15">
        <v>3900</v>
      </c>
      <c r="AV8" s="15">
        <v>4100</v>
      </c>
      <c r="AW8" s="17">
        <v>4400</v>
      </c>
      <c r="AX8" s="17">
        <v>4600</v>
      </c>
      <c r="AY8" s="17">
        <v>4700</v>
      </c>
      <c r="AZ8" s="17">
        <v>4800</v>
      </c>
      <c r="BA8" s="17">
        <v>5400</v>
      </c>
      <c r="BB8" s="17">
        <v>6600</v>
      </c>
      <c r="BC8" s="17">
        <v>7000</v>
      </c>
      <c r="BD8" s="17">
        <v>7600</v>
      </c>
      <c r="BE8" s="15">
        <v>8000</v>
      </c>
      <c r="BF8" s="15">
        <v>8700</v>
      </c>
      <c r="BG8" s="15">
        <v>8900</v>
      </c>
      <c r="BH8" s="15">
        <v>9500</v>
      </c>
      <c r="BI8" s="15">
        <v>10000</v>
      </c>
    </row>
    <row r="9" spans="2:61" ht="15.75">
      <c r="B9" s="45" t="s">
        <v>25</v>
      </c>
      <c r="C9" s="46"/>
      <c r="D9" s="47"/>
      <c r="E9" s="12" t="str">
        <f>IF(E6&gt;0,VLOOKUP(E6,AF10:AI33,2,0),"")</f>
        <v/>
      </c>
      <c r="G9" s="3" t="s">
        <v>39</v>
      </c>
      <c r="H9" s="11">
        <f>IF(I13=J13,K15,IF(I13=J14,K16,""))</f>
        <v>43282</v>
      </c>
      <c r="I9" s="4">
        <f>DAY(H9)</f>
        <v>1</v>
      </c>
      <c r="J9" s="4">
        <f>MONTH(H9)</f>
        <v>7</v>
      </c>
      <c r="K9" s="4">
        <f>YEAR(H9)</f>
        <v>2018</v>
      </c>
      <c r="M9" s="10" t="s">
        <v>1</v>
      </c>
      <c r="N9" s="10" t="s">
        <v>3</v>
      </c>
      <c r="O9" s="10" t="s">
        <v>4</v>
      </c>
      <c r="P9" s="10" t="s">
        <v>7</v>
      </c>
      <c r="Q9" s="10" t="s">
        <v>5</v>
      </c>
      <c r="R9" s="10" t="s">
        <v>6</v>
      </c>
      <c r="S9" s="10" t="s">
        <v>9</v>
      </c>
      <c r="T9" s="10" t="s">
        <v>7</v>
      </c>
      <c r="U9" s="10" t="s">
        <v>5</v>
      </c>
      <c r="V9" s="10" t="s">
        <v>9</v>
      </c>
      <c r="W9" s="10" t="s">
        <v>7</v>
      </c>
      <c r="X9" s="10" t="s">
        <v>5</v>
      </c>
      <c r="Y9" s="10" t="s">
        <v>9</v>
      </c>
      <c r="Z9" s="10" t="s">
        <v>7</v>
      </c>
      <c r="AA9" s="10" t="s">
        <v>5</v>
      </c>
      <c r="AB9" s="10" t="s">
        <v>9</v>
      </c>
      <c r="AC9" s="10" t="s">
        <v>7</v>
      </c>
      <c r="AD9" s="10" t="s">
        <v>5</v>
      </c>
      <c r="AF9" s="10" t="s">
        <v>10</v>
      </c>
      <c r="AG9" s="10" t="s">
        <v>11</v>
      </c>
      <c r="AH9" s="10" t="s">
        <v>1</v>
      </c>
      <c r="AI9" s="10" t="s">
        <v>12</v>
      </c>
      <c r="AK9" s="14" t="s">
        <v>26</v>
      </c>
      <c r="AL9" s="15">
        <v>6600</v>
      </c>
      <c r="AM9" s="15">
        <v>6830</v>
      </c>
      <c r="AN9" s="15">
        <v>7300</v>
      </c>
      <c r="AO9" s="15">
        <v>7680</v>
      </c>
      <c r="AP9" s="15">
        <v>8160</v>
      </c>
      <c r="AQ9" s="15">
        <v>8840</v>
      </c>
      <c r="AR9" s="18">
        <v>9600</v>
      </c>
      <c r="AS9" s="16">
        <v>10300</v>
      </c>
      <c r="AT9" s="19">
        <v>11040</v>
      </c>
      <c r="AU9" s="15">
        <v>12270</v>
      </c>
      <c r="AV9" s="15">
        <v>12750</v>
      </c>
      <c r="AW9" s="17">
        <v>13400</v>
      </c>
      <c r="AX9" s="17">
        <v>13900</v>
      </c>
      <c r="AY9" s="17">
        <v>14930</v>
      </c>
      <c r="AZ9" s="17">
        <v>15960</v>
      </c>
      <c r="BA9" s="17">
        <v>21000</v>
      </c>
      <c r="BB9" s="17">
        <v>25200</v>
      </c>
      <c r="BC9" s="17">
        <v>25600</v>
      </c>
      <c r="BD9" s="17">
        <v>29920</v>
      </c>
      <c r="BE9" s="15">
        <v>31250</v>
      </c>
      <c r="BF9" s="15">
        <v>46100</v>
      </c>
      <c r="BG9" s="15">
        <v>46300</v>
      </c>
      <c r="BH9" s="15">
        <v>46900</v>
      </c>
      <c r="BI9" s="15">
        <v>47400</v>
      </c>
    </row>
    <row r="10" spans="2:61" ht="15.75">
      <c r="B10" s="61"/>
      <c r="C10" s="62"/>
      <c r="D10" s="62"/>
      <c r="E10" s="63"/>
      <c r="G10" s="3" t="s">
        <v>40</v>
      </c>
      <c r="H10" s="11">
        <f>IF(I13=J13,K16,"")</f>
        <v>43647</v>
      </c>
      <c r="I10" s="4">
        <f>DAY(H10)</f>
        <v>1</v>
      </c>
      <c r="J10" s="4">
        <f>MONTH(H10)</f>
        <v>7</v>
      </c>
      <c r="K10" s="4">
        <f>YEAR(H10)</f>
        <v>2019</v>
      </c>
      <c r="M10" s="10" t="str">
        <f>E12</f>
        <v/>
      </c>
      <c r="N10" s="10" t="str">
        <f>E15</f>
        <v/>
      </c>
      <c r="O10" s="10" t="b">
        <f t="shared" ref="O10:O49" si="0">IF(M10=1,AL11-N10,IF(M10=2,AM11-N10,IF(M10=3,AN11-N10,IF(M10=4,AO11-N10,IF(M10=5,AP11-N10,IF(M10=6,AQ11-N10,IF(M10=7,AR11-N10,IF(M10=8,AS11-N10,IF(M10=9,AT11-N10,IF(M10=10,AU11-N10,IF(M10=11,AV11-N10,IF(M10=12,AW11-N10,IF(M10=13,AX11-N10,IF(M10=14,AY11-N10,IF(M10=15,AZ11-N10,IF(M10=16,BA11-N10,IF(M10=17,BB11-N10,IF(M10=18,BC11-N10,IF(M10=19,BD11-N10,IF(M10=20,BE11-N10,IF(M10=21,BF11-N10,IF(M10=22,BG11-N10,IF(M10=23,BH11-N10,IF(M10=24,BI11-N10))))))))))))))))))))))))</f>
        <v>0</v>
      </c>
      <c r="P10" s="10" t="b">
        <f>IF(O10&gt;0,O10,"")</f>
        <v>0</v>
      </c>
      <c r="Q10" s="10">
        <f>MIN(P10:P49)</f>
        <v>0</v>
      </c>
      <c r="R10" s="10" t="e">
        <f>Q10+E15</f>
        <v>#VALUE!</v>
      </c>
      <c r="S10" s="10">
        <f>O10-Q10</f>
        <v>0</v>
      </c>
      <c r="T10" s="10" t="str">
        <f>IF(S10&gt;0,S10,"")</f>
        <v/>
      </c>
      <c r="U10" s="10">
        <f>MIN(T10:T49)</f>
        <v>0</v>
      </c>
      <c r="V10" s="10">
        <f>S10-U10</f>
        <v>0</v>
      </c>
      <c r="W10" s="10" t="str">
        <f>IF(V10&gt;0,V10,"")</f>
        <v/>
      </c>
      <c r="X10" s="10">
        <f>MIN(W10:W49)</f>
        <v>0</v>
      </c>
      <c r="Y10" s="10">
        <f>V10-X10</f>
        <v>0</v>
      </c>
      <c r="Z10" s="10" t="str">
        <f>IF(Y10&gt;0,Y10,"")</f>
        <v/>
      </c>
      <c r="AA10" s="10">
        <f>MIN(Z10:Z49)</f>
        <v>0</v>
      </c>
      <c r="AB10" s="10">
        <f>Y10-AA10</f>
        <v>0</v>
      </c>
      <c r="AC10" s="10" t="str">
        <f>IF(AB10&gt;0,AB10,"")</f>
        <v/>
      </c>
      <c r="AD10" s="10">
        <f>MIN(AC10:AC49)</f>
        <v>0</v>
      </c>
      <c r="AF10" s="10">
        <v>1700</v>
      </c>
      <c r="AG10" s="20" t="s">
        <v>13</v>
      </c>
      <c r="AH10" s="10">
        <v>1</v>
      </c>
      <c r="AI10" s="10" t="s">
        <v>14</v>
      </c>
      <c r="AK10" s="14" t="s">
        <v>1</v>
      </c>
      <c r="AL10" s="15">
        <v>1</v>
      </c>
      <c r="AM10" s="15">
        <v>2</v>
      </c>
      <c r="AN10" s="15">
        <v>3</v>
      </c>
      <c r="AO10" s="15">
        <v>4</v>
      </c>
      <c r="AP10" s="15">
        <v>5</v>
      </c>
      <c r="AQ10" s="15">
        <v>6</v>
      </c>
      <c r="AR10" s="18">
        <v>7</v>
      </c>
      <c r="AS10" s="15">
        <v>8</v>
      </c>
      <c r="AT10" s="19">
        <v>9</v>
      </c>
      <c r="AU10" s="15">
        <v>10</v>
      </c>
      <c r="AV10" s="15">
        <v>11</v>
      </c>
      <c r="AW10" s="15">
        <v>12</v>
      </c>
      <c r="AX10" s="15">
        <v>13</v>
      </c>
      <c r="AY10" s="15">
        <v>14</v>
      </c>
      <c r="AZ10" s="15">
        <v>15</v>
      </c>
      <c r="BA10" s="15">
        <v>16</v>
      </c>
      <c r="BB10" s="15">
        <v>17</v>
      </c>
      <c r="BC10" s="15">
        <v>18</v>
      </c>
      <c r="BD10" s="15">
        <v>19</v>
      </c>
      <c r="BE10" s="15">
        <v>20</v>
      </c>
      <c r="BF10" s="15">
        <v>21</v>
      </c>
      <c r="BG10" s="15">
        <v>22</v>
      </c>
      <c r="BH10" s="15">
        <v>23</v>
      </c>
      <c r="BI10" s="15">
        <v>24</v>
      </c>
    </row>
    <row r="11" spans="2:61">
      <c r="B11" s="64"/>
      <c r="C11" s="65"/>
      <c r="D11" s="65"/>
      <c r="E11" s="66"/>
      <c r="M11" s="10" t="str">
        <f>M10</f>
        <v/>
      </c>
      <c r="N11" s="10" t="str">
        <f>N10</f>
        <v/>
      </c>
      <c r="O11" s="10" t="b">
        <f t="shared" si="0"/>
        <v>0</v>
      </c>
      <c r="P11" s="10" t="b">
        <f t="shared" ref="P11:P49" si="1">IF(O11&gt;0,O11,"")</f>
        <v>0</v>
      </c>
      <c r="Q11" s="10">
        <f>Q10</f>
        <v>0</v>
      </c>
      <c r="S11" s="10">
        <f t="shared" ref="S11:S49" si="2">O11-Q11</f>
        <v>0</v>
      </c>
      <c r="T11" s="10" t="str">
        <f t="shared" ref="T11:T49" si="3">IF(S11&gt;0,S11,"")</f>
        <v/>
      </c>
      <c r="U11" s="10">
        <f>U10</f>
        <v>0</v>
      </c>
      <c r="V11" s="10">
        <f t="shared" ref="V11:V49" si="4">S11-U11</f>
        <v>0</v>
      </c>
      <c r="W11" s="10" t="str">
        <f t="shared" ref="W11:W49" si="5">IF(V11&gt;0,V11,"")</f>
        <v/>
      </c>
      <c r="X11" s="10">
        <f>X10</f>
        <v>0</v>
      </c>
      <c r="Y11" s="10">
        <f t="shared" ref="Y11:Y49" si="6">V11-X11</f>
        <v>0</v>
      </c>
      <c r="Z11" s="10" t="str">
        <f t="shared" ref="Z11:Z49" si="7">IF(Y11&gt;0,Y11,"")</f>
        <v/>
      </c>
      <c r="AA11" s="10">
        <f>AA10</f>
        <v>0</v>
      </c>
      <c r="AB11" s="10">
        <f t="shared" ref="AB11:AB49" si="8">Y11-AA11</f>
        <v>0</v>
      </c>
      <c r="AC11" s="10" t="str">
        <f t="shared" ref="AC11:AC49" si="9">IF(AB11&gt;0,AB11,"")</f>
        <v/>
      </c>
      <c r="AD11" s="10">
        <f>AD10</f>
        <v>0</v>
      </c>
      <c r="AF11" s="10">
        <v>1800</v>
      </c>
      <c r="AG11" s="20" t="s">
        <v>13</v>
      </c>
      <c r="AH11" s="10">
        <f>AH10+1</f>
        <v>2</v>
      </c>
      <c r="AI11" s="10" t="s">
        <v>14</v>
      </c>
      <c r="AK11" s="21">
        <v>1</v>
      </c>
      <c r="AL11" s="22">
        <v>17000</v>
      </c>
      <c r="AM11" s="22">
        <v>17560</v>
      </c>
      <c r="AN11" s="22">
        <v>18770</v>
      </c>
      <c r="AO11" s="22">
        <v>19740</v>
      </c>
      <c r="AP11" s="22">
        <v>20980</v>
      </c>
      <c r="AQ11" s="22">
        <v>22720</v>
      </c>
      <c r="AR11" s="22">
        <v>24680</v>
      </c>
      <c r="AS11" s="23">
        <v>26480</v>
      </c>
      <c r="AT11" s="22">
        <v>28380</v>
      </c>
      <c r="AU11" s="22">
        <v>31540</v>
      </c>
      <c r="AV11" s="22">
        <v>32770</v>
      </c>
      <c r="AW11" s="22">
        <v>34440</v>
      </c>
      <c r="AX11" s="22">
        <v>35730</v>
      </c>
      <c r="AY11" s="22">
        <v>38380</v>
      </c>
      <c r="AZ11" s="22">
        <v>41020</v>
      </c>
      <c r="BA11" s="22">
        <v>53980</v>
      </c>
      <c r="BB11" s="22">
        <v>64770</v>
      </c>
      <c r="BC11" s="22">
        <v>65800</v>
      </c>
      <c r="BD11" s="22">
        <v>76900</v>
      </c>
      <c r="BE11" s="22">
        <v>80320</v>
      </c>
      <c r="BF11" s="22">
        <v>118480</v>
      </c>
      <c r="BG11" s="22">
        <v>119000</v>
      </c>
      <c r="BH11" s="22">
        <v>120540</v>
      </c>
      <c r="BI11" s="22">
        <v>121820</v>
      </c>
    </row>
    <row r="12" spans="2:61">
      <c r="B12" s="57" t="s">
        <v>23</v>
      </c>
      <c r="C12" s="57"/>
      <c r="D12" s="57"/>
      <c r="E12" s="24" t="str">
        <f>IF(E6&gt;0,VLOOKUP(E6,AF10:AI33,3,0),"")</f>
        <v/>
      </c>
      <c r="I12" s="4" t="s">
        <v>36</v>
      </c>
      <c r="J12" s="4" t="s">
        <v>36</v>
      </c>
      <c r="K12" s="4" t="s">
        <v>37</v>
      </c>
      <c r="M12" s="10" t="str">
        <f t="shared" ref="M12:M49" si="10">M11</f>
        <v/>
      </c>
      <c r="N12" s="10" t="str">
        <f t="shared" ref="N12:N49" si="11">N11</f>
        <v/>
      </c>
      <c r="O12" s="10" t="b">
        <f t="shared" si="0"/>
        <v>0</v>
      </c>
      <c r="P12" s="10" t="b">
        <f t="shared" si="1"/>
        <v>0</v>
      </c>
      <c r="Q12" s="10">
        <f t="shared" ref="Q12:Q49" si="12">Q11</f>
        <v>0</v>
      </c>
      <c r="S12" s="10">
        <f t="shared" si="2"/>
        <v>0</v>
      </c>
      <c r="T12" s="10" t="str">
        <f t="shared" si="3"/>
        <v/>
      </c>
      <c r="U12" s="10">
        <f t="shared" ref="U12:U49" si="13">U11</f>
        <v>0</v>
      </c>
      <c r="V12" s="10">
        <f t="shared" si="4"/>
        <v>0</v>
      </c>
      <c r="W12" s="10" t="str">
        <f t="shared" si="5"/>
        <v/>
      </c>
      <c r="X12" s="10">
        <f t="shared" ref="X12:X49" si="14">X11</f>
        <v>0</v>
      </c>
      <c r="Y12" s="10">
        <f t="shared" si="6"/>
        <v>0</v>
      </c>
      <c r="Z12" s="10" t="str">
        <f t="shared" si="7"/>
        <v/>
      </c>
      <c r="AA12" s="10">
        <f>AA11</f>
        <v>0</v>
      </c>
      <c r="AB12" s="10">
        <f t="shared" si="8"/>
        <v>0</v>
      </c>
      <c r="AC12" s="10" t="str">
        <f t="shared" si="9"/>
        <v/>
      </c>
      <c r="AD12" s="10">
        <f t="shared" ref="AD12:AD49" si="15">AD11</f>
        <v>0</v>
      </c>
      <c r="AF12" s="10">
        <v>1900</v>
      </c>
      <c r="AG12" s="10" t="s">
        <v>15</v>
      </c>
      <c r="AH12" s="10">
        <f t="shared" ref="AH12:AH33" si="16">AH11+1</f>
        <v>3</v>
      </c>
      <c r="AI12" s="10" t="s">
        <v>16</v>
      </c>
      <c r="AK12" s="21">
        <f>AK11+1</f>
        <v>2</v>
      </c>
      <c r="AL12" s="22">
        <f t="shared" ref="AL12:BI12" si="17">CEILING(AL11*103%,10)</f>
        <v>17510</v>
      </c>
      <c r="AM12" s="22">
        <f t="shared" si="17"/>
        <v>18090</v>
      </c>
      <c r="AN12" s="22">
        <f t="shared" si="17"/>
        <v>19340</v>
      </c>
      <c r="AO12" s="22">
        <f t="shared" si="17"/>
        <v>20340</v>
      </c>
      <c r="AP12" s="22">
        <f t="shared" si="17"/>
        <v>21610</v>
      </c>
      <c r="AQ12" s="22">
        <f t="shared" si="17"/>
        <v>23410</v>
      </c>
      <c r="AR12" s="22">
        <f t="shared" si="17"/>
        <v>25430</v>
      </c>
      <c r="AS12" s="22">
        <f>CEILING(AS11*103%,10)</f>
        <v>27280</v>
      </c>
      <c r="AT12" s="22">
        <f t="shared" si="17"/>
        <v>29240</v>
      </c>
      <c r="AU12" s="22">
        <f t="shared" si="17"/>
        <v>32490</v>
      </c>
      <c r="AV12" s="22">
        <f t="shared" si="17"/>
        <v>33760</v>
      </c>
      <c r="AW12" s="22">
        <f t="shared" si="17"/>
        <v>35480</v>
      </c>
      <c r="AX12" s="22">
        <f t="shared" si="17"/>
        <v>36810</v>
      </c>
      <c r="AY12" s="22">
        <f t="shared" si="17"/>
        <v>39540</v>
      </c>
      <c r="AZ12" s="22">
        <f t="shared" si="17"/>
        <v>42260</v>
      </c>
      <c r="BA12" s="22">
        <f t="shared" si="17"/>
        <v>55600</v>
      </c>
      <c r="BB12" s="22">
        <f t="shared" si="17"/>
        <v>66720</v>
      </c>
      <c r="BC12" s="22">
        <f t="shared" si="17"/>
        <v>67780</v>
      </c>
      <c r="BD12" s="22">
        <f t="shared" si="17"/>
        <v>79210</v>
      </c>
      <c r="BE12" s="22">
        <f t="shared" si="17"/>
        <v>82730</v>
      </c>
      <c r="BF12" s="22">
        <f t="shared" si="17"/>
        <v>122040</v>
      </c>
      <c r="BG12" s="22">
        <f t="shared" si="17"/>
        <v>122570</v>
      </c>
      <c r="BH12" s="22">
        <f t="shared" si="17"/>
        <v>124160</v>
      </c>
      <c r="BI12" s="22">
        <f t="shared" si="17"/>
        <v>125480</v>
      </c>
    </row>
    <row r="13" spans="2:61">
      <c r="B13" s="49" t="s">
        <v>42</v>
      </c>
      <c r="C13" s="50"/>
      <c r="D13" s="51"/>
      <c r="E13" s="55" t="str">
        <f>IF(E6&gt;0,ROUND(E5*2.57,0),"")</f>
        <v/>
      </c>
      <c r="H13" s="8">
        <v>43101</v>
      </c>
      <c r="I13" s="4">
        <f>IF(H4&gt;H17-1,0,IF(H4&gt;H13-1,1,IF(H4&gt;H14-1,2,IF(H4&gt;H15-1,3,4))))</f>
        <v>4</v>
      </c>
      <c r="J13" s="4">
        <v>4</v>
      </c>
      <c r="K13" s="8">
        <v>42552</v>
      </c>
      <c r="M13" s="10" t="str">
        <f t="shared" si="10"/>
        <v/>
      </c>
      <c r="N13" s="10" t="str">
        <f t="shared" si="11"/>
        <v/>
      </c>
      <c r="O13" s="10" t="b">
        <f t="shared" si="0"/>
        <v>0</v>
      </c>
      <c r="P13" s="10" t="b">
        <f t="shared" si="1"/>
        <v>0</v>
      </c>
      <c r="Q13" s="10">
        <f t="shared" si="12"/>
        <v>0</v>
      </c>
      <c r="S13" s="10">
        <f t="shared" si="2"/>
        <v>0</v>
      </c>
      <c r="T13" s="10" t="str">
        <f t="shared" si="3"/>
        <v/>
      </c>
      <c r="U13" s="10">
        <f t="shared" si="13"/>
        <v>0</v>
      </c>
      <c r="V13" s="10">
        <f t="shared" si="4"/>
        <v>0</v>
      </c>
      <c r="W13" s="10" t="str">
        <f t="shared" si="5"/>
        <v/>
      </c>
      <c r="X13" s="10">
        <f t="shared" si="14"/>
        <v>0</v>
      </c>
      <c r="Y13" s="10">
        <f t="shared" si="6"/>
        <v>0</v>
      </c>
      <c r="Z13" s="10" t="str">
        <f t="shared" si="7"/>
        <v/>
      </c>
      <c r="AA13" s="10">
        <f t="shared" ref="AA13:AA49" si="18">AA12</f>
        <v>0</v>
      </c>
      <c r="AB13" s="10">
        <f t="shared" si="8"/>
        <v>0</v>
      </c>
      <c r="AC13" s="10" t="str">
        <f t="shared" si="9"/>
        <v/>
      </c>
      <c r="AD13" s="10">
        <f t="shared" si="15"/>
        <v>0</v>
      </c>
      <c r="AF13" s="10">
        <v>2100</v>
      </c>
      <c r="AG13" s="10" t="s">
        <v>15</v>
      </c>
      <c r="AH13" s="10">
        <f t="shared" si="16"/>
        <v>4</v>
      </c>
      <c r="AI13" s="10" t="s">
        <v>16</v>
      </c>
      <c r="AK13" s="21">
        <f t="shared" ref="AK13:AK50" si="19">AK12+1</f>
        <v>3</v>
      </c>
      <c r="AL13" s="22">
        <f t="shared" ref="AL13:AL50" si="20">CEILING(AL12*103%,10)</f>
        <v>18040</v>
      </c>
      <c r="AM13" s="22">
        <f t="shared" ref="AM13:AM50" si="21">CEILING(AM12*103%,10)</f>
        <v>18640</v>
      </c>
      <c r="AN13" s="22">
        <f t="shared" ref="AN13:AN50" si="22">CEILING(AN12*103%,10)</f>
        <v>19930</v>
      </c>
      <c r="AO13" s="22">
        <f t="shared" ref="AO13:AO50" si="23">CEILING(AO12*103%,10)</f>
        <v>20960</v>
      </c>
      <c r="AP13" s="22">
        <f t="shared" ref="AP13:AP50" si="24">CEILING(AP12*103%,10)</f>
        <v>22260</v>
      </c>
      <c r="AQ13" s="22">
        <f t="shared" ref="AQ13:AQ50" si="25">CEILING(AQ12*103%,10)</f>
        <v>24120</v>
      </c>
      <c r="AR13" s="22">
        <f t="shared" ref="AR13:AR50" si="26">CEILING(AR12*103%,10)</f>
        <v>26200</v>
      </c>
      <c r="AS13" s="22">
        <f t="shared" ref="AS13:AS50" si="27">CEILING(AS12*103%,10)</f>
        <v>28100</v>
      </c>
      <c r="AT13" s="22">
        <f t="shared" ref="AT13:AT50" si="28">CEILING(AT12*103%,10)</f>
        <v>30120</v>
      </c>
      <c r="AU13" s="22">
        <f t="shared" ref="AU13:AU50" si="29">CEILING(AU12*103%,10)</f>
        <v>33470</v>
      </c>
      <c r="AV13" s="22">
        <f t="shared" ref="AV13:AV50" si="30">CEILING(AV12*103%,10)</f>
        <v>34780</v>
      </c>
      <c r="AW13" s="22">
        <f t="shared" ref="AW13:AW50" si="31">CEILING(AW12*103%,10)</f>
        <v>36550</v>
      </c>
      <c r="AX13" s="22">
        <f t="shared" ref="AX13:AX50" si="32">CEILING(AX12*103%,10)</f>
        <v>37920</v>
      </c>
      <c r="AY13" s="22">
        <f t="shared" ref="AY13:AY50" si="33">CEILING(AY12*103%,10)</f>
        <v>40730</v>
      </c>
      <c r="AZ13" s="22">
        <f t="shared" ref="AZ13:AZ50" si="34">CEILING(AZ12*103%,10)</f>
        <v>43530</v>
      </c>
      <c r="BA13" s="22">
        <f t="shared" ref="BA13:BA50" si="35">CEILING(BA12*103%,10)</f>
        <v>57270</v>
      </c>
      <c r="BB13" s="22">
        <f t="shared" ref="BB13:BB49" si="36">CEILING(BB12*103%,10)</f>
        <v>68730</v>
      </c>
      <c r="BC13" s="22">
        <f t="shared" ref="BC13:BC42" si="37">CEILING(BC12*103%,10)</f>
        <v>69820</v>
      </c>
      <c r="BD13" s="22">
        <f t="shared" ref="BD13:BD44" si="38">CEILING(BD12*103%,10)</f>
        <v>81590</v>
      </c>
      <c r="BE13" s="22">
        <f t="shared" ref="BE13:BE38" si="39">CEILING(BE12*103%,10)</f>
        <v>85220</v>
      </c>
      <c r="BF13" s="22">
        <f t="shared" ref="BF13:BF31" si="40">CEILING(BF12*103%,10)</f>
        <v>125710</v>
      </c>
      <c r="BG13" s="22">
        <f t="shared" ref="BG13:BG28" si="41">CEILING(BG12*103%,10)</f>
        <v>126250</v>
      </c>
      <c r="BH13" s="22">
        <f t="shared" ref="BH13:BH26" si="42">CEILING(BH12*103%,10)</f>
        <v>127890</v>
      </c>
      <c r="BI13" s="22">
        <f t="shared" ref="BI13:BI25" si="43">CEILING(BI12*103%,10)</f>
        <v>129250</v>
      </c>
    </row>
    <row r="14" spans="2:61">
      <c r="B14" s="52"/>
      <c r="C14" s="53"/>
      <c r="D14" s="54"/>
      <c r="E14" s="56"/>
      <c r="H14" s="8">
        <v>42736</v>
      </c>
      <c r="J14" s="4">
        <v>3</v>
      </c>
      <c r="K14" s="8">
        <v>42917</v>
      </c>
      <c r="M14" s="10" t="str">
        <f t="shared" si="10"/>
        <v/>
      </c>
      <c r="N14" s="10" t="str">
        <f t="shared" si="11"/>
        <v/>
      </c>
      <c r="O14" s="10" t="b">
        <f t="shared" si="0"/>
        <v>0</v>
      </c>
      <c r="P14" s="10" t="b">
        <f t="shared" si="1"/>
        <v>0</v>
      </c>
      <c r="Q14" s="10">
        <f t="shared" si="12"/>
        <v>0</v>
      </c>
      <c r="S14" s="10">
        <f t="shared" si="2"/>
        <v>0</v>
      </c>
      <c r="T14" s="10" t="str">
        <f t="shared" si="3"/>
        <v/>
      </c>
      <c r="U14" s="10">
        <f t="shared" si="13"/>
        <v>0</v>
      </c>
      <c r="V14" s="10">
        <f t="shared" si="4"/>
        <v>0</v>
      </c>
      <c r="W14" s="10" t="str">
        <f t="shared" si="5"/>
        <v/>
      </c>
      <c r="X14" s="10">
        <f t="shared" si="14"/>
        <v>0</v>
      </c>
      <c r="Y14" s="10">
        <f t="shared" si="6"/>
        <v>0</v>
      </c>
      <c r="Z14" s="10" t="str">
        <f t="shared" si="7"/>
        <v/>
      </c>
      <c r="AA14" s="10">
        <f t="shared" si="18"/>
        <v>0</v>
      </c>
      <c r="AB14" s="10">
        <f t="shared" si="8"/>
        <v>0</v>
      </c>
      <c r="AC14" s="10" t="str">
        <f t="shared" si="9"/>
        <v/>
      </c>
      <c r="AD14" s="10">
        <f t="shared" si="15"/>
        <v>0</v>
      </c>
      <c r="AF14" s="10">
        <v>2300</v>
      </c>
      <c r="AG14" s="10" t="s">
        <v>15</v>
      </c>
      <c r="AH14" s="10">
        <f t="shared" si="16"/>
        <v>5</v>
      </c>
      <c r="AI14" s="10" t="s">
        <v>16</v>
      </c>
      <c r="AK14" s="21">
        <f t="shared" si="19"/>
        <v>4</v>
      </c>
      <c r="AL14" s="22">
        <f t="shared" si="20"/>
        <v>18590</v>
      </c>
      <c r="AM14" s="22">
        <f t="shared" si="21"/>
        <v>19200</v>
      </c>
      <c r="AN14" s="22">
        <f t="shared" si="22"/>
        <v>20530</v>
      </c>
      <c r="AO14" s="22">
        <f t="shared" si="23"/>
        <v>21590</v>
      </c>
      <c r="AP14" s="22">
        <f t="shared" si="24"/>
        <v>22930</v>
      </c>
      <c r="AQ14" s="22">
        <f t="shared" si="25"/>
        <v>24850</v>
      </c>
      <c r="AR14" s="22">
        <f t="shared" si="26"/>
        <v>26990</v>
      </c>
      <c r="AS14" s="22">
        <f t="shared" si="27"/>
        <v>28950</v>
      </c>
      <c r="AT14" s="22">
        <f t="shared" si="28"/>
        <v>31030</v>
      </c>
      <c r="AU14" s="22">
        <f t="shared" si="29"/>
        <v>34480</v>
      </c>
      <c r="AV14" s="22">
        <f t="shared" si="30"/>
        <v>35830</v>
      </c>
      <c r="AW14" s="22">
        <f t="shared" si="31"/>
        <v>37650</v>
      </c>
      <c r="AX14" s="22">
        <f t="shared" si="32"/>
        <v>39060</v>
      </c>
      <c r="AY14" s="22">
        <f t="shared" si="33"/>
        <v>41960</v>
      </c>
      <c r="AZ14" s="22">
        <f t="shared" si="34"/>
        <v>44840</v>
      </c>
      <c r="BA14" s="22">
        <f t="shared" si="35"/>
        <v>58990</v>
      </c>
      <c r="BB14" s="22">
        <f t="shared" si="36"/>
        <v>70800</v>
      </c>
      <c r="BC14" s="22">
        <f t="shared" si="37"/>
        <v>71920</v>
      </c>
      <c r="BD14" s="22">
        <f t="shared" si="38"/>
        <v>84040</v>
      </c>
      <c r="BE14" s="22">
        <f t="shared" si="39"/>
        <v>87780</v>
      </c>
      <c r="BF14" s="22">
        <f t="shared" si="40"/>
        <v>129490</v>
      </c>
      <c r="BG14" s="22">
        <f t="shared" si="41"/>
        <v>130040</v>
      </c>
      <c r="BH14" s="22">
        <f t="shared" si="42"/>
        <v>131730</v>
      </c>
      <c r="BI14" s="22">
        <f t="shared" si="43"/>
        <v>133130</v>
      </c>
    </row>
    <row r="15" spans="2:61">
      <c r="B15" s="58" t="s">
        <v>8</v>
      </c>
      <c r="C15" s="59"/>
      <c r="D15" s="60"/>
      <c r="E15" s="24" t="str">
        <f>IF(E6&gt;0,E13+E14,"")</f>
        <v/>
      </c>
      <c r="G15" s="3">
        <f>E5*103%</f>
        <v>0</v>
      </c>
      <c r="H15" s="8">
        <v>42370</v>
      </c>
      <c r="J15" s="4">
        <v>2</v>
      </c>
      <c r="K15" s="8">
        <v>43282</v>
      </c>
      <c r="M15" s="10" t="str">
        <f t="shared" si="10"/>
        <v/>
      </c>
      <c r="N15" s="10" t="str">
        <f t="shared" si="11"/>
        <v/>
      </c>
      <c r="O15" s="10" t="b">
        <f t="shared" si="0"/>
        <v>0</v>
      </c>
      <c r="P15" s="10" t="b">
        <f t="shared" si="1"/>
        <v>0</v>
      </c>
      <c r="Q15" s="10">
        <f t="shared" si="12"/>
        <v>0</v>
      </c>
      <c r="S15" s="10">
        <f t="shared" si="2"/>
        <v>0</v>
      </c>
      <c r="T15" s="10" t="str">
        <f t="shared" si="3"/>
        <v/>
      </c>
      <c r="U15" s="10">
        <f t="shared" si="13"/>
        <v>0</v>
      </c>
      <c r="V15" s="10">
        <f t="shared" si="4"/>
        <v>0</v>
      </c>
      <c r="W15" s="10" t="str">
        <f t="shared" si="5"/>
        <v/>
      </c>
      <c r="X15" s="10">
        <f t="shared" si="14"/>
        <v>0</v>
      </c>
      <c r="Y15" s="10">
        <f t="shared" si="6"/>
        <v>0</v>
      </c>
      <c r="Z15" s="10" t="str">
        <f t="shared" si="7"/>
        <v/>
      </c>
      <c r="AA15" s="10">
        <f t="shared" si="18"/>
        <v>0</v>
      </c>
      <c r="AB15" s="10">
        <f t="shared" si="8"/>
        <v>0</v>
      </c>
      <c r="AC15" s="10" t="str">
        <f t="shared" si="9"/>
        <v/>
      </c>
      <c r="AD15" s="10">
        <f t="shared" si="15"/>
        <v>0</v>
      </c>
      <c r="AF15" s="10">
        <v>2600</v>
      </c>
      <c r="AG15" s="10" t="s">
        <v>15</v>
      </c>
      <c r="AH15" s="10">
        <f t="shared" si="16"/>
        <v>6</v>
      </c>
      <c r="AI15" s="10" t="s">
        <v>16</v>
      </c>
      <c r="AK15" s="21">
        <f t="shared" si="19"/>
        <v>5</v>
      </c>
      <c r="AL15" s="22">
        <f t="shared" si="20"/>
        <v>19150</v>
      </c>
      <c r="AM15" s="22">
        <f t="shared" si="21"/>
        <v>19780</v>
      </c>
      <c r="AN15" s="22">
        <f t="shared" si="22"/>
        <v>21150</v>
      </c>
      <c r="AO15" s="22">
        <f t="shared" si="23"/>
        <v>22240</v>
      </c>
      <c r="AP15" s="22">
        <f t="shared" si="24"/>
        <v>23620</v>
      </c>
      <c r="AQ15" s="22">
        <f t="shared" si="25"/>
        <v>25600</v>
      </c>
      <c r="AR15" s="22">
        <f t="shared" si="26"/>
        <v>27800</v>
      </c>
      <c r="AS15" s="22">
        <f t="shared" si="27"/>
        <v>29820</v>
      </c>
      <c r="AT15" s="22">
        <f t="shared" si="28"/>
        <v>31970</v>
      </c>
      <c r="AU15" s="22">
        <f t="shared" si="29"/>
        <v>35520</v>
      </c>
      <c r="AV15" s="22">
        <f t="shared" si="30"/>
        <v>36910</v>
      </c>
      <c r="AW15" s="22">
        <f t="shared" si="31"/>
        <v>38780</v>
      </c>
      <c r="AX15" s="22">
        <f t="shared" si="32"/>
        <v>40240</v>
      </c>
      <c r="AY15" s="22">
        <f t="shared" si="33"/>
        <v>43220</v>
      </c>
      <c r="AZ15" s="22">
        <f t="shared" si="34"/>
        <v>46190</v>
      </c>
      <c r="BA15" s="22">
        <f t="shared" si="35"/>
        <v>60760</v>
      </c>
      <c r="BB15" s="22">
        <f t="shared" si="36"/>
        <v>72930</v>
      </c>
      <c r="BC15" s="22">
        <f t="shared" si="37"/>
        <v>74080</v>
      </c>
      <c r="BD15" s="22">
        <f t="shared" si="38"/>
        <v>86570</v>
      </c>
      <c r="BE15" s="22">
        <f t="shared" si="39"/>
        <v>90420</v>
      </c>
      <c r="BF15" s="22">
        <f t="shared" si="40"/>
        <v>133380</v>
      </c>
      <c r="BG15" s="22">
        <f t="shared" si="41"/>
        <v>133950</v>
      </c>
      <c r="BH15" s="22">
        <f t="shared" si="42"/>
        <v>135690</v>
      </c>
      <c r="BI15" s="22">
        <f t="shared" si="43"/>
        <v>137130</v>
      </c>
    </row>
    <row r="16" spans="2:61">
      <c r="B16" s="35" t="str">
        <f>IF(E4&gt;0,CONCATENATE("New Basic Pay as on ",I6,"/",J6,"/",K6),"")</f>
        <v/>
      </c>
      <c r="C16" s="35"/>
      <c r="D16" s="35"/>
      <c r="E16" s="25" t="str">
        <f>IF(E6&gt;0,R10,"")</f>
        <v/>
      </c>
      <c r="H16" s="8">
        <v>42369</v>
      </c>
      <c r="J16" s="4">
        <v>1</v>
      </c>
      <c r="K16" s="8">
        <v>43647</v>
      </c>
      <c r="M16" s="10" t="str">
        <f t="shared" si="10"/>
        <v/>
      </c>
      <c r="N16" s="10" t="str">
        <f t="shared" si="11"/>
        <v/>
      </c>
      <c r="O16" s="10" t="b">
        <f t="shared" si="0"/>
        <v>0</v>
      </c>
      <c r="P16" s="10" t="b">
        <f t="shared" si="1"/>
        <v>0</v>
      </c>
      <c r="Q16" s="10">
        <f t="shared" si="12"/>
        <v>0</v>
      </c>
      <c r="S16" s="10">
        <f t="shared" si="2"/>
        <v>0</v>
      </c>
      <c r="T16" s="10" t="str">
        <f t="shared" si="3"/>
        <v/>
      </c>
      <c r="U16" s="10">
        <f t="shared" si="13"/>
        <v>0</v>
      </c>
      <c r="V16" s="10">
        <f t="shared" si="4"/>
        <v>0</v>
      </c>
      <c r="W16" s="10" t="str">
        <f t="shared" si="5"/>
        <v/>
      </c>
      <c r="X16" s="10">
        <f t="shared" si="14"/>
        <v>0</v>
      </c>
      <c r="Y16" s="10">
        <f t="shared" si="6"/>
        <v>0</v>
      </c>
      <c r="Z16" s="10" t="str">
        <f t="shared" si="7"/>
        <v/>
      </c>
      <c r="AA16" s="10">
        <f t="shared" si="18"/>
        <v>0</v>
      </c>
      <c r="AB16" s="10">
        <f t="shared" si="8"/>
        <v>0</v>
      </c>
      <c r="AC16" s="10" t="str">
        <f t="shared" si="9"/>
        <v/>
      </c>
      <c r="AD16" s="10">
        <f t="shared" si="15"/>
        <v>0</v>
      </c>
      <c r="AF16" s="10">
        <v>2900</v>
      </c>
      <c r="AG16" s="10" t="s">
        <v>15</v>
      </c>
      <c r="AH16" s="10">
        <f t="shared" si="16"/>
        <v>7</v>
      </c>
      <c r="AI16" s="10" t="s">
        <v>16</v>
      </c>
      <c r="AK16" s="21">
        <f t="shared" si="19"/>
        <v>6</v>
      </c>
      <c r="AL16" s="22">
        <f t="shared" si="20"/>
        <v>19730</v>
      </c>
      <c r="AM16" s="22">
        <f t="shared" si="21"/>
        <v>20380</v>
      </c>
      <c r="AN16" s="22">
        <f t="shared" si="22"/>
        <v>21790</v>
      </c>
      <c r="AO16" s="22">
        <f t="shared" si="23"/>
        <v>22910</v>
      </c>
      <c r="AP16" s="22">
        <f t="shared" si="24"/>
        <v>24330</v>
      </c>
      <c r="AQ16" s="22">
        <f t="shared" si="25"/>
        <v>26370</v>
      </c>
      <c r="AR16" s="22">
        <f t="shared" si="26"/>
        <v>28640</v>
      </c>
      <c r="AS16" s="22">
        <f t="shared" si="27"/>
        <v>30720</v>
      </c>
      <c r="AT16" s="22">
        <f t="shared" si="28"/>
        <v>32930</v>
      </c>
      <c r="AU16" s="22">
        <f t="shared" si="29"/>
        <v>36590</v>
      </c>
      <c r="AV16" s="22">
        <f t="shared" si="30"/>
        <v>38020</v>
      </c>
      <c r="AW16" s="22">
        <f t="shared" si="31"/>
        <v>39950</v>
      </c>
      <c r="AX16" s="22">
        <f t="shared" si="32"/>
        <v>41450</v>
      </c>
      <c r="AY16" s="22">
        <f t="shared" si="33"/>
        <v>44520</v>
      </c>
      <c r="AZ16" s="22">
        <f t="shared" si="34"/>
        <v>47580</v>
      </c>
      <c r="BA16" s="22">
        <f t="shared" si="35"/>
        <v>62590</v>
      </c>
      <c r="BB16" s="22">
        <f t="shared" si="36"/>
        <v>75120</v>
      </c>
      <c r="BC16" s="22">
        <f t="shared" si="37"/>
        <v>76310</v>
      </c>
      <c r="BD16" s="22">
        <f t="shared" si="38"/>
        <v>89170</v>
      </c>
      <c r="BE16" s="22">
        <f t="shared" si="39"/>
        <v>93140</v>
      </c>
      <c r="BF16" s="22">
        <f t="shared" si="40"/>
        <v>137390</v>
      </c>
      <c r="BG16" s="22">
        <f t="shared" si="41"/>
        <v>137970</v>
      </c>
      <c r="BH16" s="22">
        <f t="shared" si="42"/>
        <v>139770</v>
      </c>
      <c r="BI16" s="22">
        <f t="shared" si="43"/>
        <v>141250</v>
      </c>
    </row>
    <row r="17" spans="2:61">
      <c r="B17" s="35" t="b">
        <f>IF(E4&gt;0,IF(I13&gt;0,CONCATENATE("New Basic Pay as on ",I7,"/",J7,"/",K7),""))</f>
        <v>0</v>
      </c>
      <c r="C17" s="35"/>
      <c r="D17" s="35"/>
      <c r="E17" s="25" t="b">
        <f>IF(E6&gt;0,IF(I13&gt;0,E16+U10,""))</f>
        <v>0</v>
      </c>
      <c r="G17" s="3" t="s">
        <v>30</v>
      </c>
      <c r="H17" s="8">
        <v>43466</v>
      </c>
      <c r="J17" s="4">
        <v>0</v>
      </c>
      <c r="M17" s="10" t="str">
        <f t="shared" si="10"/>
        <v/>
      </c>
      <c r="N17" s="10" t="str">
        <f t="shared" si="11"/>
        <v/>
      </c>
      <c r="O17" s="10" t="b">
        <f t="shared" si="0"/>
        <v>0</v>
      </c>
      <c r="P17" s="10" t="b">
        <f t="shared" si="1"/>
        <v>0</v>
      </c>
      <c r="Q17" s="10">
        <f t="shared" si="12"/>
        <v>0</v>
      </c>
      <c r="S17" s="10">
        <f t="shared" si="2"/>
        <v>0</v>
      </c>
      <c r="T17" s="10" t="str">
        <f t="shared" si="3"/>
        <v/>
      </c>
      <c r="U17" s="10">
        <f t="shared" si="13"/>
        <v>0</v>
      </c>
      <c r="V17" s="10">
        <f t="shared" si="4"/>
        <v>0</v>
      </c>
      <c r="W17" s="10" t="str">
        <f t="shared" si="5"/>
        <v/>
      </c>
      <c r="X17" s="10">
        <f t="shared" si="14"/>
        <v>0</v>
      </c>
      <c r="Y17" s="10">
        <f t="shared" si="6"/>
        <v>0</v>
      </c>
      <c r="Z17" s="10" t="str">
        <f t="shared" si="7"/>
        <v/>
      </c>
      <c r="AA17" s="10">
        <f t="shared" si="18"/>
        <v>0</v>
      </c>
      <c r="AB17" s="10">
        <f t="shared" si="8"/>
        <v>0</v>
      </c>
      <c r="AC17" s="10" t="str">
        <f t="shared" si="9"/>
        <v/>
      </c>
      <c r="AD17" s="10">
        <f t="shared" si="15"/>
        <v>0</v>
      </c>
      <c r="AF17" s="10">
        <v>3200</v>
      </c>
      <c r="AG17" s="20" t="s">
        <v>17</v>
      </c>
      <c r="AH17" s="10">
        <f t="shared" si="16"/>
        <v>8</v>
      </c>
      <c r="AI17" s="10" t="s">
        <v>18</v>
      </c>
      <c r="AK17" s="21">
        <f t="shared" si="19"/>
        <v>7</v>
      </c>
      <c r="AL17" s="22">
        <f t="shared" si="20"/>
        <v>20330</v>
      </c>
      <c r="AM17" s="22">
        <f t="shared" si="21"/>
        <v>21000</v>
      </c>
      <c r="AN17" s="22">
        <f t="shared" si="22"/>
        <v>22450</v>
      </c>
      <c r="AO17" s="22">
        <f t="shared" si="23"/>
        <v>23600</v>
      </c>
      <c r="AP17" s="22">
        <f t="shared" si="24"/>
        <v>25060</v>
      </c>
      <c r="AQ17" s="22">
        <f t="shared" si="25"/>
        <v>27170</v>
      </c>
      <c r="AR17" s="22">
        <f t="shared" si="26"/>
        <v>29500</v>
      </c>
      <c r="AS17" s="22">
        <f t="shared" si="27"/>
        <v>31650</v>
      </c>
      <c r="AT17" s="22">
        <f t="shared" si="28"/>
        <v>33920</v>
      </c>
      <c r="AU17" s="22">
        <f t="shared" si="29"/>
        <v>37690</v>
      </c>
      <c r="AV17" s="22">
        <f t="shared" si="30"/>
        <v>39170</v>
      </c>
      <c r="AW17" s="22">
        <f t="shared" si="31"/>
        <v>41150</v>
      </c>
      <c r="AX17" s="22">
        <f t="shared" si="32"/>
        <v>42700</v>
      </c>
      <c r="AY17" s="22">
        <f t="shared" si="33"/>
        <v>45860</v>
      </c>
      <c r="AZ17" s="22">
        <f t="shared" si="34"/>
        <v>49010</v>
      </c>
      <c r="BA17" s="22">
        <f t="shared" si="35"/>
        <v>64470</v>
      </c>
      <c r="BB17" s="22">
        <f t="shared" si="36"/>
        <v>77380</v>
      </c>
      <c r="BC17" s="22">
        <f t="shared" si="37"/>
        <v>78600</v>
      </c>
      <c r="BD17" s="22">
        <f t="shared" si="38"/>
        <v>91850</v>
      </c>
      <c r="BE17" s="22">
        <f t="shared" si="39"/>
        <v>95940</v>
      </c>
      <c r="BF17" s="22">
        <f t="shared" si="40"/>
        <v>141520</v>
      </c>
      <c r="BG17" s="22">
        <f t="shared" si="41"/>
        <v>142110</v>
      </c>
      <c r="BH17" s="22">
        <f t="shared" si="42"/>
        <v>143970</v>
      </c>
      <c r="BI17" s="22">
        <f t="shared" si="43"/>
        <v>145490</v>
      </c>
    </row>
    <row r="18" spans="2:61">
      <c r="B18" s="35" t="b">
        <f>IF(E4&gt;0,IF(I13&gt;1,CONCATENATE("New Basic Pay as on ",I8,"/",J8,"/",K8),""))</f>
        <v>0</v>
      </c>
      <c r="C18" s="35"/>
      <c r="D18" s="35"/>
      <c r="E18" s="25" t="b">
        <f>IF(E6&gt;0,IF(I13&gt;1,E17+X10,""))</f>
        <v>0</v>
      </c>
      <c r="G18" s="3">
        <f>CEILING(ROUNDDOWN(E5*103%,0),10)</f>
        <v>0</v>
      </c>
      <c r="M18" s="10" t="str">
        <f t="shared" si="10"/>
        <v/>
      </c>
      <c r="N18" s="10" t="str">
        <f t="shared" si="11"/>
        <v/>
      </c>
      <c r="O18" s="10" t="b">
        <f t="shared" si="0"/>
        <v>0</v>
      </c>
      <c r="P18" s="10" t="b">
        <f t="shared" si="1"/>
        <v>0</v>
      </c>
      <c r="Q18" s="10">
        <f t="shared" si="12"/>
        <v>0</v>
      </c>
      <c r="S18" s="10">
        <f t="shared" si="2"/>
        <v>0</v>
      </c>
      <c r="T18" s="10" t="str">
        <f t="shared" si="3"/>
        <v/>
      </c>
      <c r="U18" s="10">
        <f t="shared" si="13"/>
        <v>0</v>
      </c>
      <c r="V18" s="10">
        <f t="shared" si="4"/>
        <v>0</v>
      </c>
      <c r="W18" s="10" t="str">
        <f t="shared" si="5"/>
        <v/>
      </c>
      <c r="X18" s="10">
        <f t="shared" si="14"/>
        <v>0</v>
      </c>
      <c r="Y18" s="10">
        <f t="shared" si="6"/>
        <v>0</v>
      </c>
      <c r="Z18" s="10" t="str">
        <f t="shared" si="7"/>
        <v/>
      </c>
      <c r="AA18" s="10">
        <f t="shared" si="18"/>
        <v>0</v>
      </c>
      <c r="AB18" s="10">
        <f t="shared" si="8"/>
        <v>0</v>
      </c>
      <c r="AC18" s="10" t="str">
        <f t="shared" si="9"/>
        <v/>
      </c>
      <c r="AD18" s="10">
        <f t="shared" si="15"/>
        <v>0</v>
      </c>
      <c r="AF18" s="10">
        <v>3600</v>
      </c>
      <c r="AG18" s="20" t="s">
        <v>17</v>
      </c>
      <c r="AH18" s="10">
        <f t="shared" si="16"/>
        <v>9</v>
      </c>
      <c r="AI18" s="10" t="s">
        <v>18</v>
      </c>
      <c r="AK18" s="21">
        <f t="shared" si="19"/>
        <v>8</v>
      </c>
      <c r="AL18" s="22">
        <f t="shared" si="20"/>
        <v>20940</v>
      </c>
      <c r="AM18" s="22">
        <f t="shared" si="21"/>
        <v>21630</v>
      </c>
      <c r="AN18" s="22">
        <f t="shared" si="22"/>
        <v>23130</v>
      </c>
      <c r="AO18" s="22">
        <f t="shared" si="23"/>
        <v>24310</v>
      </c>
      <c r="AP18" s="22">
        <f t="shared" si="24"/>
        <v>25820</v>
      </c>
      <c r="AQ18" s="22">
        <f t="shared" si="25"/>
        <v>27990</v>
      </c>
      <c r="AR18" s="22">
        <f t="shared" si="26"/>
        <v>30390</v>
      </c>
      <c r="AS18" s="22">
        <f t="shared" si="27"/>
        <v>32600</v>
      </c>
      <c r="AT18" s="22">
        <f t="shared" si="28"/>
        <v>34940</v>
      </c>
      <c r="AU18" s="22">
        <f t="shared" si="29"/>
        <v>38830</v>
      </c>
      <c r="AV18" s="22">
        <f t="shared" si="30"/>
        <v>40350</v>
      </c>
      <c r="AW18" s="22">
        <f t="shared" si="31"/>
        <v>42390</v>
      </c>
      <c r="AX18" s="22">
        <f t="shared" si="32"/>
        <v>43990</v>
      </c>
      <c r="AY18" s="22">
        <f t="shared" si="33"/>
        <v>47240</v>
      </c>
      <c r="AZ18" s="22">
        <f t="shared" si="34"/>
        <v>50490</v>
      </c>
      <c r="BA18" s="22">
        <f t="shared" si="35"/>
        <v>66410</v>
      </c>
      <c r="BB18" s="22">
        <f t="shared" si="36"/>
        <v>79710</v>
      </c>
      <c r="BC18" s="22">
        <f t="shared" si="37"/>
        <v>80960</v>
      </c>
      <c r="BD18" s="22">
        <f t="shared" si="38"/>
        <v>94610</v>
      </c>
      <c r="BE18" s="22">
        <f t="shared" si="39"/>
        <v>98820</v>
      </c>
      <c r="BF18" s="22">
        <f t="shared" si="40"/>
        <v>145770</v>
      </c>
      <c r="BG18" s="22">
        <f t="shared" si="41"/>
        <v>146380</v>
      </c>
      <c r="BH18" s="22">
        <f t="shared" si="42"/>
        <v>148290</v>
      </c>
      <c r="BI18" s="22">
        <f t="shared" si="43"/>
        <v>149860</v>
      </c>
    </row>
    <row r="19" spans="2:61">
      <c r="B19" s="35" t="b">
        <f>IF(E4&gt;0,IF(I13&gt;2,CONCATENATE("New Basic Pay as on ",I9,"/",J9,"/",K9),""))</f>
        <v>0</v>
      </c>
      <c r="C19" s="35"/>
      <c r="D19" s="35"/>
      <c r="E19" s="25" t="b">
        <f>IF(E6&gt;0,IF(I13&gt;2,E18+AA10,""))</f>
        <v>0</v>
      </c>
      <c r="G19" s="3">
        <f>CEILING(ROUNDDOWN(G18*103%,0),10)</f>
        <v>0</v>
      </c>
      <c r="M19" s="10" t="str">
        <f t="shared" si="10"/>
        <v/>
      </c>
      <c r="N19" s="10" t="str">
        <f t="shared" si="11"/>
        <v/>
      </c>
      <c r="O19" s="10" t="b">
        <f t="shared" si="0"/>
        <v>0</v>
      </c>
      <c r="P19" s="10" t="b">
        <f t="shared" si="1"/>
        <v>0</v>
      </c>
      <c r="Q19" s="10">
        <f t="shared" si="12"/>
        <v>0</v>
      </c>
      <c r="S19" s="10">
        <f t="shared" si="2"/>
        <v>0</v>
      </c>
      <c r="T19" s="10" t="str">
        <f t="shared" si="3"/>
        <v/>
      </c>
      <c r="U19" s="10">
        <f t="shared" si="13"/>
        <v>0</v>
      </c>
      <c r="V19" s="10">
        <f t="shared" si="4"/>
        <v>0</v>
      </c>
      <c r="W19" s="10" t="str">
        <f t="shared" si="5"/>
        <v/>
      </c>
      <c r="X19" s="10">
        <f t="shared" si="14"/>
        <v>0</v>
      </c>
      <c r="Y19" s="10">
        <f t="shared" si="6"/>
        <v>0</v>
      </c>
      <c r="Z19" s="10" t="str">
        <f t="shared" si="7"/>
        <v/>
      </c>
      <c r="AA19" s="10">
        <f t="shared" si="18"/>
        <v>0</v>
      </c>
      <c r="AB19" s="10">
        <f t="shared" si="8"/>
        <v>0</v>
      </c>
      <c r="AC19" s="10" t="str">
        <f t="shared" si="9"/>
        <v/>
      </c>
      <c r="AD19" s="10">
        <f t="shared" si="15"/>
        <v>0</v>
      </c>
      <c r="AF19" s="10">
        <v>3900</v>
      </c>
      <c r="AG19" s="20" t="s">
        <v>17</v>
      </c>
      <c r="AH19" s="10">
        <f t="shared" si="16"/>
        <v>10</v>
      </c>
      <c r="AI19" s="10" t="s">
        <v>18</v>
      </c>
      <c r="AK19" s="21">
        <f t="shared" si="19"/>
        <v>9</v>
      </c>
      <c r="AL19" s="22">
        <f t="shared" si="20"/>
        <v>21570</v>
      </c>
      <c r="AM19" s="22">
        <f t="shared" si="21"/>
        <v>22280</v>
      </c>
      <c r="AN19" s="22">
        <f t="shared" si="22"/>
        <v>23830</v>
      </c>
      <c r="AO19" s="22">
        <f t="shared" si="23"/>
        <v>25040</v>
      </c>
      <c r="AP19" s="22">
        <f t="shared" si="24"/>
        <v>26600</v>
      </c>
      <c r="AQ19" s="22">
        <f t="shared" si="25"/>
        <v>28830</v>
      </c>
      <c r="AR19" s="22">
        <f t="shared" si="26"/>
        <v>31310</v>
      </c>
      <c r="AS19" s="22">
        <f t="shared" si="27"/>
        <v>33580</v>
      </c>
      <c r="AT19" s="22">
        <f t="shared" si="28"/>
        <v>35990</v>
      </c>
      <c r="AU19" s="22">
        <f t="shared" si="29"/>
        <v>40000</v>
      </c>
      <c r="AV19" s="22">
        <f t="shared" si="30"/>
        <v>41570</v>
      </c>
      <c r="AW19" s="22">
        <f t="shared" si="31"/>
        <v>43670</v>
      </c>
      <c r="AX19" s="22">
        <f t="shared" si="32"/>
        <v>45310</v>
      </c>
      <c r="AY19" s="22">
        <f t="shared" si="33"/>
        <v>48660</v>
      </c>
      <c r="AZ19" s="22">
        <f t="shared" si="34"/>
        <v>52010</v>
      </c>
      <c r="BA19" s="22">
        <f t="shared" si="35"/>
        <v>68410</v>
      </c>
      <c r="BB19" s="22">
        <f t="shared" si="36"/>
        <v>82110</v>
      </c>
      <c r="BC19" s="22">
        <f t="shared" si="37"/>
        <v>83390</v>
      </c>
      <c r="BD19" s="22">
        <f t="shared" si="38"/>
        <v>97450</v>
      </c>
      <c r="BE19" s="22">
        <f t="shared" si="39"/>
        <v>101790</v>
      </c>
      <c r="BF19" s="22">
        <f t="shared" si="40"/>
        <v>150150</v>
      </c>
      <c r="BG19" s="22">
        <f t="shared" si="41"/>
        <v>150780</v>
      </c>
      <c r="BH19" s="22">
        <f t="shared" si="42"/>
        <v>152740</v>
      </c>
      <c r="BI19" s="22">
        <f t="shared" si="43"/>
        <v>154360</v>
      </c>
    </row>
    <row r="20" spans="2:61">
      <c r="B20" s="35" t="b">
        <f>IF(E4&gt;0,IF(I13&gt;3,CONCATENATE("New Basic Pay as on ",I10,"/",J10,"/",K10),""))</f>
        <v>0</v>
      </c>
      <c r="C20" s="35"/>
      <c r="D20" s="35"/>
      <c r="E20" s="25" t="b">
        <f>IF(E6&gt;0,IF(I13&gt;3,E19+AD10,""))</f>
        <v>0</v>
      </c>
      <c r="G20" s="3">
        <f>CEILING(ROUNDDOWN(G19*103%,0),10)</f>
        <v>0</v>
      </c>
      <c r="M20" s="10" t="str">
        <f t="shared" si="10"/>
        <v/>
      </c>
      <c r="N20" s="10" t="str">
        <f t="shared" si="11"/>
        <v/>
      </c>
      <c r="O20" s="10" t="b">
        <f t="shared" si="0"/>
        <v>0</v>
      </c>
      <c r="P20" s="10" t="b">
        <f t="shared" si="1"/>
        <v>0</v>
      </c>
      <c r="Q20" s="10">
        <f t="shared" si="12"/>
        <v>0</v>
      </c>
      <c r="S20" s="10">
        <f t="shared" si="2"/>
        <v>0</v>
      </c>
      <c r="T20" s="10" t="str">
        <f t="shared" si="3"/>
        <v/>
      </c>
      <c r="U20" s="10">
        <f t="shared" si="13"/>
        <v>0</v>
      </c>
      <c r="V20" s="10">
        <f t="shared" si="4"/>
        <v>0</v>
      </c>
      <c r="W20" s="10" t="str">
        <f t="shared" si="5"/>
        <v/>
      </c>
      <c r="X20" s="10">
        <f t="shared" si="14"/>
        <v>0</v>
      </c>
      <c r="Y20" s="10">
        <f t="shared" si="6"/>
        <v>0</v>
      </c>
      <c r="Z20" s="10" t="str">
        <f t="shared" si="7"/>
        <v/>
      </c>
      <c r="AA20" s="10">
        <f t="shared" si="18"/>
        <v>0</v>
      </c>
      <c r="AB20" s="10">
        <f t="shared" si="8"/>
        <v>0</v>
      </c>
      <c r="AC20" s="10" t="str">
        <f t="shared" si="9"/>
        <v/>
      </c>
      <c r="AD20" s="10">
        <f t="shared" si="15"/>
        <v>0</v>
      </c>
      <c r="AF20" s="10">
        <v>4100</v>
      </c>
      <c r="AG20" s="20" t="s">
        <v>17</v>
      </c>
      <c r="AH20" s="10">
        <f t="shared" si="16"/>
        <v>11</v>
      </c>
      <c r="AI20" s="10" t="s">
        <v>18</v>
      </c>
      <c r="AK20" s="21">
        <f t="shared" si="19"/>
        <v>10</v>
      </c>
      <c r="AL20" s="22">
        <f t="shared" si="20"/>
        <v>22220</v>
      </c>
      <c r="AM20" s="22">
        <f t="shared" si="21"/>
        <v>22950</v>
      </c>
      <c r="AN20" s="22">
        <f t="shared" si="22"/>
        <v>24550</v>
      </c>
      <c r="AO20" s="22">
        <f t="shared" si="23"/>
        <v>25800</v>
      </c>
      <c r="AP20" s="22">
        <f t="shared" si="24"/>
        <v>27400</v>
      </c>
      <c r="AQ20" s="22">
        <f t="shared" si="25"/>
        <v>29700</v>
      </c>
      <c r="AR20" s="22">
        <f t="shared" si="26"/>
        <v>32250</v>
      </c>
      <c r="AS20" s="22">
        <f t="shared" si="27"/>
        <v>34590</v>
      </c>
      <c r="AT20" s="22">
        <f t="shared" si="28"/>
        <v>37070</v>
      </c>
      <c r="AU20" s="22">
        <f t="shared" si="29"/>
        <v>41200</v>
      </c>
      <c r="AV20" s="22">
        <f t="shared" si="30"/>
        <v>42820</v>
      </c>
      <c r="AW20" s="22">
        <f t="shared" si="31"/>
        <v>44990</v>
      </c>
      <c r="AX20" s="22">
        <f t="shared" si="32"/>
        <v>46670</v>
      </c>
      <c r="AY20" s="22">
        <f t="shared" si="33"/>
        <v>50120</v>
      </c>
      <c r="AZ20" s="22">
        <f t="shared" si="34"/>
        <v>53580</v>
      </c>
      <c r="BA20" s="22">
        <f t="shared" si="35"/>
        <v>70470</v>
      </c>
      <c r="BB20" s="22">
        <f t="shared" si="36"/>
        <v>84580</v>
      </c>
      <c r="BC20" s="22">
        <f t="shared" si="37"/>
        <v>85900</v>
      </c>
      <c r="BD20" s="22">
        <f t="shared" si="38"/>
        <v>100380</v>
      </c>
      <c r="BE20" s="22">
        <f t="shared" si="39"/>
        <v>104850</v>
      </c>
      <c r="BF20" s="22">
        <f t="shared" si="40"/>
        <v>154660</v>
      </c>
      <c r="BG20" s="22">
        <f t="shared" si="41"/>
        <v>155310</v>
      </c>
      <c r="BH20" s="22">
        <f t="shared" si="42"/>
        <v>157330</v>
      </c>
      <c r="BI20" s="22">
        <f t="shared" si="43"/>
        <v>159000</v>
      </c>
    </row>
    <row r="21" spans="2:61">
      <c r="B21" s="68" t="s">
        <v>44</v>
      </c>
      <c r="C21" s="68"/>
      <c r="D21" s="68"/>
      <c r="E21" s="68"/>
      <c r="M21" s="10" t="str">
        <f t="shared" si="10"/>
        <v/>
      </c>
      <c r="N21" s="10" t="str">
        <f t="shared" si="11"/>
        <v/>
      </c>
      <c r="O21" s="10" t="b">
        <f t="shared" si="0"/>
        <v>0</v>
      </c>
      <c r="P21" s="10" t="b">
        <f t="shared" si="1"/>
        <v>0</v>
      </c>
      <c r="Q21" s="10">
        <f t="shared" si="12"/>
        <v>0</v>
      </c>
      <c r="S21" s="10">
        <f t="shared" si="2"/>
        <v>0</v>
      </c>
      <c r="T21" s="10" t="str">
        <f t="shared" si="3"/>
        <v/>
      </c>
      <c r="U21" s="10">
        <f t="shared" si="13"/>
        <v>0</v>
      </c>
      <c r="V21" s="10">
        <f t="shared" si="4"/>
        <v>0</v>
      </c>
      <c r="W21" s="10" t="str">
        <f t="shared" si="5"/>
        <v/>
      </c>
      <c r="X21" s="10">
        <f t="shared" si="14"/>
        <v>0</v>
      </c>
      <c r="Y21" s="10">
        <f t="shared" si="6"/>
        <v>0</v>
      </c>
      <c r="Z21" s="10" t="str">
        <f t="shared" si="7"/>
        <v/>
      </c>
      <c r="AA21" s="10">
        <f t="shared" si="18"/>
        <v>0</v>
      </c>
      <c r="AB21" s="10">
        <f t="shared" si="8"/>
        <v>0</v>
      </c>
      <c r="AC21" s="10" t="str">
        <f t="shared" si="9"/>
        <v/>
      </c>
      <c r="AD21" s="10">
        <f t="shared" si="15"/>
        <v>0</v>
      </c>
      <c r="AF21" s="10">
        <v>4400</v>
      </c>
      <c r="AG21" s="10" t="s">
        <v>19</v>
      </c>
      <c r="AH21" s="10">
        <f t="shared" si="16"/>
        <v>12</v>
      </c>
      <c r="AI21" s="10" t="s">
        <v>20</v>
      </c>
      <c r="AK21" s="21">
        <f t="shared" si="19"/>
        <v>11</v>
      </c>
      <c r="AL21" s="22">
        <f t="shared" si="20"/>
        <v>22890</v>
      </c>
      <c r="AM21" s="22">
        <f t="shared" si="21"/>
        <v>23640</v>
      </c>
      <c r="AN21" s="22">
        <f t="shared" si="22"/>
        <v>25290</v>
      </c>
      <c r="AO21" s="22">
        <f t="shared" si="23"/>
        <v>26580</v>
      </c>
      <c r="AP21" s="22">
        <f t="shared" si="24"/>
        <v>28230</v>
      </c>
      <c r="AQ21" s="22">
        <f t="shared" si="25"/>
        <v>30600</v>
      </c>
      <c r="AR21" s="22">
        <f t="shared" si="26"/>
        <v>33220</v>
      </c>
      <c r="AS21" s="22">
        <f t="shared" si="27"/>
        <v>35630</v>
      </c>
      <c r="AT21" s="22">
        <f t="shared" si="28"/>
        <v>38190</v>
      </c>
      <c r="AU21" s="22">
        <f t="shared" si="29"/>
        <v>42440</v>
      </c>
      <c r="AV21" s="22">
        <f t="shared" si="30"/>
        <v>44110</v>
      </c>
      <c r="AW21" s="22">
        <f t="shared" si="31"/>
        <v>46340</v>
      </c>
      <c r="AX21" s="22">
        <f t="shared" si="32"/>
        <v>48080</v>
      </c>
      <c r="AY21" s="22">
        <f t="shared" si="33"/>
        <v>51630</v>
      </c>
      <c r="AZ21" s="22">
        <f t="shared" si="34"/>
        <v>55190</v>
      </c>
      <c r="BA21" s="22">
        <f t="shared" si="35"/>
        <v>72590</v>
      </c>
      <c r="BB21" s="22">
        <f t="shared" si="36"/>
        <v>87120</v>
      </c>
      <c r="BC21" s="22">
        <f t="shared" si="37"/>
        <v>88480</v>
      </c>
      <c r="BD21" s="22">
        <f t="shared" si="38"/>
        <v>103400</v>
      </c>
      <c r="BE21" s="22">
        <f t="shared" si="39"/>
        <v>108000</v>
      </c>
      <c r="BF21" s="22">
        <f t="shared" si="40"/>
        <v>159300</v>
      </c>
      <c r="BG21" s="22">
        <f t="shared" si="41"/>
        <v>159970</v>
      </c>
      <c r="BH21" s="22">
        <f t="shared" si="42"/>
        <v>162050</v>
      </c>
      <c r="BI21" s="22">
        <f t="shared" si="43"/>
        <v>163770</v>
      </c>
    </row>
    <row r="22" spans="2:61">
      <c r="B22" s="68"/>
      <c r="C22" s="68"/>
      <c r="D22" s="68"/>
      <c r="E22" s="68"/>
      <c r="M22" s="10" t="str">
        <f t="shared" si="10"/>
        <v/>
      </c>
      <c r="N22" s="10" t="str">
        <f t="shared" si="11"/>
        <v/>
      </c>
      <c r="O22" s="10" t="b">
        <f t="shared" si="0"/>
        <v>0</v>
      </c>
      <c r="P22" s="10" t="b">
        <f t="shared" si="1"/>
        <v>0</v>
      </c>
      <c r="Q22" s="10">
        <f t="shared" si="12"/>
        <v>0</v>
      </c>
      <c r="S22" s="10">
        <f t="shared" si="2"/>
        <v>0</v>
      </c>
      <c r="T22" s="10" t="str">
        <f t="shared" si="3"/>
        <v/>
      </c>
      <c r="U22" s="10">
        <f t="shared" si="13"/>
        <v>0</v>
      </c>
      <c r="V22" s="10">
        <f t="shared" si="4"/>
        <v>0</v>
      </c>
      <c r="W22" s="10" t="str">
        <f t="shared" si="5"/>
        <v/>
      </c>
      <c r="X22" s="10">
        <f t="shared" si="14"/>
        <v>0</v>
      </c>
      <c r="Y22" s="10">
        <f t="shared" si="6"/>
        <v>0</v>
      </c>
      <c r="Z22" s="10" t="str">
        <f t="shared" si="7"/>
        <v/>
      </c>
      <c r="AA22" s="10">
        <f t="shared" si="18"/>
        <v>0</v>
      </c>
      <c r="AB22" s="10">
        <f t="shared" si="8"/>
        <v>0</v>
      </c>
      <c r="AC22" s="10" t="str">
        <f t="shared" si="9"/>
        <v/>
      </c>
      <c r="AD22" s="10">
        <f t="shared" si="15"/>
        <v>0</v>
      </c>
      <c r="AF22" s="10">
        <v>4600</v>
      </c>
      <c r="AG22" s="10" t="s">
        <v>19</v>
      </c>
      <c r="AH22" s="10">
        <f t="shared" si="16"/>
        <v>13</v>
      </c>
      <c r="AI22" s="10" t="s">
        <v>20</v>
      </c>
      <c r="AK22" s="21">
        <f t="shared" si="19"/>
        <v>12</v>
      </c>
      <c r="AL22" s="22">
        <f t="shared" si="20"/>
        <v>23580</v>
      </c>
      <c r="AM22" s="22">
        <f t="shared" si="21"/>
        <v>24350</v>
      </c>
      <c r="AN22" s="22">
        <f t="shared" si="22"/>
        <v>26050</v>
      </c>
      <c r="AO22" s="22">
        <f t="shared" si="23"/>
        <v>27380</v>
      </c>
      <c r="AP22" s="22">
        <f t="shared" si="24"/>
        <v>29080</v>
      </c>
      <c r="AQ22" s="22">
        <f t="shared" si="25"/>
        <v>31520</v>
      </c>
      <c r="AR22" s="22">
        <f t="shared" si="26"/>
        <v>34220</v>
      </c>
      <c r="AS22" s="22">
        <f t="shared" si="27"/>
        <v>36700</v>
      </c>
      <c r="AT22" s="22">
        <f t="shared" si="28"/>
        <v>39340</v>
      </c>
      <c r="AU22" s="22">
        <f t="shared" si="29"/>
        <v>43720</v>
      </c>
      <c r="AV22" s="22">
        <f t="shared" si="30"/>
        <v>45440</v>
      </c>
      <c r="AW22" s="22">
        <f t="shared" si="31"/>
        <v>47740</v>
      </c>
      <c r="AX22" s="22">
        <f t="shared" si="32"/>
        <v>49530</v>
      </c>
      <c r="AY22" s="22">
        <f t="shared" si="33"/>
        <v>53180</v>
      </c>
      <c r="AZ22" s="22">
        <f t="shared" si="34"/>
        <v>56850</v>
      </c>
      <c r="BA22" s="22">
        <f t="shared" si="35"/>
        <v>74770</v>
      </c>
      <c r="BB22" s="22">
        <f t="shared" si="36"/>
        <v>89740</v>
      </c>
      <c r="BC22" s="22">
        <f t="shared" si="37"/>
        <v>91140</v>
      </c>
      <c r="BD22" s="22">
        <f t="shared" si="38"/>
        <v>106510</v>
      </c>
      <c r="BE22" s="22">
        <f t="shared" si="39"/>
        <v>111240</v>
      </c>
      <c r="BF22" s="22">
        <f t="shared" si="40"/>
        <v>164080</v>
      </c>
      <c r="BG22" s="22">
        <f t="shared" si="41"/>
        <v>164770</v>
      </c>
      <c r="BH22" s="22">
        <f t="shared" si="42"/>
        <v>166920</v>
      </c>
      <c r="BI22" s="22">
        <f t="shared" si="43"/>
        <v>168690</v>
      </c>
    </row>
    <row r="23" spans="2:61">
      <c r="B23" s="67" t="s">
        <v>27</v>
      </c>
      <c r="C23" s="67"/>
      <c r="D23" s="67"/>
      <c r="E23" s="26" t="str">
        <f>IF(E6&gt;0,MAX(E16:E20),"")</f>
        <v/>
      </c>
      <c r="M23" s="10" t="str">
        <f t="shared" si="10"/>
        <v/>
      </c>
      <c r="N23" s="10" t="str">
        <f t="shared" si="11"/>
        <v/>
      </c>
      <c r="O23" s="10" t="b">
        <f t="shared" si="0"/>
        <v>0</v>
      </c>
      <c r="P23" s="10" t="b">
        <f t="shared" si="1"/>
        <v>0</v>
      </c>
      <c r="Q23" s="10">
        <f t="shared" si="12"/>
        <v>0</v>
      </c>
      <c r="S23" s="10">
        <f t="shared" si="2"/>
        <v>0</v>
      </c>
      <c r="T23" s="10" t="str">
        <f t="shared" si="3"/>
        <v/>
      </c>
      <c r="U23" s="10">
        <f t="shared" si="13"/>
        <v>0</v>
      </c>
      <c r="V23" s="10">
        <f t="shared" si="4"/>
        <v>0</v>
      </c>
      <c r="W23" s="10" t="str">
        <f t="shared" si="5"/>
        <v/>
      </c>
      <c r="X23" s="10">
        <f t="shared" si="14"/>
        <v>0</v>
      </c>
      <c r="Y23" s="10">
        <f t="shared" si="6"/>
        <v>0</v>
      </c>
      <c r="Z23" s="10" t="str">
        <f t="shared" si="7"/>
        <v/>
      </c>
      <c r="AA23" s="10">
        <f t="shared" si="18"/>
        <v>0</v>
      </c>
      <c r="AB23" s="10">
        <f t="shared" si="8"/>
        <v>0</v>
      </c>
      <c r="AC23" s="10" t="str">
        <f t="shared" si="9"/>
        <v/>
      </c>
      <c r="AD23" s="10">
        <f t="shared" si="15"/>
        <v>0</v>
      </c>
      <c r="AF23" s="10">
        <v>4700</v>
      </c>
      <c r="AG23" s="10" t="s">
        <v>19</v>
      </c>
      <c r="AH23" s="10">
        <f t="shared" si="16"/>
        <v>14</v>
      </c>
      <c r="AI23" s="10" t="s">
        <v>20</v>
      </c>
      <c r="AK23" s="21">
        <f t="shared" si="19"/>
        <v>13</v>
      </c>
      <c r="AL23" s="22">
        <f t="shared" si="20"/>
        <v>24290</v>
      </c>
      <c r="AM23" s="22">
        <f t="shared" si="21"/>
        <v>25090</v>
      </c>
      <c r="AN23" s="22">
        <f t="shared" si="22"/>
        <v>26840</v>
      </c>
      <c r="AO23" s="22">
        <f t="shared" si="23"/>
        <v>28210</v>
      </c>
      <c r="AP23" s="22">
        <f t="shared" si="24"/>
        <v>29960</v>
      </c>
      <c r="AQ23" s="22">
        <f t="shared" si="25"/>
        <v>32470</v>
      </c>
      <c r="AR23" s="22">
        <f t="shared" si="26"/>
        <v>35250</v>
      </c>
      <c r="AS23" s="22">
        <f t="shared" si="27"/>
        <v>37810</v>
      </c>
      <c r="AT23" s="22">
        <f t="shared" si="28"/>
        <v>40530</v>
      </c>
      <c r="AU23" s="22">
        <f t="shared" si="29"/>
        <v>45040</v>
      </c>
      <c r="AV23" s="22">
        <f t="shared" si="30"/>
        <v>46810</v>
      </c>
      <c r="AW23" s="22">
        <f t="shared" si="31"/>
        <v>49180</v>
      </c>
      <c r="AX23" s="22">
        <f t="shared" si="32"/>
        <v>51020</v>
      </c>
      <c r="AY23" s="22">
        <f t="shared" si="33"/>
        <v>54780</v>
      </c>
      <c r="AZ23" s="22">
        <f t="shared" si="34"/>
        <v>58560</v>
      </c>
      <c r="BA23" s="22">
        <f t="shared" si="35"/>
        <v>77020</v>
      </c>
      <c r="BB23" s="22">
        <f t="shared" si="36"/>
        <v>92440</v>
      </c>
      <c r="BC23" s="22">
        <f t="shared" si="37"/>
        <v>93880</v>
      </c>
      <c r="BD23" s="22">
        <f t="shared" si="38"/>
        <v>109710</v>
      </c>
      <c r="BE23" s="22">
        <f t="shared" si="39"/>
        <v>114580</v>
      </c>
      <c r="BF23" s="22">
        <f t="shared" si="40"/>
        <v>169010</v>
      </c>
      <c r="BG23" s="22">
        <f t="shared" si="41"/>
        <v>169720</v>
      </c>
      <c r="BH23" s="22">
        <f t="shared" si="42"/>
        <v>171930</v>
      </c>
      <c r="BI23" s="22">
        <f t="shared" si="43"/>
        <v>173760</v>
      </c>
    </row>
    <row r="24" spans="2:61">
      <c r="B24" s="67" t="s">
        <v>43</v>
      </c>
      <c r="C24" s="67"/>
      <c r="D24" s="67"/>
      <c r="E24" s="26" t="str">
        <f>IF(E6&gt;0,ROUND(E23*5%,0),"")</f>
        <v/>
      </c>
      <c r="M24" s="10" t="str">
        <f t="shared" si="10"/>
        <v/>
      </c>
      <c r="N24" s="10" t="str">
        <f t="shared" si="11"/>
        <v/>
      </c>
      <c r="O24" s="10" t="b">
        <f t="shared" si="0"/>
        <v>0</v>
      </c>
      <c r="P24" s="10" t="b">
        <f t="shared" si="1"/>
        <v>0</v>
      </c>
      <c r="Q24" s="10">
        <f t="shared" si="12"/>
        <v>0</v>
      </c>
      <c r="S24" s="10">
        <f t="shared" si="2"/>
        <v>0</v>
      </c>
      <c r="T24" s="10" t="str">
        <f t="shared" si="3"/>
        <v/>
      </c>
      <c r="U24" s="10">
        <f t="shared" si="13"/>
        <v>0</v>
      </c>
      <c r="V24" s="10">
        <f t="shared" si="4"/>
        <v>0</v>
      </c>
      <c r="W24" s="10" t="str">
        <f t="shared" si="5"/>
        <v/>
      </c>
      <c r="X24" s="10">
        <f t="shared" si="14"/>
        <v>0</v>
      </c>
      <c r="Y24" s="10">
        <f t="shared" si="6"/>
        <v>0</v>
      </c>
      <c r="Z24" s="10" t="str">
        <f t="shared" si="7"/>
        <v/>
      </c>
      <c r="AA24" s="10">
        <f t="shared" si="18"/>
        <v>0</v>
      </c>
      <c r="AB24" s="10">
        <f t="shared" si="8"/>
        <v>0</v>
      </c>
      <c r="AC24" s="10" t="str">
        <f t="shared" si="9"/>
        <v/>
      </c>
      <c r="AD24" s="10">
        <f t="shared" si="15"/>
        <v>0</v>
      </c>
      <c r="AF24" s="10">
        <v>4800</v>
      </c>
      <c r="AG24" s="10" t="s">
        <v>19</v>
      </c>
      <c r="AH24" s="10">
        <f t="shared" si="16"/>
        <v>15</v>
      </c>
      <c r="AI24" s="10" t="s">
        <v>20</v>
      </c>
      <c r="AK24" s="21">
        <f t="shared" si="19"/>
        <v>14</v>
      </c>
      <c r="AL24" s="22">
        <f t="shared" si="20"/>
        <v>25020</v>
      </c>
      <c r="AM24" s="22">
        <f t="shared" si="21"/>
        <v>25850</v>
      </c>
      <c r="AN24" s="22">
        <f t="shared" si="22"/>
        <v>27650</v>
      </c>
      <c r="AO24" s="22">
        <f t="shared" si="23"/>
        <v>29060</v>
      </c>
      <c r="AP24" s="22">
        <f t="shared" si="24"/>
        <v>30860</v>
      </c>
      <c r="AQ24" s="22">
        <f t="shared" si="25"/>
        <v>33450</v>
      </c>
      <c r="AR24" s="22">
        <f t="shared" si="26"/>
        <v>36310</v>
      </c>
      <c r="AS24" s="22">
        <f t="shared" si="27"/>
        <v>38950</v>
      </c>
      <c r="AT24" s="22">
        <f t="shared" si="28"/>
        <v>41750</v>
      </c>
      <c r="AU24" s="22">
        <f t="shared" si="29"/>
        <v>46400</v>
      </c>
      <c r="AV24" s="22">
        <f t="shared" si="30"/>
        <v>48220</v>
      </c>
      <c r="AW24" s="22">
        <f t="shared" si="31"/>
        <v>50660</v>
      </c>
      <c r="AX24" s="22">
        <f t="shared" si="32"/>
        <v>52560</v>
      </c>
      <c r="AY24" s="22">
        <f t="shared" si="33"/>
        <v>56430</v>
      </c>
      <c r="AZ24" s="22">
        <f t="shared" si="34"/>
        <v>60320</v>
      </c>
      <c r="BA24" s="22">
        <f t="shared" si="35"/>
        <v>79340</v>
      </c>
      <c r="BB24" s="22">
        <f t="shared" si="36"/>
        <v>95220</v>
      </c>
      <c r="BC24" s="22">
        <f t="shared" si="37"/>
        <v>96700</v>
      </c>
      <c r="BD24" s="22">
        <f t="shared" si="38"/>
        <v>113010</v>
      </c>
      <c r="BE24" s="22">
        <f t="shared" si="39"/>
        <v>118020</v>
      </c>
      <c r="BF24" s="22">
        <f t="shared" si="40"/>
        <v>174090</v>
      </c>
      <c r="BG24" s="22">
        <f t="shared" si="41"/>
        <v>174820</v>
      </c>
      <c r="BH24" s="22">
        <f t="shared" si="42"/>
        <v>177090</v>
      </c>
      <c r="BI24" s="22">
        <f t="shared" si="43"/>
        <v>178980</v>
      </c>
    </row>
    <row r="25" spans="2:61">
      <c r="B25" s="67" t="s">
        <v>28</v>
      </c>
      <c r="C25" s="67"/>
      <c r="D25" s="67"/>
      <c r="E25" s="26" t="str">
        <f>IF(E6&gt;0,MIN(10000,ROUND(E23*15%,0)),"")</f>
        <v/>
      </c>
      <c r="M25" s="10" t="str">
        <f t="shared" si="10"/>
        <v/>
      </c>
      <c r="N25" s="10" t="str">
        <f t="shared" si="11"/>
        <v/>
      </c>
      <c r="O25" s="10" t="b">
        <f t="shared" si="0"/>
        <v>0</v>
      </c>
      <c r="P25" s="10" t="b">
        <f t="shared" si="1"/>
        <v>0</v>
      </c>
      <c r="Q25" s="10">
        <f t="shared" si="12"/>
        <v>0</v>
      </c>
      <c r="S25" s="10">
        <f t="shared" si="2"/>
        <v>0</v>
      </c>
      <c r="T25" s="10" t="str">
        <f t="shared" si="3"/>
        <v/>
      </c>
      <c r="U25" s="10">
        <f t="shared" si="13"/>
        <v>0</v>
      </c>
      <c r="V25" s="10">
        <f t="shared" si="4"/>
        <v>0</v>
      </c>
      <c r="W25" s="10" t="str">
        <f t="shared" si="5"/>
        <v/>
      </c>
      <c r="X25" s="10">
        <f t="shared" si="14"/>
        <v>0</v>
      </c>
      <c r="Y25" s="10">
        <f t="shared" si="6"/>
        <v>0</v>
      </c>
      <c r="Z25" s="10" t="str">
        <f t="shared" si="7"/>
        <v/>
      </c>
      <c r="AA25" s="10">
        <f t="shared" si="18"/>
        <v>0</v>
      </c>
      <c r="AB25" s="10">
        <f t="shared" si="8"/>
        <v>0</v>
      </c>
      <c r="AC25" s="10" t="str">
        <f t="shared" si="9"/>
        <v/>
      </c>
      <c r="AD25" s="10">
        <f t="shared" si="15"/>
        <v>0</v>
      </c>
      <c r="AF25" s="10">
        <v>5400</v>
      </c>
      <c r="AG25" s="10" t="s">
        <v>19</v>
      </c>
      <c r="AH25" s="10">
        <f t="shared" si="16"/>
        <v>16</v>
      </c>
      <c r="AI25" s="10" t="s">
        <v>20</v>
      </c>
      <c r="AK25" s="21">
        <f t="shared" si="19"/>
        <v>15</v>
      </c>
      <c r="AL25" s="22">
        <f t="shared" si="20"/>
        <v>25780</v>
      </c>
      <c r="AM25" s="22">
        <f t="shared" si="21"/>
        <v>26630</v>
      </c>
      <c r="AN25" s="22">
        <f t="shared" si="22"/>
        <v>28480</v>
      </c>
      <c r="AO25" s="22">
        <f t="shared" si="23"/>
        <v>29940</v>
      </c>
      <c r="AP25" s="22">
        <f t="shared" si="24"/>
        <v>31790</v>
      </c>
      <c r="AQ25" s="22">
        <f t="shared" si="25"/>
        <v>34460</v>
      </c>
      <c r="AR25" s="22">
        <f t="shared" si="26"/>
        <v>37400</v>
      </c>
      <c r="AS25" s="22">
        <f t="shared" si="27"/>
        <v>40120</v>
      </c>
      <c r="AT25" s="22">
        <f t="shared" si="28"/>
        <v>43010</v>
      </c>
      <c r="AU25" s="22">
        <f t="shared" si="29"/>
        <v>47800</v>
      </c>
      <c r="AV25" s="22">
        <f t="shared" si="30"/>
        <v>49670</v>
      </c>
      <c r="AW25" s="22">
        <f t="shared" si="31"/>
        <v>52180</v>
      </c>
      <c r="AX25" s="22">
        <f t="shared" si="32"/>
        <v>54140</v>
      </c>
      <c r="AY25" s="22">
        <f t="shared" si="33"/>
        <v>58130</v>
      </c>
      <c r="AZ25" s="22">
        <f t="shared" si="34"/>
        <v>62130</v>
      </c>
      <c r="BA25" s="22">
        <f t="shared" si="35"/>
        <v>81730</v>
      </c>
      <c r="BB25" s="22">
        <f t="shared" si="36"/>
        <v>98080</v>
      </c>
      <c r="BC25" s="22">
        <f t="shared" si="37"/>
        <v>99610</v>
      </c>
      <c r="BD25" s="22">
        <f t="shared" si="38"/>
        <v>116410</v>
      </c>
      <c r="BE25" s="22">
        <f t="shared" si="39"/>
        <v>121570</v>
      </c>
      <c r="BF25" s="22">
        <f t="shared" si="40"/>
        <v>179320</v>
      </c>
      <c r="BG25" s="22">
        <f t="shared" si="41"/>
        <v>180070</v>
      </c>
      <c r="BH25" s="22">
        <f t="shared" si="42"/>
        <v>182410</v>
      </c>
      <c r="BI25" s="22">
        <f t="shared" si="43"/>
        <v>184350</v>
      </c>
    </row>
    <row r="26" spans="2:61">
      <c r="B26" s="67" t="s">
        <v>29</v>
      </c>
      <c r="C26" s="67"/>
      <c r="D26" s="67"/>
      <c r="E26" s="26" t="str">
        <f>IF(E6&gt;0,500,"")</f>
        <v/>
      </c>
      <c r="M26" s="10" t="str">
        <f t="shared" si="10"/>
        <v/>
      </c>
      <c r="N26" s="10" t="str">
        <f t="shared" si="11"/>
        <v/>
      </c>
      <c r="O26" s="10" t="b">
        <f t="shared" si="0"/>
        <v>0</v>
      </c>
      <c r="P26" s="10" t="b">
        <f t="shared" si="1"/>
        <v>0</v>
      </c>
      <c r="Q26" s="10">
        <f t="shared" si="12"/>
        <v>0</v>
      </c>
      <c r="S26" s="10">
        <f t="shared" si="2"/>
        <v>0</v>
      </c>
      <c r="T26" s="10" t="str">
        <f t="shared" si="3"/>
        <v/>
      </c>
      <c r="U26" s="10">
        <f t="shared" si="13"/>
        <v>0</v>
      </c>
      <c r="V26" s="10">
        <f t="shared" si="4"/>
        <v>0</v>
      </c>
      <c r="W26" s="10" t="str">
        <f t="shared" si="5"/>
        <v/>
      </c>
      <c r="X26" s="10">
        <f t="shared" si="14"/>
        <v>0</v>
      </c>
      <c r="Y26" s="10">
        <f t="shared" si="6"/>
        <v>0</v>
      </c>
      <c r="Z26" s="10" t="str">
        <f t="shared" si="7"/>
        <v/>
      </c>
      <c r="AA26" s="10">
        <f t="shared" si="18"/>
        <v>0</v>
      </c>
      <c r="AB26" s="10">
        <f t="shared" si="8"/>
        <v>0</v>
      </c>
      <c r="AC26" s="10" t="str">
        <f t="shared" si="9"/>
        <v/>
      </c>
      <c r="AD26" s="10">
        <f t="shared" si="15"/>
        <v>0</v>
      </c>
      <c r="AF26" s="10">
        <v>6600</v>
      </c>
      <c r="AG26" s="10" t="s">
        <v>19</v>
      </c>
      <c r="AH26" s="10">
        <f t="shared" si="16"/>
        <v>17</v>
      </c>
      <c r="AI26" s="10" t="s">
        <v>20</v>
      </c>
      <c r="AK26" s="21">
        <f t="shared" si="19"/>
        <v>16</v>
      </c>
      <c r="AL26" s="22">
        <f t="shared" si="20"/>
        <v>26560</v>
      </c>
      <c r="AM26" s="22">
        <f t="shared" si="21"/>
        <v>27430</v>
      </c>
      <c r="AN26" s="22">
        <f t="shared" si="22"/>
        <v>29340</v>
      </c>
      <c r="AO26" s="22">
        <f t="shared" si="23"/>
        <v>30840</v>
      </c>
      <c r="AP26" s="22">
        <f t="shared" si="24"/>
        <v>32750</v>
      </c>
      <c r="AQ26" s="22">
        <f t="shared" si="25"/>
        <v>35500</v>
      </c>
      <c r="AR26" s="22">
        <f t="shared" si="26"/>
        <v>38530</v>
      </c>
      <c r="AS26" s="22">
        <f t="shared" si="27"/>
        <v>41330</v>
      </c>
      <c r="AT26" s="22">
        <f t="shared" si="28"/>
        <v>44310</v>
      </c>
      <c r="AU26" s="22">
        <f t="shared" si="29"/>
        <v>49240</v>
      </c>
      <c r="AV26" s="22">
        <f t="shared" si="30"/>
        <v>51170</v>
      </c>
      <c r="AW26" s="22">
        <f t="shared" si="31"/>
        <v>53750</v>
      </c>
      <c r="AX26" s="22">
        <f t="shared" si="32"/>
        <v>55770</v>
      </c>
      <c r="AY26" s="22">
        <f t="shared" si="33"/>
        <v>59880</v>
      </c>
      <c r="AZ26" s="22">
        <f t="shared" si="34"/>
        <v>64000</v>
      </c>
      <c r="BA26" s="22">
        <f t="shared" si="35"/>
        <v>84190</v>
      </c>
      <c r="BB26" s="22">
        <f t="shared" si="36"/>
        <v>101030</v>
      </c>
      <c r="BC26" s="22">
        <f t="shared" si="37"/>
        <v>102600</v>
      </c>
      <c r="BD26" s="22">
        <f t="shared" si="38"/>
        <v>119910</v>
      </c>
      <c r="BE26" s="22">
        <f t="shared" si="39"/>
        <v>125220</v>
      </c>
      <c r="BF26" s="22">
        <f t="shared" si="40"/>
        <v>184700</v>
      </c>
      <c r="BG26" s="22">
        <f t="shared" si="41"/>
        <v>185480</v>
      </c>
      <c r="BH26" s="22">
        <f t="shared" si="42"/>
        <v>187890</v>
      </c>
      <c r="BI26" s="22"/>
    </row>
    <row r="27" spans="2:61">
      <c r="B27" s="67" t="s">
        <v>31</v>
      </c>
      <c r="C27" s="67"/>
      <c r="D27" s="67"/>
      <c r="E27" s="27" t="str">
        <f>IF(E6&gt;0,SUM(E23:E26),"")</f>
        <v/>
      </c>
      <c r="M27" s="10" t="str">
        <f t="shared" si="10"/>
        <v/>
      </c>
      <c r="N27" s="10" t="str">
        <f t="shared" si="11"/>
        <v/>
      </c>
      <c r="O27" s="10" t="b">
        <f t="shared" si="0"/>
        <v>0</v>
      </c>
      <c r="P27" s="10" t="b">
        <f t="shared" si="1"/>
        <v>0</v>
      </c>
      <c r="Q27" s="10">
        <f t="shared" si="12"/>
        <v>0</v>
      </c>
      <c r="S27" s="10">
        <f t="shared" si="2"/>
        <v>0</v>
      </c>
      <c r="T27" s="10" t="str">
        <f t="shared" si="3"/>
        <v/>
      </c>
      <c r="U27" s="10">
        <f t="shared" si="13"/>
        <v>0</v>
      </c>
      <c r="V27" s="10">
        <f t="shared" si="4"/>
        <v>0</v>
      </c>
      <c r="W27" s="10" t="str">
        <f t="shared" si="5"/>
        <v/>
      </c>
      <c r="X27" s="10">
        <f t="shared" si="14"/>
        <v>0</v>
      </c>
      <c r="Y27" s="10">
        <f t="shared" si="6"/>
        <v>0</v>
      </c>
      <c r="Z27" s="10" t="str">
        <f t="shared" si="7"/>
        <v/>
      </c>
      <c r="AA27" s="10">
        <f t="shared" si="18"/>
        <v>0</v>
      </c>
      <c r="AB27" s="10">
        <f t="shared" si="8"/>
        <v>0</v>
      </c>
      <c r="AC27" s="10" t="str">
        <f t="shared" si="9"/>
        <v/>
      </c>
      <c r="AD27" s="10">
        <f t="shared" si="15"/>
        <v>0</v>
      </c>
      <c r="AF27" s="10">
        <v>7000</v>
      </c>
      <c r="AG27" s="10" t="s">
        <v>19</v>
      </c>
      <c r="AH27" s="10">
        <f t="shared" si="16"/>
        <v>18</v>
      </c>
      <c r="AI27" s="10" t="s">
        <v>20</v>
      </c>
      <c r="AK27" s="21">
        <f t="shared" si="19"/>
        <v>17</v>
      </c>
      <c r="AL27" s="22">
        <f t="shared" si="20"/>
        <v>27360</v>
      </c>
      <c r="AM27" s="22">
        <f t="shared" si="21"/>
        <v>28260</v>
      </c>
      <c r="AN27" s="22">
        <f t="shared" si="22"/>
        <v>30230</v>
      </c>
      <c r="AO27" s="22">
        <f t="shared" si="23"/>
        <v>31770</v>
      </c>
      <c r="AP27" s="22">
        <f t="shared" si="24"/>
        <v>33740</v>
      </c>
      <c r="AQ27" s="22">
        <f t="shared" si="25"/>
        <v>36570</v>
      </c>
      <c r="AR27" s="22">
        <f t="shared" si="26"/>
        <v>39690</v>
      </c>
      <c r="AS27" s="22">
        <f t="shared" si="27"/>
        <v>42570</v>
      </c>
      <c r="AT27" s="22">
        <f t="shared" si="28"/>
        <v>45640</v>
      </c>
      <c r="AU27" s="22">
        <f t="shared" si="29"/>
        <v>50720</v>
      </c>
      <c r="AV27" s="22">
        <f t="shared" si="30"/>
        <v>52710</v>
      </c>
      <c r="AW27" s="22">
        <f t="shared" si="31"/>
        <v>55370</v>
      </c>
      <c r="AX27" s="22">
        <f t="shared" si="32"/>
        <v>57450</v>
      </c>
      <c r="AY27" s="22">
        <f t="shared" si="33"/>
        <v>61680</v>
      </c>
      <c r="AZ27" s="22">
        <f t="shared" si="34"/>
        <v>65920</v>
      </c>
      <c r="BA27" s="22">
        <f t="shared" si="35"/>
        <v>86720</v>
      </c>
      <c r="BB27" s="22">
        <f t="shared" si="36"/>
        <v>104070</v>
      </c>
      <c r="BC27" s="22">
        <f t="shared" si="37"/>
        <v>105680</v>
      </c>
      <c r="BD27" s="22">
        <f t="shared" si="38"/>
        <v>123510</v>
      </c>
      <c r="BE27" s="22">
        <f t="shared" si="39"/>
        <v>128980</v>
      </c>
      <c r="BF27" s="22">
        <f t="shared" si="40"/>
        <v>190250</v>
      </c>
      <c r="BG27" s="22">
        <f t="shared" si="41"/>
        <v>191050</v>
      </c>
      <c r="BH27" s="22"/>
      <c r="BI27" s="22"/>
    </row>
    <row r="28" spans="2:61">
      <c r="B28" s="67"/>
      <c r="C28" s="67"/>
      <c r="D28" s="67"/>
      <c r="E28" s="26"/>
      <c r="M28" s="10" t="str">
        <f t="shared" si="10"/>
        <v/>
      </c>
      <c r="N28" s="10" t="str">
        <f t="shared" si="11"/>
        <v/>
      </c>
      <c r="O28" s="10" t="b">
        <f t="shared" si="0"/>
        <v>0</v>
      </c>
      <c r="P28" s="10" t="b">
        <f t="shared" si="1"/>
        <v>0</v>
      </c>
      <c r="Q28" s="10">
        <f t="shared" si="12"/>
        <v>0</v>
      </c>
      <c r="S28" s="10">
        <f t="shared" si="2"/>
        <v>0</v>
      </c>
      <c r="T28" s="10" t="str">
        <f t="shared" si="3"/>
        <v/>
      </c>
      <c r="U28" s="10">
        <f t="shared" si="13"/>
        <v>0</v>
      </c>
      <c r="V28" s="10">
        <f t="shared" si="4"/>
        <v>0</v>
      </c>
      <c r="W28" s="10" t="str">
        <f t="shared" si="5"/>
        <v/>
      </c>
      <c r="X28" s="10">
        <f t="shared" si="14"/>
        <v>0</v>
      </c>
      <c r="Y28" s="10">
        <f t="shared" si="6"/>
        <v>0</v>
      </c>
      <c r="Z28" s="10" t="str">
        <f t="shared" si="7"/>
        <v/>
      </c>
      <c r="AA28" s="10">
        <f t="shared" si="18"/>
        <v>0</v>
      </c>
      <c r="AB28" s="10">
        <f t="shared" si="8"/>
        <v>0</v>
      </c>
      <c r="AC28" s="10" t="str">
        <f t="shared" si="9"/>
        <v/>
      </c>
      <c r="AD28" s="10">
        <f t="shared" si="15"/>
        <v>0</v>
      </c>
      <c r="AF28" s="10">
        <v>7600</v>
      </c>
      <c r="AG28" s="10" t="s">
        <v>19</v>
      </c>
      <c r="AH28" s="10">
        <f t="shared" si="16"/>
        <v>19</v>
      </c>
      <c r="AI28" s="10" t="s">
        <v>20</v>
      </c>
      <c r="AK28" s="21">
        <f t="shared" si="19"/>
        <v>18</v>
      </c>
      <c r="AL28" s="22">
        <f t="shared" si="20"/>
        <v>28190</v>
      </c>
      <c r="AM28" s="22">
        <f t="shared" si="21"/>
        <v>29110</v>
      </c>
      <c r="AN28" s="22">
        <f t="shared" si="22"/>
        <v>31140</v>
      </c>
      <c r="AO28" s="22">
        <f t="shared" si="23"/>
        <v>32730</v>
      </c>
      <c r="AP28" s="22">
        <f t="shared" si="24"/>
        <v>34760</v>
      </c>
      <c r="AQ28" s="22">
        <f t="shared" si="25"/>
        <v>37670</v>
      </c>
      <c r="AR28" s="22">
        <f t="shared" si="26"/>
        <v>40890</v>
      </c>
      <c r="AS28" s="22">
        <f t="shared" si="27"/>
        <v>43850</v>
      </c>
      <c r="AT28" s="22">
        <f t="shared" si="28"/>
        <v>47010</v>
      </c>
      <c r="AU28" s="22">
        <f t="shared" si="29"/>
        <v>52250</v>
      </c>
      <c r="AV28" s="22">
        <f t="shared" si="30"/>
        <v>54300</v>
      </c>
      <c r="AW28" s="22">
        <f t="shared" si="31"/>
        <v>57040</v>
      </c>
      <c r="AX28" s="22">
        <f t="shared" si="32"/>
        <v>59180</v>
      </c>
      <c r="AY28" s="22">
        <f t="shared" si="33"/>
        <v>63540</v>
      </c>
      <c r="AZ28" s="22">
        <f t="shared" si="34"/>
        <v>67900</v>
      </c>
      <c r="BA28" s="22">
        <f t="shared" si="35"/>
        <v>89330</v>
      </c>
      <c r="BB28" s="22">
        <f t="shared" si="36"/>
        <v>107200</v>
      </c>
      <c r="BC28" s="22">
        <f t="shared" si="37"/>
        <v>108860</v>
      </c>
      <c r="BD28" s="22">
        <f t="shared" si="38"/>
        <v>127220</v>
      </c>
      <c r="BE28" s="22">
        <f t="shared" si="39"/>
        <v>132850</v>
      </c>
      <c r="BF28" s="22">
        <f t="shared" si="40"/>
        <v>195960</v>
      </c>
      <c r="BG28" s="22">
        <f t="shared" si="41"/>
        <v>196790</v>
      </c>
      <c r="BH28" s="22"/>
      <c r="BI28" s="22"/>
    </row>
    <row r="29" spans="2:61">
      <c r="B29" s="67"/>
      <c r="C29" s="67"/>
      <c r="D29" s="67"/>
      <c r="E29" s="28"/>
      <c r="M29" s="10" t="str">
        <f t="shared" si="10"/>
        <v/>
      </c>
      <c r="N29" s="10" t="str">
        <f t="shared" si="11"/>
        <v/>
      </c>
      <c r="O29" s="10" t="b">
        <f t="shared" si="0"/>
        <v>0</v>
      </c>
      <c r="P29" s="10" t="b">
        <f t="shared" si="1"/>
        <v>0</v>
      </c>
      <c r="Q29" s="10">
        <f t="shared" si="12"/>
        <v>0</v>
      </c>
      <c r="S29" s="10">
        <f t="shared" si="2"/>
        <v>0</v>
      </c>
      <c r="T29" s="10" t="str">
        <f t="shared" si="3"/>
        <v/>
      </c>
      <c r="U29" s="10">
        <f t="shared" si="13"/>
        <v>0</v>
      </c>
      <c r="V29" s="10">
        <f t="shared" si="4"/>
        <v>0</v>
      </c>
      <c r="W29" s="10" t="str">
        <f t="shared" si="5"/>
        <v/>
      </c>
      <c r="X29" s="10">
        <f t="shared" si="14"/>
        <v>0</v>
      </c>
      <c r="Y29" s="10">
        <f t="shared" si="6"/>
        <v>0</v>
      </c>
      <c r="Z29" s="10" t="str">
        <f t="shared" si="7"/>
        <v/>
      </c>
      <c r="AA29" s="10">
        <f t="shared" si="18"/>
        <v>0</v>
      </c>
      <c r="AB29" s="10">
        <f t="shared" si="8"/>
        <v>0</v>
      </c>
      <c r="AC29" s="10" t="str">
        <f t="shared" si="9"/>
        <v/>
      </c>
      <c r="AD29" s="10">
        <f t="shared" si="15"/>
        <v>0</v>
      </c>
      <c r="AF29" s="10">
        <v>8000</v>
      </c>
      <c r="AG29" s="10" t="s">
        <v>19</v>
      </c>
      <c r="AH29" s="10">
        <f t="shared" si="16"/>
        <v>20</v>
      </c>
      <c r="AI29" s="10" t="s">
        <v>20</v>
      </c>
      <c r="AK29" s="21">
        <f t="shared" si="19"/>
        <v>19</v>
      </c>
      <c r="AL29" s="22">
        <f t="shared" si="20"/>
        <v>29040</v>
      </c>
      <c r="AM29" s="22">
        <f t="shared" si="21"/>
        <v>29990</v>
      </c>
      <c r="AN29" s="22">
        <f t="shared" si="22"/>
        <v>32080</v>
      </c>
      <c r="AO29" s="22">
        <f t="shared" si="23"/>
        <v>33720</v>
      </c>
      <c r="AP29" s="22">
        <f t="shared" si="24"/>
        <v>35810</v>
      </c>
      <c r="AQ29" s="22">
        <f t="shared" si="25"/>
        <v>38810</v>
      </c>
      <c r="AR29" s="22">
        <f t="shared" si="26"/>
        <v>42120</v>
      </c>
      <c r="AS29" s="22">
        <f t="shared" si="27"/>
        <v>45170</v>
      </c>
      <c r="AT29" s="22">
        <f t="shared" si="28"/>
        <v>48430</v>
      </c>
      <c r="AU29" s="22">
        <f t="shared" si="29"/>
        <v>53820</v>
      </c>
      <c r="AV29" s="22">
        <f t="shared" si="30"/>
        <v>55930</v>
      </c>
      <c r="AW29" s="22">
        <f t="shared" si="31"/>
        <v>58760</v>
      </c>
      <c r="AX29" s="22">
        <f t="shared" si="32"/>
        <v>60960</v>
      </c>
      <c r="AY29" s="22">
        <f t="shared" si="33"/>
        <v>65450</v>
      </c>
      <c r="AZ29" s="22">
        <f t="shared" si="34"/>
        <v>69940</v>
      </c>
      <c r="BA29" s="22">
        <f t="shared" si="35"/>
        <v>92010</v>
      </c>
      <c r="BB29" s="22">
        <f t="shared" si="36"/>
        <v>110420</v>
      </c>
      <c r="BC29" s="22">
        <f t="shared" si="37"/>
        <v>112130</v>
      </c>
      <c r="BD29" s="22">
        <f t="shared" si="38"/>
        <v>131040</v>
      </c>
      <c r="BE29" s="22">
        <f t="shared" si="39"/>
        <v>136840</v>
      </c>
      <c r="BF29" s="22">
        <f t="shared" si="40"/>
        <v>201840</v>
      </c>
      <c r="BG29" s="22"/>
      <c r="BH29" s="22"/>
      <c r="BI29" s="22"/>
    </row>
    <row r="30" spans="2:61">
      <c r="B30" s="1"/>
      <c r="C30" s="1"/>
      <c r="D30" s="1"/>
      <c r="E30" s="2"/>
      <c r="M30" s="10" t="str">
        <f t="shared" si="10"/>
        <v/>
      </c>
      <c r="N30" s="10" t="str">
        <f t="shared" si="11"/>
        <v/>
      </c>
      <c r="O30" s="10" t="b">
        <f t="shared" si="0"/>
        <v>0</v>
      </c>
      <c r="P30" s="10" t="b">
        <f t="shared" si="1"/>
        <v>0</v>
      </c>
      <c r="Q30" s="10">
        <f t="shared" si="12"/>
        <v>0</v>
      </c>
      <c r="S30" s="10">
        <f t="shared" si="2"/>
        <v>0</v>
      </c>
      <c r="T30" s="10" t="str">
        <f t="shared" si="3"/>
        <v/>
      </c>
      <c r="U30" s="10">
        <f t="shared" si="13"/>
        <v>0</v>
      </c>
      <c r="V30" s="10">
        <f t="shared" si="4"/>
        <v>0</v>
      </c>
      <c r="W30" s="10" t="str">
        <f t="shared" si="5"/>
        <v/>
      </c>
      <c r="X30" s="10">
        <f t="shared" si="14"/>
        <v>0</v>
      </c>
      <c r="Y30" s="10">
        <f t="shared" si="6"/>
        <v>0</v>
      </c>
      <c r="Z30" s="10" t="str">
        <f t="shared" si="7"/>
        <v/>
      </c>
      <c r="AA30" s="10">
        <f t="shared" si="18"/>
        <v>0</v>
      </c>
      <c r="AB30" s="10">
        <f t="shared" si="8"/>
        <v>0</v>
      </c>
      <c r="AC30" s="10" t="str">
        <f t="shared" si="9"/>
        <v/>
      </c>
      <c r="AD30" s="10">
        <f t="shared" si="15"/>
        <v>0</v>
      </c>
      <c r="AF30" s="10">
        <v>8700</v>
      </c>
      <c r="AG30" s="20" t="s">
        <v>21</v>
      </c>
      <c r="AH30" s="10">
        <f t="shared" si="16"/>
        <v>21</v>
      </c>
      <c r="AI30" s="10" t="s">
        <v>22</v>
      </c>
      <c r="AK30" s="21">
        <f t="shared" si="19"/>
        <v>20</v>
      </c>
      <c r="AL30" s="22">
        <f t="shared" si="20"/>
        <v>29920</v>
      </c>
      <c r="AM30" s="22">
        <f t="shared" si="21"/>
        <v>30890</v>
      </c>
      <c r="AN30" s="22">
        <f t="shared" si="22"/>
        <v>33050</v>
      </c>
      <c r="AO30" s="22">
        <f t="shared" si="23"/>
        <v>34740</v>
      </c>
      <c r="AP30" s="22">
        <f t="shared" si="24"/>
        <v>36890</v>
      </c>
      <c r="AQ30" s="22">
        <f t="shared" si="25"/>
        <v>39980</v>
      </c>
      <c r="AR30" s="22">
        <f t="shared" si="26"/>
        <v>43390</v>
      </c>
      <c r="AS30" s="22">
        <f t="shared" si="27"/>
        <v>46530</v>
      </c>
      <c r="AT30" s="22">
        <f t="shared" si="28"/>
        <v>49890</v>
      </c>
      <c r="AU30" s="22">
        <f t="shared" si="29"/>
        <v>55440</v>
      </c>
      <c r="AV30" s="22">
        <f t="shared" si="30"/>
        <v>57610</v>
      </c>
      <c r="AW30" s="22">
        <f t="shared" si="31"/>
        <v>60530</v>
      </c>
      <c r="AX30" s="22">
        <f t="shared" si="32"/>
        <v>62790</v>
      </c>
      <c r="AY30" s="22">
        <f t="shared" si="33"/>
        <v>67420</v>
      </c>
      <c r="AZ30" s="22">
        <f t="shared" si="34"/>
        <v>72040</v>
      </c>
      <c r="BA30" s="22">
        <f t="shared" si="35"/>
        <v>94780</v>
      </c>
      <c r="BB30" s="22">
        <f t="shared" si="36"/>
        <v>113740</v>
      </c>
      <c r="BC30" s="22">
        <f t="shared" si="37"/>
        <v>115500</v>
      </c>
      <c r="BD30" s="22">
        <f t="shared" si="38"/>
        <v>134980</v>
      </c>
      <c r="BE30" s="22">
        <f t="shared" si="39"/>
        <v>140950</v>
      </c>
      <c r="BF30" s="22">
        <f t="shared" si="40"/>
        <v>207900</v>
      </c>
      <c r="BG30" s="22"/>
      <c r="BH30" s="22"/>
      <c r="BI30" s="22"/>
    </row>
    <row r="31" spans="2:61">
      <c r="B31" s="1"/>
      <c r="C31" s="1"/>
      <c r="D31" s="1"/>
      <c r="E31" s="2"/>
      <c r="M31" s="10" t="str">
        <f t="shared" si="10"/>
        <v/>
      </c>
      <c r="N31" s="10" t="str">
        <f t="shared" si="11"/>
        <v/>
      </c>
      <c r="O31" s="10" t="b">
        <f t="shared" si="0"/>
        <v>0</v>
      </c>
      <c r="P31" s="10" t="b">
        <f t="shared" si="1"/>
        <v>0</v>
      </c>
      <c r="Q31" s="10">
        <f t="shared" si="12"/>
        <v>0</v>
      </c>
      <c r="S31" s="10">
        <f t="shared" si="2"/>
        <v>0</v>
      </c>
      <c r="T31" s="10" t="str">
        <f t="shared" si="3"/>
        <v/>
      </c>
      <c r="U31" s="10">
        <f t="shared" si="13"/>
        <v>0</v>
      </c>
      <c r="V31" s="10">
        <f t="shared" si="4"/>
        <v>0</v>
      </c>
      <c r="W31" s="10" t="str">
        <f t="shared" si="5"/>
        <v/>
      </c>
      <c r="X31" s="10">
        <f t="shared" si="14"/>
        <v>0</v>
      </c>
      <c r="Y31" s="10">
        <f t="shared" si="6"/>
        <v>0</v>
      </c>
      <c r="Z31" s="10" t="str">
        <f t="shared" si="7"/>
        <v/>
      </c>
      <c r="AA31" s="10">
        <f t="shared" si="18"/>
        <v>0</v>
      </c>
      <c r="AB31" s="10">
        <f t="shared" si="8"/>
        <v>0</v>
      </c>
      <c r="AC31" s="10" t="str">
        <f t="shared" si="9"/>
        <v/>
      </c>
      <c r="AD31" s="10">
        <f t="shared" si="15"/>
        <v>0</v>
      </c>
      <c r="AF31" s="10">
        <v>8900</v>
      </c>
      <c r="AG31" s="20" t="s">
        <v>21</v>
      </c>
      <c r="AH31" s="10">
        <f t="shared" si="16"/>
        <v>22</v>
      </c>
      <c r="AI31" s="10" t="s">
        <v>22</v>
      </c>
      <c r="AK31" s="21">
        <f t="shared" si="19"/>
        <v>21</v>
      </c>
      <c r="AL31" s="22">
        <f t="shared" si="20"/>
        <v>30820</v>
      </c>
      <c r="AM31" s="22">
        <f t="shared" si="21"/>
        <v>31820</v>
      </c>
      <c r="AN31" s="22">
        <f t="shared" si="22"/>
        <v>34050</v>
      </c>
      <c r="AO31" s="22">
        <f t="shared" si="23"/>
        <v>35790</v>
      </c>
      <c r="AP31" s="22">
        <f t="shared" si="24"/>
        <v>38000</v>
      </c>
      <c r="AQ31" s="22">
        <f t="shared" si="25"/>
        <v>41180</v>
      </c>
      <c r="AR31" s="22">
        <f t="shared" si="26"/>
        <v>44700</v>
      </c>
      <c r="AS31" s="22">
        <f t="shared" si="27"/>
        <v>47930</v>
      </c>
      <c r="AT31" s="22">
        <f t="shared" si="28"/>
        <v>51390</v>
      </c>
      <c r="AU31" s="22">
        <f t="shared" si="29"/>
        <v>57110</v>
      </c>
      <c r="AV31" s="22">
        <f t="shared" si="30"/>
        <v>59340</v>
      </c>
      <c r="AW31" s="22">
        <f t="shared" si="31"/>
        <v>62350</v>
      </c>
      <c r="AX31" s="22">
        <f t="shared" si="32"/>
        <v>64680</v>
      </c>
      <c r="AY31" s="22">
        <f t="shared" si="33"/>
        <v>69450</v>
      </c>
      <c r="AZ31" s="22">
        <f t="shared" si="34"/>
        <v>74210</v>
      </c>
      <c r="BA31" s="22">
        <f t="shared" si="35"/>
        <v>97630</v>
      </c>
      <c r="BB31" s="22">
        <f t="shared" si="36"/>
        <v>117160</v>
      </c>
      <c r="BC31" s="22">
        <f t="shared" si="37"/>
        <v>118970</v>
      </c>
      <c r="BD31" s="22">
        <f t="shared" si="38"/>
        <v>139030</v>
      </c>
      <c r="BE31" s="22">
        <f t="shared" si="39"/>
        <v>145180</v>
      </c>
      <c r="BF31" s="22">
        <f t="shared" si="40"/>
        <v>214140</v>
      </c>
      <c r="BG31" s="22"/>
      <c r="BH31" s="22"/>
      <c r="BI31" s="22"/>
    </row>
    <row r="32" spans="2:61">
      <c r="B32" s="1"/>
      <c r="C32" s="1"/>
      <c r="D32" s="1"/>
      <c r="E32" s="2"/>
      <c r="M32" s="10" t="str">
        <f t="shared" si="10"/>
        <v/>
      </c>
      <c r="N32" s="10" t="str">
        <f t="shared" si="11"/>
        <v/>
      </c>
      <c r="O32" s="10" t="b">
        <f t="shared" si="0"/>
        <v>0</v>
      </c>
      <c r="P32" s="10" t="b">
        <f t="shared" si="1"/>
        <v>0</v>
      </c>
      <c r="Q32" s="10">
        <f t="shared" si="12"/>
        <v>0</v>
      </c>
      <c r="S32" s="10">
        <f t="shared" si="2"/>
        <v>0</v>
      </c>
      <c r="T32" s="10" t="str">
        <f t="shared" si="3"/>
        <v/>
      </c>
      <c r="U32" s="10">
        <f t="shared" si="13"/>
        <v>0</v>
      </c>
      <c r="V32" s="10">
        <f t="shared" si="4"/>
        <v>0</v>
      </c>
      <c r="W32" s="10" t="str">
        <f t="shared" si="5"/>
        <v/>
      </c>
      <c r="X32" s="10">
        <f t="shared" si="14"/>
        <v>0</v>
      </c>
      <c r="Y32" s="10">
        <f t="shared" si="6"/>
        <v>0</v>
      </c>
      <c r="Z32" s="10" t="str">
        <f t="shared" si="7"/>
        <v/>
      </c>
      <c r="AA32" s="10">
        <f t="shared" si="18"/>
        <v>0</v>
      </c>
      <c r="AB32" s="10">
        <f t="shared" si="8"/>
        <v>0</v>
      </c>
      <c r="AC32" s="10" t="str">
        <f t="shared" si="9"/>
        <v/>
      </c>
      <c r="AD32" s="10">
        <f t="shared" si="15"/>
        <v>0</v>
      </c>
      <c r="AF32" s="10">
        <v>9500</v>
      </c>
      <c r="AG32" s="20" t="s">
        <v>21</v>
      </c>
      <c r="AH32" s="10">
        <f t="shared" si="16"/>
        <v>23</v>
      </c>
      <c r="AI32" s="10" t="s">
        <v>22</v>
      </c>
      <c r="AK32" s="21">
        <f t="shared" si="19"/>
        <v>22</v>
      </c>
      <c r="AL32" s="22">
        <f t="shared" si="20"/>
        <v>31750</v>
      </c>
      <c r="AM32" s="22">
        <f t="shared" si="21"/>
        <v>32780</v>
      </c>
      <c r="AN32" s="22">
        <f t="shared" si="22"/>
        <v>35080</v>
      </c>
      <c r="AO32" s="22">
        <f t="shared" si="23"/>
        <v>36870</v>
      </c>
      <c r="AP32" s="22">
        <f t="shared" si="24"/>
        <v>39140</v>
      </c>
      <c r="AQ32" s="22">
        <f t="shared" si="25"/>
        <v>42420</v>
      </c>
      <c r="AR32" s="22">
        <f t="shared" si="26"/>
        <v>46050</v>
      </c>
      <c r="AS32" s="22">
        <f t="shared" si="27"/>
        <v>49370</v>
      </c>
      <c r="AT32" s="22">
        <f t="shared" si="28"/>
        <v>52940</v>
      </c>
      <c r="AU32" s="22">
        <f t="shared" si="29"/>
        <v>58830</v>
      </c>
      <c r="AV32" s="22">
        <f t="shared" si="30"/>
        <v>61130</v>
      </c>
      <c r="AW32" s="22">
        <f t="shared" si="31"/>
        <v>64230</v>
      </c>
      <c r="AX32" s="22">
        <f t="shared" si="32"/>
        <v>66630</v>
      </c>
      <c r="AY32" s="22">
        <f t="shared" si="33"/>
        <v>71540</v>
      </c>
      <c r="AZ32" s="22">
        <f t="shared" si="34"/>
        <v>76440</v>
      </c>
      <c r="BA32" s="22">
        <f t="shared" si="35"/>
        <v>100560</v>
      </c>
      <c r="BB32" s="22">
        <f t="shared" si="36"/>
        <v>120680</v>
      </c>
      <c r="BC32" s="22">
        <f t="shared" si="37"/>
        <v>122540</v>
      </c>
      <c r="BD32" s="22">
        <f t="shared" si="38"/>
        <v>143210</v>
      </c>
      <c r="BE32" s="22">
        <f t="shared" si="39"/>
        <v>149540</v>
      </c>
      <c r="BF32" s="22"/>
      <c r="BG32" s="22"/>
      <c r="BH32" s="22"/>
      <c r="BI32" s="22"/>
    </row>
    <row r="33" spans="2:61">
      <c r="B33" s="1"/>
      <c r="C33" s="1"/>
      <c r="D33" s="1"/>
      <c r="E33" s="2"/>
      <c r="M33" s="10" t="str">
        <f t="shared" si="10"/>
        <v/>
      </c>
      <c r="N33" s="10" t="str">
        <f t="shared" si="11"/>
        <v/>
      </c>
      <c r="O33" s="10" t="b">
        <f t="shared" si="0"/>
        <v>0</v>
      </c>
      <c r="P33" s="10" t="b">
        <f t="shared" si="1"/>
        <v>0</v>
      </c>
      <c r="Q33" s="10">
        <f t="shared" si="12"/>
        <v>0</v>
      </c>
      <c r="S33" s="10">
        <f t="shared" si="2"/>
        <v>0</v>
      </c>
      <c r="T33" s="10" t="str">
        <f t="shared" si="3"/>
        <v/>
      </c>
      <c r="U33" s="10">
        <f t="shared" si="13"/>
        <v>0</v>
      </c>
      <c r="V33" s="10">
        <f t="shared" si="4"/>
        <v>0</v>
      </c>
      <c r="W33" s="10" t="str">
        <f t="shared" si="5"/>
        <v/>
      </c>
      <c r="X33" s="10">
        <f t="shared" si="14"/>
        <v>0</v>
      </c>
      <c r="Y33" s="10">
        <f t="shared" si="6"/>
        <v>0</v>
      </c>
      <c r="Z33" s="10" t="str">
        <f t="shared" si="7"/>
        <v/>
      </c>
      <c r="AA33" s="10">
        <f t="shared" si="18"/>
        <v>0</v>
      </c>
      <c r="AB33" s="10">
        <f t="shared" si="8"/>
        <v>0</v>
      </c>
      <c r="AC33" s="10" t="str">
        <f t="shared" si="9"/>
        <v/>
      </c>
      <c r="AD33" s="10">
        <f t="shared" si="15"/>
        <v>0</v>
      </c>
      <c r="AF33" s="10">
        <v>10000</v>
      </c>
      <c r="AG33" s="20" t="s">
        <v>21</v>
      </c>
      <c r="AH33" s="10">
        <f t="shared" si="16"/>
        <v>24</v>
      </c>
      <c r="AI33" s="10" t="s">
        <v>22</v>
      </c>
      <c r="AK33" s="21">
        <f t="shared" si="19"/>
        <v>23</v>
      </c>
      <c r="AL33" s="22">
        <f t="shared" si="20"/>
        <v>32710</v>
      </c>
      <c r="AM33" s="22">
        <f t="shared" si="21"/>
        <v>33770</v>
      </c>
      <c r="AN33" s="22">
        <f t="shared" si="22"/>
        <v>36140</v>
      </c>
      <c r="AO33" s="22">
        <f t="shared" si="23"/>
        <v>37980</v>
      </c>
      <c r="AP33" s="22">
        <f t="shared" si="24"/>
        <v>40320</v>
      </c>
      <c r="AQ33" s="22">
        <f t="shared" si="25"/>
        <v>43700</v>
      </c>
      <c r="AR33" s="22">
        <f t="shared" si="26"/>
        <v>47440</v>
      </c>
      <c r="AS33" s="22">
        <f t="shared" si="27"/>
        <v>50860</v>
      </c>
      <c r="AT33" s="22">
        <f t="shared" si="28"/>
        <v>54530</v>
      </c>
      <c r="AU33" s="22">
        <f t="shared" si="29"/>
        <v>60600</v>
      </c>
      <c r="AV33" s="22">
        <f t="shared" si="30"/>
        <v>62970</v>
      </c>
      <c r="AW33" s="22">
        <f t="shared" si="31"/>
        <v>66160</v>
      </c>
      <c r="AX33" s="22">
        <f t="shared" si="32"/>
        <v>68630</v>
      </c>
      <c r="AY33" s="22">
        <f t="shared" si="33"/>
        <v>73690</v>
      </c>
      <c r="AZ33" s="22">
        <f t="shared" si="34"/>
        <v>78740</v>
      </c>
      <c r="BA33" s="22">
        <f t="shared" si="35"/>
        <v>103580</v>
      </c>
      <c r="BB33" s="22">
        <f t="shared" si="36"/>
        <v>124310</v>
      </c>
      <c r="BC33" s="22">
        <f t="shared" si="37"/>
        <v>126220</v>
      </c>
      <c r="BD33" s="22">
        <f t="shared" si="38"/>
        <v>147510</v>
      </c>
      <c r="BE33" s="22">
        <f t="shared" si="39"/>
        <v>154030</v>
      </c>
      <c r="BF33" s="22"/>
      <c r="BG33" s="22"/>
      <c r="BH33" s="22"/>
      <c r="BI33" s="22"/>
    </row>
    <row r="34" spans="2:61">
      <c r="B34" s="1"/>
      <c r="C34" s="1"/>
      <c r="D34" s="1"/>
      <c r="E34" s="2"/>
      <c r="M34" s="10" t="str">
        <f t="shared" si="10"/>
        <v/>
      </c>
      <c r="N34" s="10" t="str">
        <f t="shared" si="11"/>
        <v/>
      </c>
      <c r="O34" s="10" t="b">
        <f t="shared" si="0"/>
        <v>0</v>
      </c>
      <c r="P34" s="10" t="b">
        <f t="shared" si="1"/>
        <v>0</v>
      </c>
      <c r="Q34" s="10">
        <f t="shared" si="12"/>
        <v>0</v>
      </c>
      <c r="S34" s="10">
        <f t="shared" si="2"/>
        <v>0</v>
      </c>
      <c r="T34" s="10" t="str">
        <f t="shared" si="3"/>
        <v/>
      </c>
      <c r="U34" s="10">
        <f t="shared" si="13"/>
        <v>0</v>
      </c>
      <c r="V34" s="10">
        <f t="shared" si="4"/>
        <v>0</v>
      </c>
      <c r="W34" s="10" t="str">
        <f t="shared" si="5"/>
        <v/>
      </c>
      <c r="X34" s="10">
        <f t="shared" si="14"/>
        <v>0</v>
      </c>
      <c r="Y34" s="10">
        <f t="shared" si="6"/>
        <v>0</v>
      </c>
      <c r="Z34" s="10" t="str">
        <f t="shared" si="7"/>
        <v/>
      </c>
      <c r="AA34" s="10">
        <f t="shared" si="18"/>
        <v>0</v>
      </c>
      <c r="AB34" s="10">
        <f t="shared" si="8"/>
        <v>0</v>
      </c>
      <c r="AC34" s="10" t="str">
        <f t="shared" si="9"/>
        <v/>
      </c>
      <c r="AD34" s="10">
        <f t="shared" si="15"/>
        <v>0</v>
      </c>
      <c r="AK34" s="21">
        <f t="shared" si="19"/>
        <v>24</v>
      </c>
      <c r="AL34" s="22">
        <f t="shared" si="20"/>
        <v>33700</v>
      </c>
      <c r="AM34" s="22">
        <f t="shared" si="21"/>
        <v>34790</v>
      </c>
      <c r="AN34" s="22">
        <f t="shared" si="22"/>
        <v>37230</v>
      </c>
      <c r="AO34" s="22">
        <f t="shared" si="23"/>
        <v>39120</v>
      </c>
      <c r="AP34" s="22">
        <f t="shared" si="24"/>
        <v>41530</v>
      </c>
      <c r="AQ34" s="22">
        <f t="shared" si="25"/>
        <v>45020</v>
      </c>
      <c r="AR34" s="22">
        <f t="shared" si="26"/>
        <v>48870</v>
      </c>
      <c r="AS34" s="22">
        <f t="shared" si="27"/>
        <v>52390</v>
      </c>
      <c r="AT34" s="22">
        <f t="shared" si="28"/>
        <v>56170</v>
      </c>
      <c r="AU34" s="22">
        <f t="shared" si="29"/>
        <v>62420</v>
      </c>
      <c r="AV34" s="22">
        <f t="shared" si="30"/>
        <v>64860</v>
      </c>
      <c r="AW34" s="22">
        <f t="shared" si="31"/>
        <v>68150</v>
      </c>
      <c r="AX34" s="22">
        <f t="shared" si="32"/>
        <v>70690</v>
      </c>
      <c r="AY34" s="22">
        <f t="shared" si="33"/>
        <v>75910</v>
      </c>
      <c r="AZ34" s="22">
        <f t="shared" si="34"/>
        <v>81110</v>
      </c>
      <c r="BA34" s="22">
        <f t="shared" si="35"/>
        <v>106690</v>
      </c>
      <c r="BB34" s="22">
        <f t="shared" si="36"/>
        <v>128040</v>
      </c>
      <c r="BC34" s="22">
        <f t="shared" si="37"/>
        <v>130010</v>
      </c>
      <c r="BD34" s="22">
        <f t="shared" si="38"/>
        <v>151940</v>
      </c>
      <c r="BE34" s="22">
        <f t="shared" si="39"/>
        <v>158660</v>
      </c>
      <c r="BF34" s="22"/>
      <c r="BG34" s="22"/>
      <c r="BH34" s="22"/>
      <c r="BI34" s="22"/>
    </row>
    <row r="35" spans="2:61">
      <c r="B35" s="1"/>
      <c r="C35" s="1"/>
      <c r="D35" s="1"/>
      <c r="E35" s="2"/>
      <c r="M35" s="10" t="str">
        <f t="shared" si="10"/>
        <v/>
      </c>
      <c r="N35" s="10" t="str">
        <f t="shared" si="11"/>
        <v/>
      </c>
      <c r="O35" s="10" t="b">
        <f t="shared" si="0"/>
        <v>0</v>
      </c>
      <c r="P35" s="10" t="b">
        <f t="shared" si="1"/>
        <v>0</v>
      </c>
      <c r="Q35" s="10">
        <f t="shared" si="12"/>
        <v>0</v>
      </c>
      <c r="S35" s="10">
        <f t="shared" si="2"/>
        <v>0</v>
      </c>
      <c r="T35" s="10" t="str">
        <f t="shared" si="3"/>
        <v/>
      </c>
      <c r="U35" s="10">
        <f t="shared" si="13"/>
        <v>0</v>
      </c>
      <c r="V35" s="10">
        <f t="shared" si="4"/>
        <v>0</v>
      </c>
      <c r="W35" s="10" t="str">
        <f t="shared" si="5"/>
        <v/>
      </c>
      <c r="X35" s="10">
        <f t="shared" si="14"/>
        <v>0</v>
      </c>
      <c r="Y35" s="10">
        <f t="shared" si="6"/>
        <v>0</v>
      </c>
      <c r="Z35" s="10" t="str">
        <f t="shared" si="7"/>
        <v/>
      </c>
      <c r="AA35" s="10">
        <f t="shared" si="18"/>
        <v>0</v>
      </c>
      <c r="AB35" s="10">
        <f t="shared" si="8"/>
        <v>0</v>
      </c>
      <c r="AC35" s="10" t="str">
        <f t="shared" si="9"/>
        <v/>
      </c>
      <c r="AD35" s="10">
        <f t="shared" si="15"/>
        <v>0</v>
      </c>
      <c r="AK35" s="21">
        <f t="shared" si="19"/>
        <v>25</v>
      </c>
      <c r="AL35" s="22">
        <f t="shared" si="20"/>
        <v>34720</v>
      </c>
      <c r="AM35" s="22">
        <f t="shared" si="21"/>
        <v>35840</v>
      </c>
      <c r="AN35" s="22">
        <f t="shared" si="22"/>
        <v>38350</v>
      </c>
      <c r="AO35" s="22">
        <f t="shared" si="23"/>
        <v>40300</v>
      </c>
      <c r="AP35" s="22">
        <f t="shared" si="24"/>
        <v>42780</v>
      </c>
      <c r="AQ35" s="22">
        <f t="shared" si="25"/>
        <v>46380</v>
      </c>
      <c r="AR35" s="22">
        <f t="shared" si="26"/>
        <v>50340</v>
      </c>
      <c r="AS35" s="22">
        <f t="shared" si="27"/>
        <v>53970</v>
      </c>
      <c r="AT35" s="22">
        <f t="shared" si="28"/>
        <v>57860</v>
      </c>
      <c r="AU35" s="22">
        <f t="shared" si="29"/>
        <v>64300</v>
      </c>
      <c r="AV35" s="22">
        <f t="shared" si="30"/>
        <v>66810</v>
      </c>
      <c r="AW35" s="22">
        <f t="shared" si="31"/>
        <v>70200</v>
      </c>
      <c r="AX35" s="22">
        <f t="shared" si="32"/>
        <v>72820</v>
      </c>
      <c r="AY35" s="22">
        <f t="shared" si="33"/>
        <v>78190</v>
      </c>
      <c r="AZ35" s="22">
        <f t="shared" si="34"/>
        <v>83550</v>
      </c>
      <c r="BA35" s="22">
        <f t="shared" si="35"/>
        <v>109900</v>
      </c>
      <c r="BB35" s="22">
        <f t="shared" si="36"/>
        <v>131890</v>
      </c>
      <c r="BC35" s="22">
        <f t="shared" si="37"/>
        <v>133920</v>
      </c>
      <c r="BD35" s="22">
        <f t="shared" si="38"/>
        <v>156500</v>
      </c>
      <c r="BE35" s="22">
        <f t="shared" si="39"/>
        <v>163420</v>
      </c>
      <c r="BF35" s="22"/>
      <c r="BG35" s="22"/>
      <c r="BH35" s="22"/>
      <c r="BI35" s="22"/>
    </row>
    <row r="36" spans="2:61">
      <c r="B36" s="1"/>
      <c r="C36" s="1"/>
      <c r="D36" s="1"/>
      <c r="E36" s="2"/>
      <c r="M36" s="10" t="str">
        <f t="shared" si="10"/>
        <v/>
      </c>
      <c r="N36" s="10" t="str">
        <f t="shared" si="11"/>
        <v/>
      </c>
      <c r="O36" s="10" t="b">
        <f t="shared" si="0"/>
        <v>0</v>
      </c>
      <c r="P36" s="10" t="b">
        <f t="shared" si="1"/>
        <v>0</v>
      </c>
      <c r="Q36" s="10">
        <f t="shared" si="12"/>
        <v>0</v>
      </c>
      <c r="S36" s="10">
        <f t="shared" si="2"/>
        <v>0</v>
      </c>
      <c r="T36" s="10" t="str">
        <f t="shared" si="3"/>
        <v/>
      </c>
      <c r="U36" s="10">
        <f t="shared" si="13"/>
        <v>0</v>
      </c>
      <c r="V36" s="10">
        <f t="shared" si="4"/>
        <v>0</v>
      </c>
      <c r="W36" s="10" t="str">
        <f t="shared" si="5"/>
        <v/>
      </c>
      <c r="X36" s="10">
        <f t="shared" si="14"/>
        <v>0</v>
      </c>
      <c r="Y36" s="10">
        <f t="shared" si="6"/>
        <v>0</v>
      </c>
      <c r="Z36" s="10" t="str">
        <f t="shared" si="7"/>
        <v/>
      </c>
      <c r="AA36" s="10">
        <f t="shared" si="18"/>
        <v>0</v>
      </c>
      <c r="AB36" s="10">
        <f t="shared" si="8"/>
        <v>0</v>
      </c>
      <c r="AC36" s="10" t="str">
        <f t="shared" si="9"/>
        <v/>
      </c>
      <c r="AD36" s="10">
        <f t="shared" si="15"/>
        <v>0</v>
      </c>
      <c r="AK36" s="21">
        <f t="shared" si="19"/>
        <v>26</v>
      </c>
      <c r="AL36" s="22">
        <f t="shared" si="20"/>
        <v>35770</v>
      </c>
      <c r="AM36" s="22">
        <f t="shared" si="21"/>
        <v>36920</v>
      </c>
      <c r="AN36" s="22">
        <f t="shared" si="22"/>
        <v>39510</v>
      </c>
      <c r="AO36" s="22">
        <f t="shared" si="23"/>
        <v>41510</v>
      </c>
      <c r="AP36" s="22">
        <f t="shared" si="24"/>
        <v>44070</v>
      </c>
      <c r="AQ36" s="22">
        <f t="shared" si="25"/>
        <v>47780</v>
      </c>
      <c r="AR36" s="22">
        <f t="shared" si="26"/>
        <v>51860</v>
      </c>
      <c r="AS36" s="22">
        <f t="shared" si="27"/>
        <v>55590</v>
      </c>
      <c r="AT36" s="22">
        <f t="shared" si="28"/>
        <v>59600</v>
      </c>
      <c r="AU36" s="22">
        <f t="shared" si="29"/>
        <v>66230</v>
      </c>
      <c r="AV36" s="22">
        <f t="shared" si="30"/>
        <v>68820</v>
      </c>
      <c r="AW36" s="22">
        <f t="shared" si="31"/>
        <v>72310</v>
      </c>
      <c r="AX36" s="22">
        <f t="shared" si="32"/>
        <v>75010</v>
      </c>
      <c r="AY36" s="22">
        <f t="shared" si="33"/>
        <v>80540</v>
      </c>
      <c r="AZ36" s="22">
        <f t="shared" si="34"/>
        <v>86060</v>
      </c>
      <c r="BA36" s="22">
        <f t="shared" si="35"/>
        <v>113200</v>
      </c>
      <c r="BB36" s="22">
        <f t="shared" si="36"/>
        <v>135850</v>
      </c>
      <c r="BC36" s="22">
        <f t="shared" si="37"/>
        <v>137940</v>
      </c>
      <c r="BD36" s="22">
        <f t="shared" si="38"/>
        <v>161200</v>
      </c>
      <c r="BE36" s="22">
        <f t="shared" si="39"/>
        <v>168330</v>
      </c>
      <c r="BF36" s="22"/>
      <c r="BG36" s="22"/>
      <c r="BH36" s="22"/>
      <c r="BI36" s="22"/>
    </row>
    <row r="37" spans="2:61">
      <c r="B37" s="1"/>
      <c r="C37" s="1"/>
      <c r="D37" s="1"/>
      <c r="E37" s="2"/>
      <c r="M37" s="10" t="str">
        <f t="shared" si="10"/>
        <v/>
      </c>
      <c r="N37" s="10" t="str">
        <f t="shared" si="11"/>
        <v/>
      </c>
      <c r="O37" s="10" t="b">
        <f t="shared" si="0"/>
        <v>0</v>
      </c>
      <c r="P37" s="10" t="b">
        <f t="shared" si="1"/>
        <v>0</v>
      </c>
      <c r="Q37" s="10">
        <f t="shared" si="12"/>
        <v>0</v>
      </c>
      <c r="S37" s="10">
        <f t="shared" si="2"/>
        <v>0</v>
      </c>
      <c r="T37" s="10" t="str">
        <f t="shared" si="3"/>
        <v/>
      </c>
      <c r="U37" s="10">
        <f t="shared" si="13"/>
        <v>0</v>
      </c>
      <c r="V37" s="10">
        <f t="shared" si="4"/>
        <v>0</v>
      </c>
      <c r="W37" s="10" t="str">
        <f t="shared" si="5"/>
        <v/>
      </c>
      <c r="X37" s="10">
        <f t="shared" si="14"/>
        <v>0</v>
      </c>
      <c r="Y37" s="10">
        <f t="shared" si="6"/>
        <v>0</v>
      </c>
      <c r="Z37" s="10" t="str">
        <f t="shared" si="7"/>
        <v/>
      </c>
      <c r="AA37" s="10">
        <f t="shared" si="18"/>
        <v>0</v>
      </c>
      <c r="AB37" s="10">
        <f t="shared" si="8"/>
        <v>0</v>
      </c>
      <c r="AC37" s="10" t="str">
        <f t="shared" si="9"/>
        <v/>
      </c>
      <c r="AD37" s="10">
        <f t="shared" si="15"/>
        <v>0</v>
      </c>
      <c r="AK37" s="21">
        <f t="shared" si="19"/>
        <v>27</v>
      </c>
      <c r="AL37" s="22">
        <f t="shared" si="20"/>
        <v>36850</v>
      </c>
      <c r="AM37" s="22">
        <f t="shared" si="21"/>
        <v>38030</v>
      </c>
      <c r="AN37" s="22">
        <f t="shared" si="22"/>
        <v>40700</v>
      </c>
      <c r="AO37" s="22">
        <f t="shared" si="23"/>
        <v>42760</v>
      </c>
      <c r="AP37" s="22">
        <f t="shared" si="24"/>
        <v>45400</v>
      </c>
      <c r="AQ37" s="22">
        <f t="shared" si="25"/>
        <v>49220</v>
      </c>
      <c r="AR37" s="22">
        <f t="shared" si="26"/>
        <v>53420</v>
      </c>
      <c r="AS37" s="22">
        <f t="shared" si="27"/>
        <v>57260</v>
      </c>
      <c r="AT37" s="22">
        <f t="shared" si="28"/>
        <v>61390</v>
      </c>
      <c r="AU37" s="22">
        <f t="shared" si="29"/>
        <v>68220</v>
      </c>
      <c r="AV37" s="22">
        <f t="shared" si="30"/>
        <v>70890</v>
      </c>
      <c r="AW37" s="22">
        <f t="shared" si="31"/>
        <v>74480</v>
      </c>
      <c r="AX37" s="22">
        <f t="shared" si="32"/>
        <v>77270</v>
      </c>
      <c r="AY37" s="22">
        <f t="shared" si="33"/>
        <v>82960</v>
      </c>
      <c r="AZ37" s="22">
        <f t="shared" si="34"/>
        <v>88650</v>
      </c>
      <c r="BA37" s="22">
        <f t="shared" si="35"/>
        <v>116600</v>
      </c>
      <c r="BB37" s="22">
        <f t="shared" si="36"/>
        <v>139930</v>
      </c>
      <c r="BC37" s="22">
        <f t="shared" si="37"/>
        <v>142080</v>
      </c>
      <c r="BD37" s="22">
        <f t="shared" si="38"/>
        <v>166040</v>
      </c>
      <c r="BE37" s="22">
        <f t="shared" si="39"/>
        <v>173380</v>
      </c>
      <c r="BF37" s="22"/>
      <c r="BG37" s="22"/>
      <c r="BH37" s="22"/>
      <c r="BI37" s="22"/>
    </row>
    <row r="38" spans="2:61">
      <c r="B38" s="1"/>
      <c r="C38" s="1"/>
      <c r="D38" s="1"/>
      <c r="E38" s="2"/>
      <c r="M38" s="10" t="str">
        <f t="shared" si="10"/>
        <v/>
      </c>
      <c r="N38" s="10" t="str">
        <f t="shared" si="11"/>
        <v/>
      </c>
      <c r="O38" s="10" t="b">
        <f t="shared" si="0"/>
        <v>0</v>
      </c>
      <c r="P38" s="10" t="b">
        <f t="shared" si="1"/>
        <v>0</v>
      </c>
      <c r="Q38" s="10">
        <f t="shared" si="12"/>
        <v>0</v>
      </c>
      <c r="S38" s="10">
        <f t="shared" si="2"/>
        <v>0</v>
      </c>
      <c r="T38" s="10" t="str">
        <f t="shared" si="3"/>
        <v/>
      </c>
      <c r="U38" s="10">
        <f t="shared" si="13"/>
        <v>0</v>
      </c>
      <c r="V38" s="10">
        <f t="shared" si="4"/>
        <v>0</v>
      </c>
      <c r="W38" s="10" t="str">
        <f t="shared" si="5"/>
        <v/>
      </c>
      <c r="X38" s="10">
        <f t="shared" si="14"/>
        <v>0</v>
      </c>
      <c r="Y38" s="10">
        <f t="shared" si="6"/>
        <v>0</v>
      </c>
      <c r="Z38" s="10" t="str">
        <f t="shared" si="7"/>
        <v/>
      </c>
      <c r="AA38" s="10">
        <f t="shared" si="18"/>
        <v>0</v>
      </c>
      <c r="AB38" s="10">
        <f t="shared" si="8"/>
        <v>0</v>
      </c>
      <c r="AC38" s="10" t="str">
        <f t="shared" si="9"/>
        <v/>
      </c>
      <c r="AD38" s="10">
        <f t="shared" si="15"/>
        <v>0</v>
      </c>
      <c r="AK38" s="21">
        <f t="shared" si="19"/>
        <v>28</v>
      </c>
      <c r="AL38" s="22">
        <f t="shared" si="20"/>
        <v>37960</v>
      </c>
      <c r="AM38" s="22">
        <f t="shared" si="21"/>
        <v>39180</v>
      </c>
      <c r="AN38" s="22">
        <f t="shared" si="22"/>
        <v>41930</v>
      </c>
      <c r="AO38" s="22">
        <f t="shared" si="23"/>
        <v>44050</v>
      </c>
      <c r="AP38" s="22">
        <f t="shared" si="24"/>
        <v>46770</v>
      </c>
      <c r="AQ38" s="22">
        <f t="shared" si="25"/>
        <v>50700</v>
      </c>
      <c r="AR38" s="22">
        <f t="shared" si="26"/>
        <v>55030</v>
      </c>
      <c r="AS38" s="22">
        <f t="shared" si="27"/>
        <v>58980</v>
      </c>
      <c r="AT38" s="22">
        <f t="shared" si="28"/>
        <v>63240</v>
      </c>
      <c r="AU38" s="22">
        <f t="shared" si="29"/>
        <v>70270</v>
      </c>
      <c r="AV38" s="22">
        <f t="shared" si="30"/>
        <v>73020</v>
      </c>
      <c r="AW38" s="22">
        <f t="shared" si="31"/>
        <v>76720</v>
      </c>
      <c r="AX38" s="22">
        <f t="shared" si="32"/>
        <v>79590</v>
      </c>
      <c r="AY38" s="22">
        <f t="shared" si="33"/>
        <v>85450</v>
      </c>
      <c r="AZ38" s="22">
        <f t="shared" si="34"/>
        <v>91310</v>
      </c>
      <c r="BA38" s="22">
        <f t="shared" si="35"/>
        <v>120100</v>
      </c>
      <c r="BB38" s="22">
        <f t="shared" si="36"/>
        <v>144130</v>
      </c>
      <c r="BC38" s="22">
        <f t="shared" si="37"/>
        <v>146350</v>
      </c>
      <c r="BD38" s="22">
        <f t="shared" si="38"/>
        <v>171030</v>
      </c>
      <c r="BE38" s="22">
        <f t="shared" si="39"/>
        <v>178590</v>
      </c>
      <c r="BF38" s="22"/>
      <c r="BG38" s="22"/>
      <c r="BH38" s="22"/>
      <c r="BI38" s="22"/>
    </row>
    <row r="39" spans="2:61">
      <c r="B39" s="1"/>
      <c r="C39" s="1"/>
      <c r="D39" s="1"/>
      <c r="E39" s="2"/>
      <c r="M39" s="10" t="str">
        <f t="shared" si="10"/>
        <v/>
      </c>
      <c r="N39" s="10" t="str">
        <f t="shared" si="11"/>
        <v/>
      </c>
      <c r="O39" s="10" t="b">
        <f t="shared" si="0"/>
        <v>0</v>
      </c>
      <c r="P39" s="10" t="b">
        <f t="shared" si="1"/>
        <v>0</v>
      </c>
      <c r="Q39" s="10">
        <f t="shared" si="12"/>
        <v>0</v>
      </c>
      <c r="S39" s="10">
        <f t="shared" si="2"/>
        <v>0</v>
      </c>
      <c r="T39" s="10" t="str">
        <f t="shared" si="3"/>
        <v/>
      </c>
      <c r="U39" s="10">
        <f t="shared" si="13"/>
        <v>0</v>
      </c>
      <c r="V39" s="10">
        <f t="shared" si="4"/>
        <v>0</v>
      </c>
      <c r="W39" s="10" t="str">
        <f t="shared" si="5"/>
        <v/>
      </c>
      <c r="X39" s="10">
        <f t="shared" si="14"/>
        <v>0</v>
      </c>
      <c r="Y39" s="10">
        <f t="shared" si="6"/>
        <v>0</v>
      </c>
      <c r="Z39" s="10" t="str">
        <f t="shared" si="7"/>
        <v/>
      </c>
      <c r="AA39" s="10">
        <f t="shared" si="18"/>
        <v>0</v>
      </c>
      <c r="AB39" s="10">
        <f t="shared" si="8"/>
        <v>0</v>
      </c>
      <c r="AC39" s="10" t="str">
        <f t="shared" si="9"/>
        <v/>
      </c>
      <c r="AD39" s="10">
        <f t="shared" si="15"/>
        <v>0</v>
      </c>
      <c r="AK39" s="21">
        <f t="shared" si="19"/>
        <v>29</v>
      </c>
      <c r="AL39" s="22">
        <f t="shared" si="20"/>
        <v>39100</v>
      </c>
      <c r="AM39" s="22">
        <f t="shared" si="21"/>
        <v>40360</v>
      </c>
      <c r="AN39" s="22">
        <f t="shared" si="22"/>
        <v>43190</v>
      </c>
      <c r="AO39" s="22">
        <f t="shared" si="23"/>
        <v>45380</v>
      </c>
      <c r="AP39" s="22">
        <f t="shared" si="24"/>
        <v>48180</v>
      </c>
      <c r="AQ39" s="22">
        <f t="shared" si="25"/>
        <v>52230</v>
      </c>
      <c r="AR39" s="22">
        <f t="shared" si="26"/>
        <v>56690</v>
      </c>
      <c r="AS39" s="22">
        <f t="shared" si="27"/>
        <v>60750</v>
      </c>
      <c r="AT39" s="22">
        <f t="shared" si="28"/>
        <v>65140</v>
      </c>
      <c r="AU39" s="22">
        <f t="shared" si="29"/>
        <v>72380</v>
      </c>
      <c r="AV39" s="22">
        <f t="shared" si="30"/>
        <v>75220</v>
      </c>
      <c r="AW39" s="22">
        <f t="shared" si="31"/>
        <v>79030</v>
      </c>
      <c r="AX39" s="22">
        <f t="shared" si="32"/>
        <v>81980</v>
      </c>
      <c r="AY39" s="22">
        <f t="shared" si="33"/>
        <v>88020</v>
      </c>
      <c r="AZ39" s="22">
        <f t="shared" si="34"/>
        <v>94050</v>
      </c>
      <c r="BA39" s="22">
        <f t="shared" si="35"/>
        <v>123710</v>
      </c>
      <c r="BB39" s="22">
        <f t="shared" si="36"/>
        <v>148460</v>
      </c>
      <c r="BC39" s="22">
        <f t="shared" si="37"/>
        <v>150750</v>
      </c>
      <c r="BD39" s="22">
        <f t="shared" si="38"/>
        <v>176170</v>
      </c>
      <c r="BE39" s="22"/>
      <c r="BF39" s="22"/>
      <c r="BG39" s="22"/>
      <c r="BH39" s="22"/>
      <c r="BI39" s="22"/>
    </row>
    <row r="40" spans="2:61">
      <c r="B40" s="1"/>
      <c r="C40" s="1"/>
      <c r="D40" s="1"/>
      <c r="E40" s="2"/>
      <c r="M40" s="10" t="str">
        <f t="shared" si="10"/>
        <v/>
      </c>
      <c r="N40" s="10" t="str">
        <f t="shared" si="11"/>
        <v/>
      </c>
      <c r="O40" s="10" t="b">
        <f t="shared" si="0"/>
        <v>0</v>
      </c>
      <c r="P40" s="10" t="b">
        <f t="shared" si="1"/>
        <v>0</v>
      </c>
      <c r="Q40" s="10">
        <f t="shared" si="12"/>
        <v>0</v>
      </c>
      <c r="S40" s="10">
        <f t="shared" si="2"/>
        <v>0</v>
      </c>
      <c r="T40" s="10" t="str">
        <f t="shared" si="3"/>
        <v/>
      </c>
      <c r="U40" s="10">
        <f t="shared" si="13"/>
        <v>0</v>
      </c>
      <c r="V40" s="10">
        <f t="shared" si="4"/>
        <v>0</v>
      </c>
      <c r="W40" s="10" t="str">
        <f t="shared" si="5"/>
        <v/>
      </c>
      <c r="X40" s="10">
        <f t="shared" si="14"/>
        <v>0</v>
      </c>
      <c r="Y40" s="10">
        <f t="shared" si="6"/>
        <v>0</v>
      </c>
      <c r="Z40" s="10" t="str">
        <f t="shared" si="7"/>
        <v/>
      </c>
      <c r="AA40" s="10">
        <f t="shared" si="18"/>
        <v>0</v>
      </c>
      <c r="AB40" s="10">
        <f t="shared" si="8"/>
        <v>0</v>
      </c>
      <c r="AC40" s="10" t="str">
        <f t="shared" si="9"/>
        <v/>
      </c>
      <c r="AD40" s="10">
        <f t="shared" si="15"/>
        <v>0</v>
      </c>
      <c r="AK40" s="21">
        <f t="shared" si="19"/>
        <v>30</v>
      </c>
      <c r="AL40" s="22">
        <f t="shared" si="20"/>
        <v>40280</v>
      </c>
      <c r="AM40" s="22">
        <f t="shared" si="21"/>
        <v>41580</v>
      </c>
      <c r="AN40" s="22">
        <f t="shared" si="22"/>
        <v>44490</v>
      </c>
      <c r="AO40" s="22">
        <f t="shared" si="23"/>
        <v>46750</v>
      </c>
      <c r="AP40" s="22">
        <f t="shared" si="24"/>
        <v>49630</v>
      </c>
      <c r="AQ40" s="22">
        <f t="shared" si="25"/>
        <v>53800</v>
      </c>
      <c r="AR40" s="22">
        <f t="shared" si="26"/>
        <v>58400</v>
      </c>
      <c r="AS40" s="22">
        <f t="shared" si="27"/>
        <v>62580</v>
      </c>
      <c r="AT40" s="22">
        <f t="shared" si="28"/>
        <v>67100</v>
      </c>
      <c r="AU40" s="22">
        <f t="shared" si="29"/>
        <v>74560</v>
      </c>
      <c r="AV40" s="22">
        <f t="shared" si="30"/>
        <v>77480</v>
      </c>
      <c r="AW40" s="22">
        <f t="shared" si="31"/>
        <v>81410</v>
      </c>
      <c r="AX40" s="22">
        <f t="shared" si="32"/>
        <v>84440</v>
      </c>
      <c r="AY40" s="22">
        <f t="shared" si="33"/>
        <v>90670</v>
      </c>
      <c r="AZ40" s="22">
        <f t="shared" si="34"/>
        <v>96880</v>
      </c>
      <c r="BA40" s="22">
        <f t="shared" si="35"/>
        <v>127430</v>
      </c>
      <c r="BB40" s="22">
        <f t="shared" si="36"/>
        <v>152920</v>
      </c>
      <c r="BC40" s="22">
        <f t="shared" si="37"/>
        <v>155280</v>
      </c>
      <c r="BD40" s="22">
        <f t="shared" si="38"/>
        <v>181460</v>
      </c>
      <c r="BE40" s="22"/>
      <c r="BF40" s="22"/>
      <c r="BG40" s="22"/>
      <c r="BH40" s="22"/>
      <c r="BI40" s="22"/>
    </row>
    <row r="41" spans="2:61">
      <c r="B41" s="1"/>
      <c r="C41" s="1"/>
      <c r="D41" s="1"/>
      <c r="E41" s="2"/>
      <c r="M41" s="10" t="str">
        <f t="shared" si="10"/>
        <v/>
      </c>
      <c r="N41" s="10" t="str">
        <f t="shared" si="11"/>
        <v/>
      </c>
      <c r="O41" s="10" t="b">
        <f t="shared" si="0"/>
        <v>0</v>
      </c>
      <c r="P41" s="10" t="b">
        <f t="shared" si="1"/>
        <v>0</v>
      </c>
      <c r="Q41" s="10">
        <f t="shared" si="12"/>
        <v>0</v>
      </c>
      <c r="S41" s="10">
        <f t="shared" si="2"/>
        <v>0</v>
      </c>
      <c r="T41" s="10" t="str">
        <f t="shared" si="3"/>
        <v/>
      </c>
      <c r="U41" s="10">
        <f t="shared" si="13"/>
        <v>0</v>
      </c>
      <c r="V41" s="10">
        <f t="shared" si="4"/>
        <v>0</v>
      </c>
      <c r="W41" s="10" t="str">
        <f t="shared" si="5"/>
        <v/>
      </c>
      <c r="X41" s="10">
        <f t="shared" si="14"/>
        <v>0</v>
      </c>
      <c r="Y41" s="10">
        <f t="shared" si="6"/>
        <v>0</v>
      </c>
      <c r="Z41" s="10" t="str">
        <f t="shared" si="7"/>
        <v/>
      </c>
      <c r="AA41" s="10">
        <f t="shared" si="18"/>
        <v>0</v>
      </c>
      <c r="AB41" s="10">
        <f t="shared" si="8"/>
        <v>0</v>
      </c>
      <c r="AC41" s="10" t="str">
        <f t="shared" si="9"/>
        <v/>
      </c>
      <c r="AD41" s="10">
        <f t="shared" si="15"/>
        <v>0</v>
      </c>
      <c r="AK41" s="21">
        <f t="shared" si="19"/>
        <v>31</v>
      </c>
      <c r="AL41" s="22">
        <f t="shared" si="20"/>
        <v>41490</v>
      </c>
      <c r="AM41" s="22">
        <f t="shared" si="21"/>
        <v>42830</v>
      </c>
      <c r="AN41" s="22">
        <f t="shared" si="22"/>
        <v>45830</v>
      </c>
      <c r="AO41" s="22">
        <f t="shared" si="23"/>
        <v>48160</v>
      </c>
      <c r="AP41" s="22">
        <f t="shared" si="24"/>
        <v>51120</v>
      </c>
      <c r="AQ41" s="22">
        <f t="shared" si="25"/>
        <v>55420</v>
      </c>
      <c r="AR41" s="22">
        <f t="shared" si="26"/>
        <v>60160</v>
      </c>
      <c r="AS41" s="22">
        <f t="shared" si="27"/>
        <v>64460</v>
      </c>
      <c r="AT41" s="22">
        <f t="shared" si="28"/>
        <v>69120</v>
      </c>
      <c r="AU41" s="22">
        <f t="shared" si="29"/>
        <v>76800</v>
      </c>
      <c r="AV41" s="22">
        <f t="shared" si="30"/>
        <v>79810</v>
      </c>
      <c r="AW41" s="22">
        <f t="shared" si="31"/>
        <v>83860</v>
      </c>
      <c r="AX41" s="22">
        <f t="shared" si="32"/>
        <v>86980</v>
      </c>
      <c r="AY41" s="22">
        <f t="shared" si="33"/>
        <v>93400</v>
      </c>
      <c r="AZ41" s="22">
        <f t="shared" si="34"/>
        <v>99790</v>
      </c>
      <c r="BA41" s="22">
        <f t="shared" si="35"/>
        <v>131260</v>
      </c>
      <c r="BB41" s="22">
        <f t="shared" si="36"/>
        <v>157510</v>
      </c>
      <c r="BC41" s="22">
        <f t="shared" si="37"/>
        <v>159940</v>
      </c>
      <c r="BD41" s="22">
        <f t="shared" si="38"/>
        <v>186910</v>
      </c>
      <c r="BE41" s="22"/>
      <c r="BF41" s="22"/>
      <c r="BG41" s="22"/>
      <c r="BH41" s="22"/>
      <c r="BI41" s="22"/>
    </row>
    <row r="42" spans="2:61">
      <c r="B42" s="1"/>
      <c r="C42" s="1"/>
      <c r="D42" s="1"/>
      <c r="E42" s="2"/>
      <c r="M42" s="10" t="str">
        <f t="shared" si="10"/>
        <v/>
      </c>
      <c r="N42" s="10" t="str">
        <f t="shared" si="11"/>
        <v/>
      </c>
      <c r="O42" s="10" t="b">
        <f t="shared" si="0"/>
        <v>0</v>
      </c>
      <c r="P42" s="10" t="b">
        <f t="shared" si="1"/>
        <v>0</v>
      </c>
      <c r="Q42" s="10">
        <f t="shared" si="12"/>
        <v>0</v>
      </c>
      <c r="S42" s="10">
        <f t="shared" si="2"/>
        <v>0</v>
      </c>
      <c r="T42" s="10" t="str">
        <f t="shared" si="3"/>
        <v/>
      </c>
      <c r="U42" s="10">
        <f t="shared" si="13"/>
        <v>0</v>
      </c>
      <c r="V42" s="10">
        <f t="shared" si="4"/>
        <v>0</v>
      </c>
      <c r="W42" s="10" t="str">
        <f t="shared" si="5"/>
        <v/>
      </c>
      <c r="X42" s="10">
        <f t="shared" si="14"/>
        <v>0</v>
      </c>
      <c r="Y42" s="10">
        <f t="shared" si="6"/>
        <v>0</v>
      </c>
      <c r="Z42" s="10" t="str">
        <f t="shared" si="7"/>
        <v/>
      </c>
      <c r="AA42" s="10">
        <f t="shared" si="18"/>
        <v>0</v>
      </c>
      <c r="AB42" s="10">
        <f t="shared" si="8"/>
        <v>0</v>
      </c>
      <c r="AC42" s="10" t="str">
        <f t="shared" si="9"/>
        <v/>
      </c>
      <c r="AD42" s="10">
        <f t="shared" si="15"/>
        <v>0</v>
      </c>
      <c r="AK42" s="21">
        <f t="shared" si="19"/>
        <v>32</v>
      </c>
      <c r="AL42" s="22">
        <f t="shared" si="20"/>
        <v>42740</v>
      </c>
      <c r="AM42" s="22">
        <f t="shared" si="21"/>
        <v>44120</v>
      </c>
      <c r="AN42" s="22">
        <f t="shared" si="22"/>
        <v>47210</v>
      </c>
      <c r="AO42" s="22">
        <f t="shared" si="23"/>
        <v>49610</v>
      </c>
      <c r="AP42" s="22">
        <f t="shared" si="24"/>
        <v>52660</v>
      </c>
      <c r="AQ42" s="22">
        <f t="shared" si="25"/>
        <v>57090</v>
      </c>
      <c r="AR42" s="22">
        <f t="shared" si="26"/>
        <v>61970</v>
      </c>
      <c r="AS42" s="22">
        <f t="shared" si="27"/>
        <v>66400</v>
      </c>
      <c r="AT42" s="22">
        <f t="shared" si="28"/>
        <v>71200</v>
      </c>
      <c r="AU42" s="22">
        <f t="shared" si="29"/>
        <v>79110</v>
      </c>
      <c r="AV42" s="22">
        <f t="shared" si="30"/>
        <v>82210</v>
      </c>
      <c r="AW42" s="22">
        <f t="shared" si="31"/>
        <v>86380</v>
      </c>
      <c r="AX42" s="22">
        <f t="shared" si="32"/>
        <v>89590</v>
      </c>
      <c r="AY42" s="22">
        <f t="shared" si="33"/>
        <v>96210</v>
      </c>
      <c r="AZ42" s="22">
        <f t="shared" si="34"/>
        <v>102790</v>
      </c>
      <c r="BA42" s="22">
        <f t="shared" si="35"/>
        <v>135200</v>
      </c>
      <c r="BB42" s="22">
        <f t="shared" si="36"/>
        <v>162240</v>
      </c>
      <c r="BC42" s="22">
        <f t="shared" si="37"/>
        <v>164740</v>
      </c>
      <c r="BD42" s="22">
        <f t="shared" si="38"/>
        <v>192520</v>
      </c>
      <c r="BE42" s="22"/>
      <c r="BF42" s="22"/>
      <c r="BG42" s="22"/>
      <c r="BH42" s="22"/>
      <c r="BI42" s="22"/>
    </row>
    <row r="43" spans="2:61">
      <c r="B43" s="1"/>
      <c r="C43" s="1"/>
      <c r="D43" s="1"/>
      <c r="E43" s="2"/>
      <c r="M43" s="10" t="str">
        <f t="shared" si="10"/>
        <v/>
      </c>
      <c r="N43" s="10" t="str">
        <f t="shared" si="11"/>
        <v/>
      </c>
      <c r="O43" s="10" t="b">
        <f t="shared" si="0"/>
        <v>0</v>
      </c>
      <c r="P43" s="10" t="b">
        <f t="shared" si="1"/>
        <v>0</v>
      </c>
      <c r="Q43" s="10">
        <f t="shared" si="12"/>
        <v>0</v>
      </c>
      <c r="S43" s="10">
        <f t="shared" si="2"/>
        <v>0</v>
      </c>
      <c r="T43" s="10" t="str">
        <f t="shared" si="3"/>
        <v/>
      </c>
      <c r="U43" s="10">
        <f t="shared" si="13"/>
        <v>0</v>
      </c>
      <c r="V43" s="10">
        <f t="shared" si="4"/>
        <v>0</v>
      </c>
      <c r="W43" s="10" t="str">
        <f t="shared" si="5"/>
        <v/>
      </c>
      <c r="X43" s="10">
        <f t="shared" si="14"/>
        <v>0</v>
      </c>
      <c r="Y43" s="10">
        <f t="shared" si="6"/>
        <v>0</v>
      </c>
      <c r="Z43" s="10" t="str">
        <f t="shared" si="7"/>
        <v/>
      </c>
      <c r="AA43" s="10">
        <f t="shared" si="18"/>
        <v>0</v>
      </c>
      <c r="AB43" s="10">
        <f t="shared" si="8"/>
        <v>0</v>
      </c>
      <c r="AC43" s="10" t="str">
        <f t="shared" si="9"/>
        <v/>
      </c>
      <c r="AD43" s="10">
        <f t="shared" si="15"/>
        <v>0</v>
      </c>
      <c r="AK43" s="21">
        <f t="shared" si="19"/>
        <v>33</v>
      </c>
      <c r="AL43" s="22">
        <f t="shared" si="20"/>
        <v>44030</v>
      </c>
      <c r="AM43" s="22">
        <f t="shared" si="21"/>
        <v>45450</v>
      </c>
      <c r="AN43" s="22">
        <f t="shared" si="22"/>
        <v>48630</v>
      </c>
      <c r="AO43" s="22">
        <f t="shared" si="23"/>
        <v>51100</v>
      </c>
      <c r="AP43" s="22">
        <f t="shared" si="24"/>
        <v>54240</v>
      </c>
      <c r="AQ43" s="22">
        <f t="shared" si="25"/>
        <v>58810</v>
      </c>
      <c r="AR43" s="22">
        <f t="shared" si="26"/>
        <v>63830</v>
      </c>
      <c r="AS43" s="22">
        <f t="shared" si="27"/>
        <v>68400</v>
      </c>
      <c r="AT43" s="22">
        <f t="shared" si="28"/>
        <v>73340</v>
      </c>
      <c r="AU43" s="22">
        <f t="shared" si="29"/>
        <v>81490</v>
      </c>
      <c r="AV43" s="22">
        <f t="shared" si="30"/>
        <v>84680</v>
      </c>
      <c r="AW43" s="22">
        <f t="shared" si="31"/>
        <v>88980</v>
      </c>
      <c r="AX43" s="22">
        <f t="shared" si="32"/>
        <v>92280</v>
      </c>
      <c r="AY43" s="22">
        <f t="shared" si="33"/>
        <v>99100</v>
      </c>
      <c r="AZ43" s="22">
        <f t="shared" si="34"/>
        <v>105880</v>
      </c>
      <c r="BA43" s="22">
        <f t="shared" si="35"/>
        <v>139260</v>
      </c>
      <c r="BB43" s="22">
        <f t="shared" si="36"/>
        <v>167110</v>
      </c>
      <c r="BC43" s="22"/>
      <c r="BD43" s="22">
        <f t="shared" si="38"/>
        <v>198300</v>
      </c>
      <c r="BE43" s="22"/>
      <c r="BF43" s="22"/>
      <c r="BG43" s="22"/>
      <c r="BH43" s="22"/>
      <c r="BI43" s="22"/>
    </row>
    <row r="44" spans="2:61">
      <c r="B44" s="1"/>
      <c r="C44" s="1"/>
      <c r="D44" s="1"/>
      <c r="E44" s="2"/>
      <c r="M44" s="10" t="str">
        <f t="shared" si="10"/>
        <v/>
      </c>
      <c r="N44" s="10" t="str">
        <f t="shared" si="11"/>
        <v/>
      </c>
      <c r="O44" s="10" t="b">
        <f t="shared" si="0"/>
        <v>0</v>
      </c>
      <c r="P44" s="10" t="b">
        <f t="shared" si="1"/>
        <v>0</v>
      </c>
      <c r="Q44" s="10">
        <f t="shared" si="12"/>
        <v>0</v>
      </c>
      <c r="S44" s="10">
        <f t="shared" si="2"/>
        <v>0</v>
      </c>
      <c r="T44" s="10" t="str">
        <f t="shared" si="3"/>
        <v/>
      </c>
      <c r="U44" s="10">
        <f t="shared" si="13"/>
        <v>0</v>
      </c>
      <c r="V44" s="10">
        <f t="shared" si="4"/>
        <v>0</v>
      </c>
      <c r="W44" s="10" t="str">
        <f t="shared" si="5"/>
        <v/>
      </c>
      <c r="X44" s="10">
        <f t="shared" si="14"/>
        <v>0</v>
      </c>
      <c r="Y44" s="10">
        <f t="shared" si="6"/>
        <v>0</v>
      </c>
      <c r="Z44" s="10" t="str">
        <f t="shared" si="7"/>
        <v/>
      </c>
      <c r="AA44" s="10">
        <f t="shared" si="18"/>
        <v>0</v>
      </c>
      <c r="AB44" s="10">
        <f t="shared" si="8"/>
        <v>0</v>
      </c>
      <c r="AC44" s="10" t="str">
        <f t="shared" si="9"/>
        <v/>
      </c>
      <c r="AD44" s="10">
        <f t="shared" si="15"/>
        <v>0</v>
      </c>
      <c r="AK44" s="21">
        <f t="shared" si="19"/>
        <v>34</v>
      </c>
      <c r="AL44" s="22">
        <f t="shared" si="20"/>
        <v>45360</v>
      </c>
      <c r="AM44" s="22">
        <f t="shared" si="21"/>
        <v>46820</v>
      </c>
      <c r="AN44" s="22">
        <f t="shared" si="22"/>
        <v>50090</v>
      </c>
      <c r="AO44" s="22">
        <f t="shared" si="23"/>
        <v>52640</v>
      </c>
      <c r="AP44" s="22">
        <f t="shared" si="24"/>
        <v>55870</v>
      </c>
      <c r="AQ44" s="22">
        <f t="shared" si="25"/>
        <v>60580</v>
      </c>
      <c r="AR44" s="22">
        <f t="shared" si="26"/>
        <v>65750</v>
      </c>
      <c r="AS44" s="22">
        <f t="shared" si="27"/>
        <v>70460</v>
      </c>
      <c r="AT44" s="22">
        <f t="shared" si="28"/>
        <v>75550</v>
      </c>
      <c r="AU44" s="22">
        <f t="shared" si="29"/>
        <v>83940</v>
      </c>
      <c r="AV44" s="22">
        <f t="shared" si="30"/>
        <v>87230</v>
      </c>
      <c r="AW44" s="22">
        <f t="shared" si="31"/>
        <v>91650</v>
      </c>
      <c r="AX44" s="22">
        <f t="shared" si="32"/>
        <v>95050</v>
      </c>
      <c r="AY44" s="22">
        <f t="shared" si="33"/>
        <v>102080</v>
      </c>
      <c r="AZ44" s="22">
        <f t="shared" si="34"/>
        <v>109060</v>
      </c>
      <c r="BA44" s="22">
        <f t="shared" si="35"/>
        <v>143440</v>
      </c>
      <c r="BB44" s="22">
        <f t="shared" si="36"/>
        <v>172130</v>
      </c>
      <c r="BC44" s="22"/>
      <c r="BD44" s="22">
        <f t="shared" si="38"/>
        <v>204250</v>
      </c>
      <c r="BE44" s="22"/>
      <c r="BF44" s="22"/>
      <c r="BG44" s="22"/>
      <c r="BH44" s="22"/>
      <c r="BI44" s="22"/>
    </row>
    <row r="45" spans="2:61">
      <c r="B45" s="1"/>
      <c r="C45" s="1"/>
      <c r="D45" s="1"/>
      <c r="E45" s="2"/>
      <c r="M45" s="10" t="str">
        <f t="shared" si="10"/>
        <v/>
      </c>
      <c r="N45" s="10" t="str">
        <f t="shared" si="11"/>
        <v/>
      </c>
      <c r="O45" s="10" t="b">
        <f t="shared" si="0"/>
        <v>0</v>
      </c>
      <c r="P45" s="10" t="b">
        <f t="shared" si="1"/>
        <v>0</v>
      </c>
      <c r="Q45" s="10">
        <f t="shared" si="12"/>
        <v>0</v>
      </c>
      <c r="S45" s="10">
        <f t="shared" si="2"/>
        <v>0</v>
      </c>
      <c r="T45" s="10" t="str">
        <f t="shared" si="3"/>
        <v/>
      </c>
      <c r="U45" s="10">
        <f t="shared" si="13"/>
        <v>0</v>
      </c>
      <c r="V45" s="10">
        <f t="shared" si="4"/>
        <v>0</v>
      </c>
      <c r="W45" s="10" t="str">
        <f t="shared" si="5"/>
        <v/>
      </c>
      <c r="X45" s="10">
        <f t="shared" si="14"/>
        <v>0</v>
      </c>
      <c r="Y45" s="10">
        <f t="shared" si="6"/>
        <v>0</v>
      </c>
      <c r="Z45" s="10" t="str">
        <f t="shared" si="7"/>
        <v/>
      </c>
      <c r="AA45" s="10">
        <f t="shared" si="18"/>
        <v>0</v>
      </c>
      <c r="AB45" s="10">
        <f t="shared" si="8"/>
        <v>0</v>
      </c>
      <c r="AC45" s="10" t="str">
        <f t="shared" si="9"/>
        <v/>
      </c>
      <c r="AD45" s="10">
        <f t="shared" si="15"/>
        <v>0</v>
      </c>
      <c r="AK45" s="21">
        <f t="shared" si="19"/>
        <v>35</v>
      </c>
      <c r="AL45" s="22">
        <f t="shared" si="20"/>
        <v>46730</v>
      </c>
      <c r="AM45" s="22">
        <f t="shared" si="21"/>
        <v>48230</v>
      </c>
      <c r="AN45" s="22">
        <f t="shared" si="22"/>
        <v>51600</v>
      </c>
      <c r="AO45" s="22">
        <f t="shared" si="23"/>
        <v>54220</v>
      </c>
      <c r="AP45" s="22">
        <f t="shared" si="24"/>
        <v>57550</v>
      </c>
      <c r="AQ45" s="22">
        <f t="shared" si="25"/>
        <v>62400</v>
      </c>
      <c r="AR45" s="22">
        <f t="shared" si="26"/>
        <v>67730</v>
      </c>
      <c r="AS45" s="22">
        <f t="shared" si="27"/>
        <v>72580</v>
      </c>
      <c r="AT45" s="22">
        <f t="shared" si="28"/>
        <v>77820</v>
      </c>
      <c r="AU45" s="22">
        <f t="shared" si="29"/>
        <v>86460</v>
      </c>
      <c r="AV45" s="22">
        <f t="shared" si="30"/>
        <v>89850</v>
      </c>
      <c r="AW45" s="22">
        <f t="shared" si="31"/>
        <v>94400</v>
      </c>
      <c r="AX45" s="22">
        <f t="shared" si="32"/>
        <v>97910</v>
      </c>
      <c r="AY45" s="22">
        <f t="shared" si="33"/>
        <v>105150</v>
      </c>
      <c r="AZ45" s="22">
        <f t="shared" si="34"/>
        <v>112340</v>
      </c>
      <c r="BA45" s="22">
        <f t="shared" si="35"/>
        <v>147750</v>
      </c>
      <c r="BB45" s="22">
        <f t="shared" si="36"/>
        <v>177300</v>
      </c>
      <c r="BC45" s="22"/>
      <c r="BD45" s="22"/>
      <c r="BE45" s="22"/>
      <c r="BF45" s="22"/>
      <c r="BG45" s="22"/>
      <c r="BH45" s="22"/>
      <c r="BI45" s="22"/>
    </row>
    <row r="46" spans="2:61">
      <c r="B46" s="1"/>
      <c r="C46" s="1"/>
      <c r="D46" s="1"/>
      <c r="E46" s="2"/>
      <c r="M46" s="10" t="str">
        <f t="shared" si="10"/>
        <v/>
      </c>
      <c r="N46" s="10" t="str">
        <f t="shared" si="11"/>
        <v/>
      </c>
      <c r="O46" s="10" t="b">
        <f t="shared" si="0"/>
        <v>0</v>
      </c>
      <c r="P46" s="10" t="b">
        <f t="shared" si="1"/>
        <v>0</v>
      </c>
      <c r="Q46" s="10">
        <f t="shared" si="12"/>
        <v>0</v>
      </c>
      <c r="S46" s="10">
        <f t="shared" si="2"/>
        <v>0</v>
      </c>
      <c r="T46" s="10" t="str">
        <f t="shared" si="3"/>
        <v/>
      </c>
      <c r="U46" s="10">
        <f t="shared" si="13"/>
        <v>0</v>
      </c>
      <c r="V46" s="10">
        <f t="shared" si="4"/>
        <v>0</v>
      </c>
      <c r="W46" s="10" t="str">
        <f t="shared" si="5"/>
        <v/>
      </c>
      <c r="X46" s="10">
        <f t="shared" si="14"/>
        <v>0</v>
      </c>
      <c r="Y46" s="10">
        <f t="shared" si="6"/>
        <v>0</v>
      </c>
      <c r="Z46" s="10" t="str">
        <f t="shared" si="7"/>
        <v/>
      </c>
      <c r="AA46" s="10">
        <f t="shared" si="18"/>
        <v>0</v>
      </c>
      <c r="AB46" s="10">
        <f t="shared" si="8"/>
        <v>0</v>
      </c>
      <c r="AC46" s="10" t="str">
        <f t="shared" si="9"/>
        <v/>
      </c>
      <c r="AD46" s="10">
        <f t="shared" si="15"/>
        <v>0</v>
      </c>
      <c r="AK46" s="21">
        <f t="shared" si="19"/>
        <v>36</v>
      </c>
      <c r="AL46" s="22">
        <f t="shared" si="20"/>
        <v>48140</v>
      </c>
      <c r="AM46" s="22">
        <f t="shared" si="21"/>
        <v>49680</v>
      </c>
      <c r="AN46" s="22">
        <f t="shared" si="22"/>
        <v>53150</v>
      </c>
      <c r="AO46" s="22">
        <f t="shared" si="23"/>
        <v>55850</v>
      </c>
      <c r="AP46" s="22">
        <f t="shared" si="24"/>
        <v>59280</v>
      </c>
      <c r="AQ46" s="22">
        <f t="shared" si="25"/>
        <v>64280</v>
      </c>
      <c r="AR46" s="22">
        <f t="shared" si="26"/>
        <v>69770</v>
      </c>
      <c r="AS46" s="22">
        <f t="shared" si="27"/>
        <v>74760</v>
      </c>
      <c r="AT46" s="22">
        <f t="shared" si="28"/>
        <v>80160</v>
      </c>
      <c r="AU46" s="22">
        <f t="shared" si="29"/>
        <v>89060</v>
      </c>
      <c r="AV46" s="22">
        <f t="shared" si="30"/>
        <v>92550</v>
      </c>
      <c r="AW46" s="22">
        <f t="shared" si="31"/>
        <v>97240</v>
      </c>
      <c r="AX46" s="22">
        <f t="shared" si="32"/>
        <v>100850</v>
      </c>
      <c r="AY46" s="22">
        <f t="shared" si="33"/>
        <v>108310</v>
      </c>
      <c r="AZ46" s="22">
        <f t="shared" si="34"/>
        <v>115720</v>
      </c>
      <c r="BA46" s="22">
        <f t="shared" si="35"/>
        <v>152190</v>
      </c>
      <c r="BB46" s="22">
        <f t="shared" si="36"/>
        <v>182620</v>
      </c>
      <c r="BC46" s="22"/>
      <c r="BD46" s="22"/>
      <c r="BE46" s="22"/>
      <c r="BF46" s="22"/>
      <c r="BG46" s="22"/>
      <c r="BH46" s="22"/>
      <c r="BI46" s="22"/>
    </row>
    <row r="47" spans="2:61">
      <c r="B47" s="1"/>
      <c r="C47" s="1"/>
      <c r="D47" s="1"/>
      <c r="E47" s="2"/>
      <c r="M47" s="10" t="str">
        <f t="shared" si="10"/>
        <v/>
      </c>
      <c r="N47" s="10" t="str">
        <f t="shared" si="11"/>
        <v/>
      </c>
      <c r="O47" s="10" t="b">
        <f t="shared" si="0"/>
        <v>0</v>
      </c>
      <c r="P47" s="10" t="b">
        <f t="shared" si="1"/>
        <v>0</v>
      </c>
      <c r="Q47" s="10">
        <f t="shared" si="12"/>
        <v>0</v>
      </c>
      <c r="S47" s="10">
        <f t="shared" si="2"/>
        <v>0</v>
      </c>
      <c r="T47" s="10" t="str">
        <f t="shared" si="3"/>
        <v/>
      </c>
      <c r="U47" s="10">
        <f t="shared" si="13"/>
        <v>0</v>
      </c>
      <c r="V47" s="10">
        <f t="shared" si="4"/>
        <v>0</v>
      </c>
      <c r="W47" s="10" t="str">
        <f t="shared" si="5"/>
        <v/>
      </c>
      <c r="X47" s="10">
        <f t="shared" si="14"/>
        <v>0</v>
      </c>
      <c r="Y47" s="10">
        <f t="shared" si="6"/>
        <v>0</v>
      </c>
      <c r="Z47" s="10" t="str">
        <f t="shared" si="7"/>
        <v/>
      </c>
      <c r="AA47" s="10">
        <f t="shared" si="18"/>
        <v>0</v>
      </c>
      <c r="AB47" s="10">
        <f t="shared" si="8"/>
        <v>0</v>
      </c>
      <c r="AC47" s="10" t="str">
        <f t="shared" si="9"/>
        <v/>
      </c>
      <c r="AD47" s="10">
        <f t="shared" si="15"/>
        <v>0</v>
      </c>
      <c r="AK47" s="21">
        <f t="shared" si="19"/>
        <v>37</v>
      </c>
      <c r="AL47" s="22">
        <f t="shared" si="20"/>
        <v>49590</v>
      </c>
      <c r="AM47" s="22">
        <f t="shared" si="21"/>
        <v>51180</v>
      </c>
      <c r="AN47" s="22">
        <f t="shared" si="22"/>
        <v>54750</v>
      </c>
      <c r="AO47" s="22">
        <f t="shared" si="23"/>
        <v>57530</v>
      </c>
      <c r="AP47" s="22">
        <f t="shared" si="24"/>
        <v>61060</v>
      </c>
      <c r="AQ47" s="22">
        <f t="shared" si="25"/>
        <v>66210</v>
      </c>
      <c r="AR47" s="22">
        <f t="shared" si="26"/>
        <v>71870</v>
      </c>
      <c r="AS47" s="22">
        <f t="shared" si="27"/>
        <v>77010</v>
      </c>
      <c r="AT47" s="22">
        <f t="shared" si="28"/>
        <v>82570</v>
      </c>
      <c r="AU47" s="22">
        <f t="shared" si="29"/>
        <v>91740</v>
      </c>
      <c r="AV47" s="22">
        <f t="shared" si="30"/>
        <v>95330</v>
      </c>
      <c r="AW47" s="22">
        <f t="shared" si="31"/>
        <v>100160</v>
      </c>
      <c r="AX47" s="22">
        <f t="shared" si="32"/>
        <v>103880</v>
      </c>
      <c r="AY47" s="22">
        <f t="shared" si="33"/>
        <v>111560</v>
      </c>
      <c r="AZ47" s="22">
        <f t="shared" si="34"/>
        <v>119200</v>
      </c>
      <c r="BA47" s="22">
        <f t="shared" si="35"/>
        <v>156760</v>
      </c>
      <c r="BB47" s="22">
        <f t="shared" si="36"/>
        <v>188100</v>
      </c>
      <c r="BC47" s="22"/>
      <c r="BD47" s="22"/>
      <c r="BE47" s="22"/>
      <c r="BF47" s="22"/>
      <c r="BG47" s="22"/>
      <c r="BH47" s="22"/>
      <c r="BI47" s="22"/>
    </row>
    <row r="48" spans="2:61">
      <c r="B48" s="1"/>
      <c r="C48" s="1"/>
      <c r="D48" s="1"/>
      <c r="E48" s="2"/>
      <c r="M48" s="10" t="str">
        <f t="shared" si="10"/>
        <v/>
      </c>
      <c r="N48" s="10" t="str">
        <f t="shared" si="11"/>
        <v/>
      </c>
      <c r="O48" s="10" t="b">
        <f t="shared" si="0"/>
        <v>0</v>
      </c>
      <c r="P48" s="10" t="b">
        <f t="shared" si="1"/>
        <v>0</v>
      </c>
      <c r="Q48" s="10">
        <f t="shared" si="12"/>
        <v>0</v>
      </c>
      <c r="S48" s="10">
        <f t="shared" si="2"/>
        <v>0</v>
      </c>
      <c r="T48" s="10" t="str">
        <f t="shared" si="3"/>
        <v/>
      </c>
      <c r="U48" s="10">
        <f t="shared" si="13"/>
        <v>0</v>
      </c>
      <c r="V48" s="10">
        <f t="shared" si="4"/>
        <v>0</v>
      </c>
      <c r="W48" s="10" t="str">
        <f t="shared" si="5"/>
        <v/>
      </c>
      <c r="X48" s="10">
        <f t="shared" si="14"/>
        <v>0</v>
      </c>
      <c r="Y48" s="10">
        <f t="shared" si="6"/>
        <v>0</v>
      </c>
      <c r="Z48" s="10" t="str">
        <f t="shared" si="7"/>
        <v/>
      </c>
      <c r="AA48" s="10">
        <f t="shared" si="18"/>
        <v>0</v>
      </c>
      <c r="AB48" s="10">
        <f t="shared" si="8"/>
        <v>0</v>
      </c>
      <c r="AC48" s="10" t="str">
        <f t="shared" si="9"/>
        <v/>
      </c>
      <c r="AD48" s="10">
        <f t="shared" si="15"/>
        <v>0</v>
      </c>
      <c r="AK48" s="21">
        <f t="shared" si="19"/>
        <v>38</v>
      </c>
      <c r="AL48" s="22">
        <f t="shared" si="20"/>
        <v>51080</v>
      </c>
      <c r="AM48" s="22">
        <f t="shared" si="21"/>
        <v>52720</v>
      </c>
      <c r="AN48" s="22">
        <f t="shared" si="22"/>
        <v>56400</v>
      </c>
      <c r="AO48" s="22">
        <f t="shared" si="23"/>
        <v>59260</v>
      </c>
      <c r="AP48" s="22">
        <f t="shared" si="24"/>
        <v>62900</v>
      </c>
      <c r="AQ48" s="22">
        <f t="shared" si="25"/>
        <v>68200</v>
      </c>
      <c r="AR48" s="22">
        <f t="shared" si="26"/>
        <v>74030</v>
      </c>
      <c r="AS48" s="22">
        <f t="shared" si="27"/>
        <v>79330</v>
      </c>
      <c r="AT48" s="22">
        <f t="shared" si="28"/>
        <v>85050</v>
      </c>
      <c r="AU48" s="22">
        <f t="shared" si="29"/>
        <v>94500</v>
      </c>
      <c r="AV48" s="22">
        <f t="shared" si="30"/>
        <v>98190</v>
      </c>
      <c r="AW48" s="22">
        <f t="shared" si="31"/>
        <v>103170</v>
      </c>
      <c r="AX48" s="22">
        <f t="shared" si="32"/>
        <v>107000</v>
      </c>
      <c r="AY48" s="22">
        <f t="shared" si="33"/>
        <v>114910</v>
      </c>
      <c r="AZ48" s="22">
        <f t="shared" si="34"/>
        <v>122780</v>
      </c>
      <c r="BA48" s="22">
        <f t="shared" si="35"/>
        <v>161470</v>
      </c>
      <c r="BB48" s="22">
        <f t="shared" si="36"/>
        <v>193750</v>
      </c>
      <c r="BC48" s="22"/>
      <c r="BD48" s="22"/>
      <c r="BE48" s="22"/>
      <c r="BF48" s="22"/>
      <c r="BG48" s="22"/>
      <c r="BH48" s="22"/>
      <c r="BI48" s="22"/>
    </row>
    <row r="49" spans="2:61">
      <c r="B49" s="1"/>
      <c r="C49" s="1"/>
      <c r="D49" s="1"/>
      <c r="E49" s="2"/>
      <c r="M49" s="10" t="str">
        <f t="shared" si="10"/>
        <v/>
      </c>
      <c r="N49" s="10" t="str">
        <f t="shared" si="11"/>
        <v/>
      </c>
      <c r="O49" s="10" t="b">
        <f t="shared" si="0"/>
        <v>0</v>
      </c>
      <c r="P49" s="10" t="b">
        <f t="shared" si="1"/>
        <v>0</v>
      </c>
      <c r="Q49" s="10">
        <f t="shared" si="12"/>
        <v>0</v>
      </c>
      <c r="S49" s="10">
        <f t="shared" si="2"/>
        <v>0</v>
      </c>
      <c r="T49" s="10" t="str">
        <f t="shared" si="3"/>
        <v/>
      </c>
      <c r="U49" s="10">
        <f t="shared" si="13"/>
        <v>0</v>
      </c>
      <c r="V49" s="10">
        <f t="shared" si="4"/>
        <v>0</v>
      </c>
      <c r="W49" s="10" t="str">
        <f t="shared" si="5"/>
        <v/>
      </c>
      <c r="X49" s="10">
        <f t="shared" si="14"/>
        <v>0</v>
      </c>
      <c r="Y49" s="10">
        <f t="shared" si="6"/>
        <v>0</v>
      </c>
      <c r="Z49" s="10" t="str">
        <f t="shared" si="7"/>
        <v/>
      </c>
      <c r="AA49" s="10">
        <f t="shared" si="18"/>
        <v>0</v>
      </c>
      <c r="AB49" s="10">
        <f t="shared" si="8"/>
        <v>0</v>
      </c>
      <c r="AC49" s="10" t="str">
        <f t="shared" si="9"/>
        <v/>
      </c>
      <c r="AD49" s="10">
        <f t="shared" si="15"/>
        <v>0</v>
      </c>
      <c r="AK49" s="21">
        <f t="shared" si="19"/>
        <v>39</v>
      </c>
      <c r="AL49" s="22">
        <f t="shared" si="20"/>
        <v>52620</v>
      </c>
      <c r="AM49" s="22">
        <f t="shared" si="21"/>
        <v>54310</v>
      </c>
      <c r="AN49" s="22">
        <f t="shared" si="22"/>
        <v>58100</v>
      </c>
      <c r="AO49" s="22">
        <f t="shared" si="23"/>
        <v>61040</v>
      </c>
      <c r="AP49" s="22">
        <f t="shared" si="24"/>
        <v>64790</v>
      </c>
      <c r="AQ49" s="22">
        <f t="shared" si="25"/>
        <v>70250</v>
      </c>
      <c r="AR49" s="22">
        <f t="shared" si="26"/>
        <v>76260</v>
      </c>
      <c r="AS49" s="22">
        <f t="shared" si="27"/>
        <v>81710</v>
      </c>
      <c r="AT49" s="22">
        <f t="shared" si="28"/>
        <v>87610</v>
      </c>
      <c r="AU49" s="22">
        <f t="shared" si="29"/>
        <v>97340</v>
      </c>
      <c r="AV49" s="22">
        <f t="shared" si="30"/>
        <v>101140</v>
      </c>
      <c r="AW49" s="22">
        <f t="shared" si="31"/>
        <v>106270</v>
      </c>
      <c r="AX49" s="22">
        <f t="shared" si="32"/>
        <v>110210</v>
      </c>
      <c r="AY49" s="22">
        <f t="shared" si="33"/>
        <v>118360</v>
      </c>
      <c r="AZ49" s="22">
        <f t="shared" si="34"/>
        <v>126470</v>
      </c>
      <c r="BA49" s="22">
        <f t="shared" si="35"/>
        <v>166320</v>
      </c>
      <c r="BB49" s="22">
        <f t="shared" si="36"/>
        <v>199570</v>
      </c>
      <c r="BC49" s="22"/>
      <c r="BD49" s="22"/>
      <c r="BE49" s="22"/>
      <c r="BF49" s="22"/>
      <c r="BG49" s="22"/>
      <c r="BH49" s="22"/>
      <c r="BI49" s="22"/>
    </row>
    <row r="50" spans="2:61" s="1" customFormat="1">
      <c r="E50" s="2"/>
      <c r="G50" s="3"/>
      <c r="H50" s="4"/>
      <c r="I50" s="4"/>
      <c r="J50" s="4"/>
      <c r="K50" s="4"/>
      <c r="L50" s="4"/>
      <c r="AF50" s="10"/>
      <c r="AG50" s="10"/>
      <c r="AH50" s="10"/>
      <c r="AI50" s="10"/>
      <c r="AK50" s="21">
        <f t="shared" si="19"/>
        <v>40</v>
      </c>
      <c r="AL50" s="22">
        <f t="shared" si="20"/>
        <v>54200</v>
      </c>
      <c r="AM50" s="22">
        <f t="shared" si="21"/>
        <v>55940</v>
      </c>
      <c r="AN50" s="22">
        <f t="shared" si="22"/>
        <v>59850</v>
      </c>
      <c r="AO50" s="22">
        <f t="shared" si="23"/>
        <v>62880</v>
      </c>
      <c r="AP50" s="22">
        <f t="shared" si="24"/>
        <v>66740</v>
      </c>
      <c r="AQ50" s="22">
        <f t="shared" si="25"/>
        <v>72360</v>
      </c>
      <c r="AR50" s="22">
        <f t="shared" si="26"/>
        <v>78550</v>
      </c>
      <c r="AS50" s="22">
        <f t="shared" si="27"/>
        <v>84170</v>
      </c>
      <c r="AT50" s="22">
        <f t="shared" si="28"/>
        <v>90240</v>
      </c>
      <c r="AU50" s="22">
        <f t="shared" si="29"/>
        <v>100270</v>
      </c>
      <c r="AV50" s="22">
        <f t="shared" si="30"/>
        <v>104180</v>
      </c>
      <c r="AW50" s="22">
        <f t="shared" si="31"/>
        <v>109460</v>
      </c>
      <c r="AX50" s="22">
        <f t="shared" si="32"/>
        <v>113520</v>
      </c>
      <c r="AY50" s="22">
        <f t="shared" si="33"/>
        <v>121920</v>
      </c>
      <c r="AZ50" s="22">
        <f t="shared" si="34"/>
        <v>130270</v>
      </c>
      <c r="BA50" s="22">
        <f t="shared" si="35"/>
        <v>171310</v>
      </c>
      <c r="BB50" s="22"/>
      <c r="BC50" s="22"/>
      <c r="BD50" s="22"/>
      <c r="BE50" s="22"/>
      <c r="BF50" s="22"/>
      <c r="BG50" s="22"/>
      <c r="BH50" s="22"/>
      <c r="BI50" s="22"/>
    </row>
    <row r="51" spans="2:61" s="1" customFormat="1">
      <c r="E51" s="2"/>
      <c r="G51" s="3"/>
      <c r="H51" s="4"/>
      <c r="I51" s="4"/>
      <c r="J51" s="4"/>
      <c r="K51" s="4"/>
      <c r="L51" s="4"/>
      <c r="AF51" s="10"/>
      <c r="AG51" s="10"/>
      <c r="AH51" s="10"/>
      <c r="AI51" s="10"/>
      <c r="AK51" s="5"/>
    </row>
    <row r="52" spans="2:61" s="1" customFormat="1">
      <c r="E52" s="2"/>
      <c r="G52" s="3"/>
      <c r="H52" s="4"/>
      <c r="I52" s="4"/>
      <c r="J52" s="4"/>
      <c r="K52" s="4"/>
      <c r="L52" s="4"/>
      <c r="AF52" s="10"/>
      <c r="AG52" s="10"/>
      <c r="AH52" s="10"/>
      <c r="AI52" s="10"/>
      <c r="AK52" s="5"/>
    </row>
    <row r="53" spans="2:61" s="1" customFormat="1">
      <c r="E53" s="2"/>
      <c r="G53" s="3"/>
      <c r="H53" s="4"/>
      <c r="I53" s="4"/>
      <c r="J53" s="4"/>
      <c r="K53" s="4"/>
      <c r="L53" s="4"/>
      <c r="AK53" s="5"/>
    </row>
    <row r="54" spans="2:61" s="1" customFormat="1">
      <c r="E54" s="2"/>
      <c r="G54" s="3"/>
      <c r="H54" s="4"/>
      <c r="I54" s="4"/>
      <c r="J54" s="4"/>
      <c r="K54" s="4"/>
      <c r="L54" s="4"/>
      <c r="AK54" s="5"/>
    </row>
    <row r="55" spans="2:61" s="1" customFormat="1">
      <c r="E55" s="2"/>
      <c r="G55" s="3"/>
      <c r="H55" s="4"/>
      <c r="I55" s="4"/>
      <c r="J55" s="4"/>
      <c r="K55" s="4"/>
      <c r="L55" s="4"/>
      <c r="AK55" s="5"/>
    </row>
    <row r="56" spans="2:61" s="1" customFormat="1">
      <c r="E56" s="2"/>
      <c r="G56" s="3"/>
      <c r="H56" s="4"/>
      <c r="I56" s="4"/>
      <c r="J56" s="4"/>
      <c r="K56" s="4"/>
      <c r="L56" s="4"/>
      <c r="AK56" s="5"/>
    </row>
    <row r="57" spans="2:61" s="1" customFormat="1">
      <c r="E57" s="2"/>
      <c r="G57" s="3"/>
      <c r="H57" s="4"/>
      <c r="I57" s="4"/>
      <c r="J57" s="4"/>
      <c r="K57" s="4"/>
      <c r="L57" s="4"/>
      <c r="AK57" s="5"/>
    </row>
    <row r="58" spans="2:61" s="1" customFormat="1">
      <c r="E58" s="2"/>
      <c r="G58" s="3"/>
      <c r="H58" s="4"/>
      <c r="I58" s="4"/>
      <c r="J58" s="4"/>
      <c r="K58" s="4"/>
      <c r="L58" s="4"/>
      <c r="AK58" s="5"/>
    </row>
    <row r="59" spans="2:61" s="1" customFormat="1">
      <c r="E59" s="2"/>
      <c r="G59" s="3"/>
      <c r="H59" s="4"/>
      <c r="I59" s="4"/>
      <c r="J59" s="4"/>
      <c r="K59" s="4"/>
      <c r="L59" s="4"/>
      <c r="AK59" s="5"/>
    </row>
    <row r="60" spans="2:61" s="1" customFormat="1">
      <c r="E60" s="2"/>
      <c r="G60" s="3"/>
      <c r="H60" s="4"/>
      <c r="I60" s="4"/>
      <c r="J60" s="4"/>
      <c r="K60" s="4"/>
      <c r="L60" s="4"/>
      <c r="AK60" s="5"/>
    </row>
    <row r="61" spans="2:61" s="1" customFormat="1">
      <c r="E61" s="2"/>
      <c r="G61" s="3"/>
      <c r="H61" s="4"/>
      <c r="I61" s="4"/>
      <c r="J61" s="4"/>
      <c r="K61" s="4"/>
      <c r="L61" s="4"/>
      <c r="AK61" s="5"/>
    </row>
    <row r="62" spans="2:61" s="1" customFormat="1">
      <c r="E62" s="2"/>
      <c r="G62" s="3"/>
      <c r="H62" s="4"/>
      <c r="I62" s="4"/>
      <c r="J62" s="4"/>
      <c r="K62" s="4"/>
      <c r="L62" s="4"/>
      <c r="AK62" s="5"/>
    </row>
    <row r="63" spans="2:61" s="1" customFormat="1">
      <c r="E63" s="2"/>
      <c r="G63" s="3"/>
      <c r="H63" s="4"/>
      <c r="I63" s="4"/>
      <c r="J63" s="4"/>
      <c r="K63" s="4"/>
      <c r="L63" s="4"/>
      <c r="AK63" s="5"/>
    </row>
    <row r="64" spans="2:61" s="1" customFormat="1">
      <c r="E64" s="2"/>
      <c r="G64" s="3"/>
      <c r="H64" s="4"/>
      <c r="I64" s="4"/>
      <c r="J64" s="4"/>
      <c r="K64" s="4"/>
      <c r="L64" s="4"/>
      <c r="AK64" s="5"/>
    </row>
    <row r="65" spans="5:37" s="1" customFormat="1">
      <c r="E65" s="2"/>
      <c r="G65" s="3"/>
      <c r="H65" s="4"/>
      <c r="I65" s="4"/>
      <c r="J65" s="4"/>
      <c r="K65" s="4"/>
      <c r="L65" s="4"/>
      <c r="AK65" s="5"/>
    </row>
    <row r="66" spans="5:37" s="1" customFormat="1">
      <c r="E66" s="2"/>
      <c r="G66" s="3"/>
      <c r="H66" s="4"/>
      <c r="I66" s="4"/>
      <c r="J66" s="4"/>
      <c r="K66" s="4"/>
      <c r="L66" s="4"/>
      <c r="AK66" s="5"/>
    </row>
    <row r="67" spans="5:37" s="1" customFormat="1">
      <c r="E67" s="2"/>
      <c r="G67" s="3"/>
      <c r="H67" s="4"/>
      <c r="I67" s="4"/>
      <c r="J67" s="4"/>
      <c r="K67" s="4"/>
      <c r="L67" s="4"/>
      <c r="AK67" s="5"/>
    </row>
    <row r="68" spans="5:37" s="1" customFormat="1">
      <c r="E68" s="2"/>
      <c r="G68" s="3"/>
      <c r="H68" s="4"/>
      <c r="I68" s="4"/>
      <c r="J68" s="4"/>
      <c r="K68" s="4"/>
      <c r="L68" s="4"/>
      <c r="AK68" s="5"/>
    </row>
    <row r="69" spans="5:37" s="1" customFormat="1">
      <c r="E69" s="2"/>
      <c r="G69" s="3"/>
      <c r="H69" s="4"/>
      <c r="I69" s="4"/>
      <c r="J69" s="4"/>
      <c r="K69" s="4"/>
      <c r="L69" s="4"/>
      <c r="AK69" s="5"/>
    </row>
    <row r="70" spans="5:37" s="1" customFormat="1">
      <c r="E70" s="2"/>
      <c r="G70" s="3"/>
      <c r="H70" s="4"/>
      <c r="I70" s="4"/>
      <c r="J70" s="4"/>
      <c r="K70" s="4"/>
      <c r="L70" s="4"/>
      <c r="AK70" s="5"/>
    </row>
    <row r="71" spans="5:37" s="1" customFormat="1">
      <c r="E71" s="2"/>
      <c r="G71" s="3"/>
      <c r="H71" s="4"/>
      <c r="I71" s="4"/>
      <c r="J71" s="4"/>
      <c r="K71" s="4"/>
      <c r="L71" s="4"/>
      <c r="AK71" s="5"/>
    </row>
    <row r="72" spans="5:37" s="1" customFormat="1">
      <c r="E72" s="2"/>
      <c r="G72" s="3"/>
      <c r="H72" s="4"/>
      <c r="I72" s="4"/>
      <c r="J72" s="4"/>
      <c r="K72" s="4"/>
      <c r="L72" s="4"/>
      <c r="AK72" s="5"/>
    </row>
    <row r="73" spans="5:37" s="1" customFormat="1">
      <c r="E73" s="2"/>
      <c r="G73" s="3"/>
      <c r="H73" s="4"/>
      <c r="I73" s="4"/>
      <c r="J73" s="4"/>
      <c r="K73" s="4"/>
      <c r="L73" s="4"/>
      <c r="AK73" s="5"/>
    </row>
    <row r="74" spans="5:37" s="1" customFormat="1">
      <c r="E74" s="2"/>
      <c r="G74" s="3"/>
      <c r="H74" s="4"/>
      <c r="I74" s="4"/>
      <c r="J74" s="4"/>
      <c r="K74" s="4"/>
      <c r="L74" s="4"/>
      <c r="AK74" s="5"/>
    </row>
    <row r="75" spans="5:37" s="1" customFormat="1">
      <c r="E75" s="2"/>
      <c r="G75" s="3"/>
      <c r="H75" s="4"/>
      <c r="I75" s="4"/>
      <c r="J75" s="4"/>
      <c r="K75" s="4"/>
      <c r="L75" s="4"/>
      <c r="AK75" s="5"/>
    </row>
    <row r="76" spans="5:37" s="1" customFormat="1">
      <c r="E76" s="2"/>
      <c r="G76" s="3"/>
      <c r="H76" s="4"/>
      <c r="I76" s="4"/>
      <c r="J76" s="4"/>
      <c r="K76" s="4"/>
      <c r="L76" s="4"/>
      <c r="AK76" s="5"/>
    </row>
    <row r="77" spans="5:37" s="1" customFormat="1">
      <c r="E77" s="2"/>
      <c r="G77" s="3"/>
      <c r="H77" s="4"/>
      <c r="I77" s="4"/>
      <c r="J77" s="4"/>
      <c r="K77" s="4"/>
      <c r="L77" s="4"/>
      <c r="AK77" s="5"/>
    </row>
    <row r="78" spans="5:37" s="1" customFormat="1">
      <c r="E78" s="2"/>
      <c r="G78" s="3"/>
      <c r="H78" s="4"/>
      <c r="I78" s="4"/>
      <c r="J78" s="4"/>
      <c r="K78" s="4"/>
      <c r="L78" s="4"/>
      <c r="AK78" s="5"/>
    </row>
    <row r="79" spans="5:37" s="1" customFormat="1">
      <c r="E79" s="2"/>
      <c r="G79" s="3"/>
      <c r="H79" s="4"/>
      <c r="I79" s="4"/>
      <c r="J79" s="4"/>
      <c r="K79" s="4"/>
      <c r="L79" s="4"/>
      <c r="AK79" s="5"/>
    </row>
    <row r="80" spans="5:37" s="1" customFormat="1">
      <c r="E80" s="2"/>
      <c r="G80" s="3"/>
      <c r="H80" s="4"/>
      <c r="I80" s="4"/>
      <c r="J80" s="4"/>
      <c r="K80" s="4"/>
      <c r="L80" s="4"/>
      <c r="AK80" s="5"/>
    </row>
    <row r="81" spans="5:37" s="1" customFormat="1">
      <c r="E81" s="2"/>
      <c r="G81" s="3"/>
      <c r="H81" s="4"/>
      <c r="I81" s="4"/>
      <c r="J81" s="4"/>
      <c r="K81" s="4"/>
      <c r="L81" s="4"/>
      <c r="AK81" s="5"/>
    </row>
    <row r="82" spans="5:37" s="1" customFormat="1">
      <c r="E82" s="2"/>
      <c r="G82" s="3"/>
      <c r="H82" s="4"/>
      <c r="I82" s="4"/>
      <c r="J82" s="4"/>
      <c r="K82" s="4"/>
      <c r="L82" s="4"/>
      <c r="AK82" s="5"/>
    </row>
    <row r="83" spans="5:37" s="1" customFormat="1">
      <c r="E83" s="2"/>
      <c r="G83" s="3"/>
      <c r="H83" s="4"/>
      <c r="I83" s="4"/>
      <c r="J83" s="4"/>
      <c r="K83" s="4"/>
      <c r="L83" s="4"/>
      <c r="AK83" s="5"/>
    </row>
    <row r="84" spans="5:37" s="1" customFormat="1">
      <c r="E84" s="2"/>
      <c r="G84" s="3"/>
      <c r="H84" s="4"/>
      <c r="I84" s="4"/>
      <c r="J84" s="4"/>
      <c r="K84" s="4"/>
      <c r="L84" s="4"/>
      <c r="AK84" s="5"/>
    </row>
    <row r="85" spans="5:37" s="1" customFormat="1">
      <c r="E85" s="2"/>
      <c r="G85" s="3"/>
      <c r="H85" s="4"/>
      <c r="I85" s="4"/>
      <c r="J85" s="4"/>
      <c r="K85" s="4"/>
      <c r="L85" s="4"/>
      <c r="AK85" s="5"/>
    </row>
    <row r="86" spans="5:37" s="1" customFormat="1">
      <c r="E86" s="2"/>
      <c r="G86" s="3"/>
      <c r="H86" s="4"/>
      <c r="I86" s="4"/>
      <c r="J86" s="4"/>
      <c r="K86" s="4"/>
      <c r="L86" s="4"/>
      <c r="AK86" s="5"/>
    </row>
    <row r="87" spans="5:37" s="1" customFormat="1">
      <c r="E87" s="2"/>
      <c r="G87" s="3"/>
      <c r="H87" s="4"/>
      <c r="I87" s="4"/>
      <c r="J87" s="4"/>
      <c r="K87" s="4"/>
      <c r="L87" s="4"/>
      <c r="AK87" s="5"/>
    </row>
    <row r="88" spans="5:37" s="1" customFormat="1">
      <c r="E88" s="2"/>
      <c r="G88" s="3"/>
      <c r="H88" s="4"/>
      <c r="I88" s="4"/>
      <c r="J88" s="4"/>
      <c r="K88" s="4"/>
      <c r="L88" s="4"/>
      <c r="AK88" s="5"/>
    </row>
    <row r="89" spans="5:37" s="1" customFormat="1">
      <c r="E89" s="2"/>
      <c r="G89" s="3"/>
      <c r="H89" s="4"/>
      <c r="I89" s="4"/>
      <c r="J89" s="4"/>
      <c r="K89" s="4"/>
      <c r="L89" s="4"/>
      <c r="AK89" s="5"/>
    </row>
    <row r="90" spans="5:37" s="1" customFormat="1">
      <c r="E90" s="2"/>
      <c r="G90" s="3"/>
      <c r="H90" s="4"/>
      <c r="I90" s="4"/>
      <c r="J90" s="4"/>
      <c r="K90" s="4"/>
      <c r="L90" s="4"/>
      <c r="AK90" s="5"/>
    </row>
    <row r="91" spans="5:37" s="1" customFormat="1">
      <c r="E91" s="2"/>
      <c r="G91" s="3"/>
      <c r="H91" s="4"/>
      <c r="I91" s="4"/>
      <c r="J91" s="4"/>
      <c r="K91" s="4"/>
      <c r="L91" s="4"/>
      <c r="AK91" s="5"/>
    </row>
    <row r="92" spans="5:37" s="1" customFormat="1">
      <c r="E92" s="2"/>
      <c r="G92" s="3"/>
      <c r="H92" s="4"/>
      <c r="I92" s="4"/>
      <c r="J92" s="4"/>
      <c r="K92" s="4"/>
      <c r="L92" s="4"/>
      <c r="AK92" s="5"/>
    </row>
    <row r="93" spans="5:37" s="1" customFormat="1">
      <c r="E93" s="2"/>
      <c r="G93" s="3"/>
      <c r="H93" s="4"/>
      <c r="I93" s="4"/>
      <c r="J93" s="4"/>
      <c r="K93" s="4"/>
      <c r="L93" s="4"/>
      <c r="AK93" s="5"/>
    </row>
    <row r="94" spans="5:37" s="1" customFormat="1">
      <c r="E94" s="2"/>
      <c r="G94" s="3"/>
      <c r="H94" s="4"/>
      <c r="I94" s="4"/>
      <c r="J94" s="4"/>
      <c r="K94" s="4"/>
      <c r="L94" s="4"/>
      <c r="AK94" s="5"/>
    </row>
    <row r="95" spans="5:37" s="1" customFormat="1">
      <c r="E95" s="2"/>
      <c r="G95" s="3"/>
      <c r="H95" s="4"/>
      <c r="I95" s="4"/>
      <c r="J95" s="4"/>
      <c r="K95" s="4"/>
      <c r="L95" s="4"/>
      <c r="AK95" s="5"/>
    </row>
    <row r="96" spans="5:37" s="1" customFormat="1">
      <c r="E96" s="2"/>
      <c r="G96" s="3"/>
      <c r="H96" s="4"/>
      <c r="I96" s="4"/>
      <c r="J96" s="4"/>
      <c r="K96" s="4"/>
      <c r="L96" s="4"/>
      <c r="AK96" s="5"/>
    </row>
    <row r="97" spans="2:56" s="1" customFormat="1">
      <c r="E97" s="2"/>
      <c r="G97" s="3"/>
      <c r="H97" s="4"/>
      <c r="I97" s="4"/>
      <c r="J97" s="4"/>
      <c r="K97" s="4"/>
      <c r="L97" s="4"/>
      <c r="AK97" s="5"/>
    </row>
    <row r="98" spans="2:56" s="1" customFormat="1">
      <c r="E98" s="2"/>
      <c r="G98" s="3"/>
      <c r="H98" s="4"/>
      <c r="I98" s="4"/>
      <c r="J98" s="4"/>
      <c r="K98" s="4"/>
      <c r="L98" s="4"/>
      <c r="AK98" s="5"/>
    </row>
    <row r="99" spans="2:56" s="1" customFormat="1">
      <c r="E99" s="2"/>
      <c r="G99" s="3"/>
      <c r="H99" s="4"/>
      <c r="I99" s="4"/>
      <c r="J99" s="4"/>
      <c r="K99" s="4"/>
      <c r="L99" s="4"/>
      <c r="AK99" s="5"/>
    </row>
    <row r="100" spans="2:56" s="1" customFormat="1">
      <c r="E100" s="2"/>
      <c r="G100" s="3"/>
      <c r="H100" s="4"/>
      <c r="I100" s="4"/>
      <c r="J100" s="4"/>
      <c r="K100" s="4"/>
      <c r="L100" s="4"/>
      <c r="AK100" s="5"/>
    </row>
    <row r="101" spans="2:56" s="1" customFormat="1">
      <c r="E101" s="2"/>
      <c r="G101" s="3"/>
      <c r="H101" s="4"/>
      <c r="I101" s="4"/>
      <c r="J101" s="4"/>
      <c r="K101" s="4"/>
      <c r="L101" s="4"/>
      <c r="AK101" s="5"/>
    </row>
    <row r="102" spans="2:56">
      <c r="B102" s="1"/>
      <c r="C102" s="1"/>
      <c r="D102" s="1"/>
      <c r="E102" s="2"/>
      <c r="AF102" s="1"/>
      <c r="AG102" s="1"/>
      <c r="AH102" s="1"/>
      <c r="AI102" s="1"/>
      <c r="AK102" s="5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>
      <c r="B103" s="1"/>
      <c r="C103" s="1"/>
      <c r="D103" s="1"/>
      <c r="E103" s="2"/>
      <c r="AF103" s="1"/>
      <c r="AG103" s="1"/>
      <c r="AH103" s="1"/>
      <c r="AI103" s="1"/>
    </row>
    <row r="104" spans="2:56">
      <c r="B104" s="1"/>
      <c r="C104" s="1"/>
      <c r="D104" s="1"/>
      <c r="E104" s="2"/>
      <c r="AF104" s="1"/>
      <c r="AG104" s="1"/>
      <c r="AH104" s="1"/>
      <c r="AI104" s="1"/>
    </row>
    <row r="105" spans="2:56">
      <c r="B105" s="1"/>
      <c r="C105" s="1"/>
      <c r="D105" s="1"/>
      <c r="E105" s="2"/>
    </row>
    <row r="106" spans="2:56">
      <c r="B106" s="1"/>
      <c r="C106" s="1"/>
      <c r="D106" s="1"/>
      <c r="E106" s="2"/>
    </row>
    <row r="107" spans="2:56">
      <c r="B107" s="1"/>
      <c r="C107" s="1"/>
      <c r="D107" s="1"/>
      <c r="E107" s="2"/>
    </row>
    <row r="108" spans="2:56">
      <c r="B108" s="1"/>
      <c r="C108" s="1"/>
      <c r="D108" s="1"/>
      <c r="E108" s="2"/>
    </row>
    <row r="109" spans="2:56">
      <c r="B109" s="1"/>
      <c r="C109" s="1"/>
      <c r="D109" s="1"/>
      <c r="E109" s="2"/>
    </row>
    <row r="110" spans="2:56">
      <c r="B110" s="1"/>
      <c r="C110" s="1"/>
      <c r="D110" s="1"/>
      <c r="E110" s="2"/>
    </row>
    <row r="111" spans="2:56">
      <c r="B111" s="1"/>
      <c r="C111" s="1"/>
      <c r="D111" s="1"/>
      <c r="E111" s="2"/>
    </row>
    <row r="112" spans="2:56">
      <c r="B112" s="1"/>
      <c r="C112" s="1"/>
      <c r="D112" s="1"/>
      <c r="E112" s="2"/>
    </row>
    <row r="113" spans="2:5">
      <c r="B113" s="1"/>
      <c r="C113" s="1"/>
      <c r="D113" s="1"/>
      <c r="E113" s="2"/>
    </row>
    <row r="114" spans="2:5">
      <c r="B114" s="1"/>
      <c r="C114" s="1"/>
      <c r="D114" s="1"/>
      <c r="E114" s="2"/>
    </row>
    <row r="115" spans="2:5">
      <c r="B115" s="1"/>
      <c r="C115" s="1"/>
      <c r="D115" s="1"/>
      <c r="E115" s="2"/>
    </row>
    <row r="116" spans="2:5">
      <c r="B116" s="1"/>
      <c r="C116" s="1"/>
      <c r="D116" s="1"/>
      <c r="E116" s="2"/>
    </row>
    <row r="117" spans="2:5">
      <c r="B117" s="1"/>
      <c r="C117" s="1"/>
      <c r="D117" s="1"/>
      <c r="E117" s="2"/>
    </row>
    <row r="118" spans="2:5">
      <c r="B118" s="1"/>
      <c r="C118" s="1"/>
      <c r="D118" s="1"/>
      <c r="E118" s="2"/>
    </row>
    <row r="119" spans="2:5">
      <c r="B119" s="1"/>
      <c r="C119" s="1"/>
      <c r="D119" s="1"/>
      <c r="E119" s="2"/>
    </row>
    <row r="120" spans="2:5">
      <c r="B120" s="1"/>
      <c r="C120" s="1"/>
      <c r="D120" s="1"/>
      <c r="E120" s="2"/>
    </row>
    <row r="121" spans="2:5">
      <c r="B121" s="1"/>
      <c r="C121" s="1"/>
      <c r="D121" s="1"/>
      <c r="E121" s="2"/>
    </row>
    <row r="122" spans="2:5">
      <c r="B122" s="1"/>
      <c r="C122" s="1"/>
      <c r="D122" s="1"/>
      <c r="E122" s="2"/>
    </row>
    <row r="123" spans="2:5">
      <c r="B123" s="1"/>
      <c r="C123" s="1"/>
      <c r="D123" s="1"/>
      <c r="E123" s="2"/>
    </row>
    <row r="124" spans="2:5">
      <c r="B124" s="1"/>
      <c r="C124" s="1"/>
      <c r="D124" s="1"/>
      <c r="E124" s="2"/>
    </row>
    <row r="125" spans="2:5">
      <c r="B125" s="1"/>
      <c r="C125" s="1"/>
      <c r="D125" s="1"/>
      <c r="E125" s="2"/>
    </row>
    <row r="126" spans="2:5">
      <c r="B126" s="1"/>
      <c r="C126" s="1"/>
      <c r="D126" s="1"/>
      <c r="E126" s="2"/>
    </row>
    <row r="127" spans="2:5">
      <c r="B127" s="1"/>
      <c r="C127" s="1"/>
      <c r="D127" s="1"/>
      <c r="E127" s="2"/>
    </row>
    <row r="128" spans="2:5">
      <c r="B128" s="1"/>
      <c r="C128" s="1"/>
      <c r="D128" s="1"/>
      <c r="E128" s="2"/>
    </row>
    <row r="129" spans="2:5">
      <c r="B129" s="1"/>
      <c r="C129" s="1"/>
      <c r="D129" s="1"/>
      <c r="E129" s="2"/>
    </row>
    <row r="130" spans="2:5">
      <c r="B130" s="1"/>
      <c r="C130" s="1"/>
      <c r="D130" s="1"/>
      <c r="E130" s="2"/>
    </row>
    <row r="131" spans="2:5">
      <c r="B131" s="1"/>
      <c r="C131" s="1"/>
      <c r="D131" s="1"/>
      <c r="E131" s="2"/>
    </row>
    <row r="132" spans="2:5">
      <c r="B132" s="1"/>
      <c r="C132" s="1"/>
      <c r="D132" s="1"/>
      <c r="E132" s="2"/>
    </row>
    <row r="133" spans="2:5">
      <c r="B133" s="1"/>
      <c r="C133" s="1"/>
      <c r="D133" s="1"/>
      <c r="E133" s="2"/>
    </row>
    <row r="134" spans="2:5">
      <c r="B134" s="1"/>
      <c r="C134" s="1"/>
      <c r="D134" s="1"/>
      <c r="E134" s="2"/>
    </row>
    <row r="135" spans="2:5">
      <c r="B135" s="1"/>
      <c r="C135" s="1"/>
      <c r="D135" s="1"/>
      <c r="E135" s="2"/>
    </row>
    <row r="136" spans="2:5">
      <c r="B136" s="1"/>
      <c r="C136" s="1"/>
      <c r="D136" s="1"/>
      <c r="E136" s="2"/>
    </row>
    <row r="137" spans="2:5">
      <c r="B137" s="1"/>
      <c r="C137" s="1"/>
      <c r="D137" s="1"/>
      <c r="E137" s="2"/>
    </row>
    <row r="138" spans="2:5">
      <c r="B138" s="1"/>
      <c r="C138" s="1"/>
      <c r="D138" s="1"/>
      <c r="E138" s="2"/>
    </row>
    <row r="139" spans="2:5">
      <c r="B139" s="1"/>
      <c r="C139" s="1"/>
      <c r="D139" s="1"/>
      <c r="E139" s="2"/>
    </row>
    <row r="140" spans="2:5">
      <c r="B140" s="1"/>
      <c r="C140" s="1"/>
      <c r="D140" s="1"/>
      <c r="E140" s="2"/>
    </row>
    <row r="141" spans="2:5">
      <c r="B141" s="1"/>
      <c r="C141" s="1"/>
      <c r="D141" s="1"/>
      <c r="E141" s="2"/>
    </row>
    <row r="142" spans="2:5">
      <c r="B142" s="1"/>
      <c r="C142" s="1"/>
      <c r="D142" s="1"/>
      <c r="E142" s="2"/>
    </row>
    <row r="143" spans="2:5">
      <c r="B143" s="1"/>
      <c r="C143" s="1"/>
      <c r="D143" s="1"/>
      <c r="E143" s="2"/>
    </row>
    <row r="144" spans="2:5">
      <c r="B144" s="1"/>
      <c r="C144" s="1"/>
      <c r="D144" s="1"/>
      <c r="E144" s="2"/>
    </row>
    <row r="145" spans="2:5">
      <c r="B145" s="1"/>
      <c r="C145" s="1"/>
      <c r="D145" s="1"/>
      <c r="E145" s="2"/>
    </row>
    <row r="146" spans="2:5">
      <c r="B146" s="1"/>
      <c r="C146" s="1"/>
      <c r="D146" s="1"/>
      <c r="E146" s="2"/>
    </row>
    <row r="147" spans="2:5">
      <c r="B147" s="1"/>
      <c r="C147" s="1"/>
      <c r="D147" s="1"/>
      <c r="E147" s="2"/>
    </row>
    <row r="148" spans="2:5">
      <c r="B148" s="1"/>
      <c r="C148" s="1"/>
      <c r="D148" s="1"/>
      <c r="E148" s="2"/>
    </row>
    <row r="149" spans="2:5">
      <c r="B149" s="1"/>
      <c r="C149" s="1"/>
      <c r="D149" s="1"/>
      <c r="E149" s="2"/>
    </row>
    <row r="150" spans="2:5">
      <c r="B150" s="1"/>
      <c r="C150" s="1"/>
      <c r="D150" s="1"/>
      <c r="E150" s="2"/>
    </row>
    <row r="151" spans="2:5">
      <c r="B151" s="1"/>
      <c r="C151" s="1"/>
      <c r="D151" s="1"/>
      <c r="E151" s="2"/>
    </row>
    <row r="152" spans="2:5">
      <c r="B152" s="1"/>
      <c r="C152" s="1"/>
      <c r="D152" s="1"/>
      <c r="E152" s="2"/>
    </row>
    <row r="153" spans="2:5">
      <c r="B153" s="1"/>
      <c r="C153" s="1"/>
      <c r="D153" s="1"/>
      <c r="E153" s="2"/>
    </row>
    <row r="154" spans="2:5">
      <c r="B154" s="1"/>
      <c r="C154" s="1"/>
      <c r="D154" s="1"/>
      <c r="E154" s="2"/>
    </row>
    <row r="155" spans="2:5">
      <c r="B155" s="1"/>
      <c r="C155" s="1"/>
      <c r="D155" s="1"/>
      <c r="E155" s="2"/>
    </row>
    <row r="156" spans="2:5">
      <c r="B156" s="1"/>
      <c r="C156" s="1"/>
      <c r="D156" s="1"/>
      <c r="E156" s="2"/>
    </row>
    <row r="157" spans="2:5">
      <c r="B157" s="1"/>
      <c r="C157" s="1"/>
      <c r="D157" s="1"/>
      <c r="E157" s="2"/>
    </row>
    <row r="158" spans="2:5">
      <c r="B158" s="1"/>
      <c r="C158" s="1"/>
      <c r="D158" s="1"/>
      <c r="E158" s="2"/>
    </row>
    <row r="159" spans="2:5">
      <c r="B159" s="1"/>
      <c r="C159" s="1"/>
      <c r="D159" s="1"/>
      <c r="E159" s="2"/>
    </row>
    <row r="160" spans="2:5">
      <c r="B160" s="1"/>
      <c r="C160" s="1"/>
      <c r="D160" s="1"/>
      <c r="E160" s="2"/>
    </row>
    <row r="161" spans="2:5">
      <c r="B161" s="1"/>
      <c r="C161" s="1"/>
      <c r="D161" s="1"/>
      <c r="E161" s="2"/>
    </row>
    <row r="162" spans="2:5">
      <c r="B162" s="1"/>
      <c r="C162" s="1"/>
      <c r="D162" s="1"/>
      <c r="E162" s="2"/>
    </row>
    <row r="163" spans="2:5">
      <c r="B163" s="1"/>
      <c r="C163" s="1"/>
      <c r="D163" s="1"/>
      <c r="E163" s="2"/>
    </row>
    <row r="164" spans="2:5">
      <c r="B164" s="1"/>
      <c r="C164" s="1"/>
      <c r="D164" s="1"/>
      <c r="E164" s="2"/>
    </row>
    <row r="165" spans="2:5">
      <c r="B165" s="1"/>
      <c r="C165" s="1"/>
      <c r="D165" s="1"/>
      <c r="E165" s="2"/>
    </row>
    <row r="166" spans="2:5">
      <c r="B166" s="1"/>
      <c r="C166" s="1"/>
      <c r="D166" s="1"/>
      <c r="E166" s="2"/>
    </row>
    <row r="167" spans="2:5">
      <c r="B167" s="1"/>
      <c r="C167" s="1"/>
      <c r="D167" s="1"/>
      <c r="E167" s="2"/>
    </row>
    <row r="168" spans="2:5">
      <c r="B168" s="1"/>
      <c r="C168" s="1"/>
      <c r="D168" s="1"/>
      <c r="E168" s="2"/>
    </row>
    <row r="169" spans="2:5">
      <c r="B169" s="1"/>
      <c r="C169" s="1"/>
      <c r="D169" s="1"/>
      <c r="E169" s="2"/>
    </row>
    <row r="170" spans="2:5">
      <c r="B170" s="1"/>
      <c r="C170" s="1"/>
      <c r="D170" s="1"/>
      <c r="E170" s="2"/>
    </row>
    <row r="171" spans="2:5">
      <c r="B171" s="1"/>
      <c r="C171" s="1"/>
      <c r="D171" s="1"/>
      <c r="E171" s="2"/>
    </row>
    <row r="172" spans="2:5">
      <c r="B172" s="1"/>
      <c r="C172" s="1"/>
      <c r="D172" s="1"/>
      <c r="E172" s="2"/>
    </row>
    <row r="173" spans="2:5">
      <c r="B173" s="1"/>
      <c r="C173" s="1"/>
      <c r="D173" s="1"/>
      <c r="E173" s="2"/>
    </row>
    <row r="174" spans="2:5">
      <c r="B174" s="1"/>
      <c r="C174" s="1"/>
      <c r="D174" s="1"/>
      <c r="E174" s="2"/>
    </row>
    <row r="175" spans="2:5">
      <c r="B175" s="1"/>
      <c r="C175" s="1"/>
      <c r="D175" s="1"/>
      <c r="E175" s="2"/>
    </row>
    <row r="176" spans="2:5">
      <c r="B176" s="1"/>
      <c r="C176" s="1"/>
      <c r="D176" s="1"/>
      <c r="E176" s="2"/>
    </row>
    <row r="177" spans="2:5">
      <c r="B177" s="1"/>
      <c r="C177" s="1"/>
      <c r="D177" s="1"/>
      <c r="E177" s="2"/>
    </row>
    <row r="178" spans="2:5">
      <c r="B178" s="1"/>
      <c r="C178" s="1"/>
      <c r="D178" s="1"/>
      <c r="E178" s="2"/>
    </row>
    <row r="179" spans="2:5">
      <c r="B179" s="1"/>
      <c r="C179" s="1"/>
      <c r="D179" s="1"/>
      <c r="E179" s="2"/>
    </row>
    <row r="180" spans="2:5">
      <c r="B180" s="1"/>
      <c r="C180" s="1"/>
      <c r="D180" s="1"/>
      <c r="E180" s="2"/>
    </row>
    <row r="181" spans="2:5">
      <c r="B181" s="1"/>
      <c r="C181" s="1"/>
      <c r="D181" s="1"/>
      <c r="E181" s="2"/>
    </row>
    <row r="182" spans="2:5">
      <c r="B182" s="1"/>
      <c r="C182" s="1"/>
      <c r="D182" s="1"/>
      <c r="E182" s="2"/>
    </row>
    <row r="183" spans="2:5">
      <c r="B183" s="1"/>
      <c r="C183" s="1"/>
      <c r="D183" s="1"/>
      <c r="E183" s="2"/>
    </row>
    <row r="184" spans="2:5">
      <c r="B184" s="1"/>
      <c r="C184" s="1"/>
      <c r="D184" s="1"/>
      <c r="E184" s="2"/>
    </row>
    <row r="185" spans="2:5">
      <c r="B185" s="1"/>
      <c r="C185" s="1"/>
      <c r="D185" s="1"/>
      <c r="E185" s="2"/>
    </row>
    <row r="186" spans="2:5">
      <c r="B186" s="1"/>
      <c r="C186" s="1"/>
      <c r="D186" s="1"/>
      <c r="E186" s="2"/>
    </row>
    <row r="187" spans="2:5">
      <c r="B187" s="1"/>
      <c r="C187" s="1"/>
      <c r="D187" s="1"/>
      <c r="E187" s="2"/>
    </row>
    <row r="188" spans="2:5">
      <c r="B188" s="1"/>
      <c r="C188" s="1"/>
      <c r="D188" s="1"/>
      <c r="E188" s="2"/>
    </row>
    <row r="189" spans="2:5">
      <c r="B189" s="1"/>
      <c r="C189" s="1"/>
      <c r="D189" s="1"/>
      <c r="E189" s="2"/>
    </row>
    <row r="190" spans="2:5">
      <c r="B190" s="1"/>
      <c r="C190" s="1"/>
      <c r="D190" s="1"/>
      <c r="E190" s="2"/>
    </row>
    <row r="191" spans="2:5">
      <c r="B191" s="1"/>
      <c r="C191" s="1"/>
      <c r="D191" s="1"/>
      <c r="E191" s="2"/>
    </row>
    <row r="192" spans="2:5">
      <c r="B192" s="1"/>
      <c r="C192" s="1"/>
      <c r="D192" s="1"/>
      <c r="E192" s="2"/>
    </row>
    <row r="193" spans="2:5">
      <c r="B193" s="1"/>
      <c r="C193" s="1"/>
      <c r="D193" s="1"/>
      <c r="E193" s="2"/>
    </row>
    <row r="194" spans="2:5">
      <c r="B194" s="1"/>
      <c r="C194" s="1"/>
      <c r="D194" s="1"/>
      <c r="E194" s="2"/>
    </row>
    <row r="195" spans="2:5">
      <c r="B195" s="1"/>
      <c r="C195" s="1"/>
      <c r="D195" s="1"/>
      <c r="E195" s="2"/>
    </row>
    <row r="196" spans="2:5">
      <c r="B196" s="1"/>
      <c r="C196" s="1"/>
      <c r="D196" s="1"/>
      <c r="E196" s="2"/>
    </row>
    <row r="197" spans="2:5">
      <c r="B197" s="1"/>
      <c r="C197" s="1"/>
      <c r="D197" s="1"/>
      <c r="E197" s="2"/>
    </row>
    <row r="198" spans="2:5">
      <c r="B198" s="1"/>
      <c r="C198" s="1"/>
      <c r="D198" s="1"/>
      <c r="E198" s="2"/>
    </row>
    <row r="199" spans="2:5">
      <c r="B199" s="1"/>
      <c r="C199" s="1"/>
      <c r="D199" s="1"/>
      <c r="E199" s="2"/>
    </row>
    <row r="200" spans="2:5">
      <c r="B200" s="1"/>
      <c r="C200" s="1"/>
      <c r="D200" s="1"/>
      <c r="E200" s="2"/>
    </row>
    <row r="201" spans="2:5">
      <c r="B201" s="1"/>
      <c r="C201" s="1"/>
      <c r="D201" s="1"/>
      <c r="E201" s="2"/>
    </row>
    <row r="202" spans="2:5">
      <c r="B202" s="1"/>
      <c r="C202" s="1"/>
      <c r="D202" s="1"/>
      <c r="E202" s="2"/>
    </row>
    <row r="203" spans="2:5">
      <c r="B203" s="1"/>
      <c r="C203" s="1"/>
      <c r="D203" s="1"/>
      <c r="E203" s="2"/>
    </row>
    <row r="204" spans="2:5">
      <c r="B204" s="1"/>
      <c r="C204" s="1"/>
      <c r="D204" s="1"/>
      <c r="E204" s="2"/>
    </row>
    <row r="205" spans="2:5">
      <c r="B205" s="1"/>
      <c r="C205" s="1"/>
      <c r="D205" s="1"/>
      <c r="E205" s="2"/>
    </row>
    <row r="206" spans="2:5">
      <c r="B206" s="1"/>
      <c r="C206" s="1"/>
      <c r="D206" s="1"/>
      <c r="E206" s="2"/>
    </row>
    <row r="207" spans="2:5">
      <c r="B207" s="1"/>
      <c r="C207" s="1"/>
      <c r="D207" s="1"/>
      <c r="E207" s="2"/>
    </row>
    <row r="208" spans="2:5">
      <c r="B208" s="1"/>
      <c r="C208" s="1"/>
      <c r="D208" s="1"/>
      <c r="E208" s="2"/>
    </row>
    <row r="209" spans="2:5">
      <c r="B209" s="1"/>
      <c r="C209" s="1"/>
      <c r="D209" s="1"/>
      <c r="E209" s="2"/>
    </row>
    <row r="210" spans="2:5">
      <c r="B210" s="1"/>
      <c r="C210" s="1"/>
      <c r="D210" s="1"/>
      <c r="E210" s="2"/>
    </row>
    <row r="211" spans="2:5">
      <c r="B211" s="1"/>
      <c r="C211" s="1"/>
      <c r="D211" s="1"/>
      <c r="E211" s="2"/>
    </row>
    <row r="212" spans="2:5">
      <c r="B212" s="1"/>
      <c r="C212" s="1"/>
      <c r="D212" s="1"/>
      <c r="E212" s="2"/>
    </row>
    <row r="213" spans="2:5">
      <c r="B213" s="1"/>
      <c r="C213" s="1"/>
      <c r="D213" s="1"/>
      <c r="E213" s="2"/>
    </row>
    <row r="214" spans="2:5">
      <c r="B214" s="1"/>
      <c r="C214" s="1"/>
      <c r="D214" s="1"/>
      <c r="E214" s="2"/>
    </row>
    <row r="215" spans="2:5">
      <c r="B215" s="1"/>
      <c r="C215" s="1"/>
      <c r="D215" s="1"/>
      <c r="E215" s="2"/>
    </row>
    <row r="216" spans="2:5">
      <c r="B216" s="1"/>
      <c r="C216" s="1"/>
      <c r="D216" s="1"/>
      <c r="E216" s="2"/>
    </row>
    <row r="217" spans="2:5">
      <c r="B217" s="1"/>
      <c r="C217" s="1"/>
      <c r="D217" s="1"/>
      <c r="E217" s="2"/>
    </row>
    <row r="218" spans="2:5">
      <c r="B218" s="1"/>
      <c r="C218" s="1"/>
      <c r="D218" s="1"/>
      <c r="E218" s="2"/>
    </row>
    <row r="219" spans="2:5">
      <c r="B219" s="1"/>
      <c r="C219" s="1"/>
      <c r="D219" s="1"/>
      <c r="E219" s="2"/>
    </row>
    <row r="220" spans="2:5">
      <c r="B220" s="1"/>
      <c r="C220" s="1"/>
      <c r="D220" s="1"/>
      <c r="E220" s="2"/>
    </row>
    <row r="221" spans="2:5">
      <c r="B221" s="1"/>
      <c r="C221" s="1"/>
      <c r="D221" s="1"/>
      <c r="E221" s="2"/>
    </row>
  </sheetData>
  <sheetProtection password="EE05" sheet="1" objects="1" scenarios="1"/>
  <mergeCells count="31">
    <mergeCell ref="B26:D26"/>
    <mergeCell ref="B27:D27"/>
    <mergeCell ref="B28:D28"/>
    <mergeCell ref="B29:D29"/>
    <mergeCell ref="B21:E22"/>
    <mergeCell ref="B23:D23"/>
    <mergeCell ref="B24:D24"/>
    <mergeCell ref="B25:D25"/>
    <mergeCell ref="B20:D20"/>
    <mergeCell ref="B16:D16"/>
    <mergeCell ref="B7:D7"/>
    <mergeCell ref="B9:D9"/>
    <mergeCell ref="B12:D12"/>
    <mergeCell ref="B15:D15"/>
    <mergeCell ref="B10:E11"/>
    <mergeCell ref="B4:D4"/>
    <mergeCell ref="H2:K2"/>
    <mergeCell ref="B19:D19"/>
    <mergeCell ref="AK4:BI6"/>
    <mergeCell ref="B6:D6"/>
    <mergeCell ref="B5:D5"/>
    <mergeCell ref="B8:D8"/>
    <mergeCell ref="B17:D17"/>
    <mergeCell ref="B18:D18"/>
    <mergeCell ref="BF7:BI7"/>
    <mergeCell ref="AN7:AR7"/>
    <mergeCell ref="AS7:AV7"/>
    <mergeCell ref="AW7:BE7"/>
    <mergeCell ref="AL7:AM7"/>
    <mergeCell ref="B13:D14"/>
    <mergeCell ref="E13:E14"/>
  </mergeCells>
  <conditionalFormatting sqref="AL8:BI9">
    <cfRule type="cellIs" dxfId="26" priority="35" operator="equal">
      <formula>$E$6</formula>
    </cfRule>
  </conditionalFormatting>
  <conditionalFormatting sqref="AL11:AL50">
    <cfRule type="expression" dxfId="25" priority="26">
      <formula>$AL$8=$E$6</formula>
    </cfRule>
  </conditionalFormatting>
  <conditionalFormatting sqref="AM11:AM50">
    <cfRule type="expression" dxfId="24" priority="25">
      <formula>$AM$8=$E$6</formula>
    </cfRule>
  </conditionalFormatting>
  <conditionalFormatting sqref="AN11:AN50">
    <cfRule type="expression" dxfId="23" priority="24">
      <formula>$AN$8=$E$6</formula>
    </cfRule>
  </conditionalFormatting>
  <conditionalFormatting sqref="AO11:AO50">
    <cfRule type="expression" dxfId="22" priority="23">
      <formula>$E$6=$AO$8</formula>
    </cfRule>
  </conditionalFormatting>
  <conditionalFormatting sqref="AP11:AP50">
    <cfRule type="expression" dxfId="21" priority="22">
      <formula>$AP$8=$E$6</formula>
    </cfRule>
  </conditionalFormatting>
  <conditionalFormatting sqref="AQ11:AQ50">
    <cfRule type="expression" dxfId="20" priority="21">
      <formula>$E$6=$AQ$8</formula>
    </cfRule>
  </conditionalFormatting>
  <conditionalFormatting sqref="AR11:AR50">
    <cfRule type="expression" dxfId="19" priority="20">
      <formula>$E$6=$AR$8</formula>
    </cfRule>
  </conditionalFormatting>
  <conditionalFormatting sqref="AS11:AS50">
    <cfRule type="expression" dxfId="18" priority="19">
      <formula>$E$6=$AS$8</formula>
    </cfRule>
  </conditionalFormatting>
  <conditionalFormatting sqref="AT11:AT50">
    <cfRule type="expression" dxfId="17" priority="18">
      <formula>$AT$8=$E$6</formula>
    </cfRule>
  </conditionalFormatting>
  <conditionalFormatting sqref="AL10:BI10">
    <cfRule type="cellIs" dxfId="16" priority="17" operator="equal">
      <formula>$E$12</formula>
    </cfRule>
  </conditionalFormatting>
  <conditionalFormatting sqref="AU11:AU50">
    <cfRule type="expression" dxfId="15" priority="16">
      <formula>$AU$8=$E$6</formula>
    </cfRule>
  </conditionalFormatting>
  <conditionalFormatting sqref="AV11:AV50">
    <cfRule type="expression" dxfId="14" priority="15">
      <formula>$E$6=$AV$8</formula>
    </cfRule>
  </conditionalFormatting>
  <conditionalFormatting sqref="AW11:AW50">
    <cfRule type="expression" dxfId="13" priority="14">
      <formula>$E$6=$AW$8</formula>
    </cfRule>
  </conditionalFormatting>
  <conditionalFormatting sqref="AX11:AX50">
    <cfRule type="expression" dxfId="12" priority="13">
      <formula>$AX$8=$E$6</formula>
    </cfRule>
  </conditionalFormatting>
  <conditionalFormatting sqref="AY11:AY50">
    <cfRule type="expression" dxfId="11" priority="12">
      <formula>$E$6=$AY$8</formula>
    </cfRule>
  </conditionalFormatting>
  <conditionalFormatting sqref="AZ11:AZ50">
    <cfRule type="expression" dxfId="10" priority="11">
      <formula>$E$6=$AZ$8</formula>
    </cfRule>
  </conditionalFormatting>
  <conditionalFormatting sqref="BA11:BA50">
    <cfRule type="expression" dxfId="9" priority="10">
      <formula>$BA$8=$E$6</formula>
    </cfRule>
  </conditionalFormatting>
  <conditionalFormatting sqref="BB11:BB50">
    <cfRule type="expression" dxfId="8" priority="9">
      <formula>$BB$8=$E$6</formula>
    </cfRule>
  </conditionalFormatting>
  <conditionalFormatting sqref="BC11:BC50">
    <cfRule type="expression" dxfId="7" priority="8">
      <formula>$BC$8=$E$6</formula>
    </cfRule>
  </conditionalFormatting>
  <conditionalFormatting sqref="BD11:BD50">
    <cfRule type="expression" dxfId="6" priority="7">
      <formula>$BD$8=$E$6</formula>
    </cfRule>
  </conditionalFormatting>
  <conditionalFormatting sqref="BE11:BE50">
    <cfRule type="expression" dxfId="5" priority="6">
      <formula>$BE$8=$E$6</formula>
    </cfRule>
  </conditionalFormatting>
  <conditionalFormatting sqref="BF11:BF50">
    <cfRule type="expression" dxfId="4" priority="5">
      <formula>$BF$8=$E$6</formula>
    </cfRule>
  </conditionalFormatting>
  <conditionalFormatting sqref="BG11:BG50">
    <cfRule type="expression" dxfId="3" priority="4">
      <formula>$BG$8=$E$6</formula>
    </cfRule>
  </conditionalFormatting>
  <conditionalFormatting sqref="BH11:BH50">
    <cfRule type="expression" dxfId="2" priority="3">
      <formula>$BH$8=$E$6</formula>
    </cfRule>
  </conditionalFormatting>
  <conditionalFormatting sqref="BI11:BI50">
    <cfRule type="expression" dxfId="1" priority="2">
      <formula>$BI$8=$E$6</formula>
    </cfRule>
  </conditionalFormatting>
  <conditionalFormatting sqref="AL11:BI50">
    <cfRule type="cellIs" dxfId="0" priority="1" operator="equal">
      <formula>$E$16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2018-11-04T03:29:44Z</dcterms:created>
  <dcterms:modified xsi:type="dcterms:W3CDTF">2019-09-14T01:07:15Z</dcterms:modified>
</cp:coreProperties>
</file>