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RPUR FP SCHOOL\Desktop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E8" i="1" l="1"/>
  <c r="E7" i="1"/>
  <c r="AJ7" i="2"/>
  <c r="AK7" i="2"/>
  <c r="AL7" i="2"/>
  <c r="AM7" i="2"/>
  <c r="AM5" i="2"/>
  <c r="AL5" i="2"/>
  <c r="AK5" i="2"/>
  <c r="AJ5" i="2"/>
  <c r="AI5" i="2"/>
  <c r="AM6" i="2"/>
  <c r="AJ6" i="2"/>
  <c r="AK6" i="2"/>
  <c r="AL6" i="2"/>
  <c r="BP12" i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Q12" i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R12" i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S12" i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O12" i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N12" i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M12" i="1"/>
  <c r="BM13" i="1" s="1"/>
  <c r="BM14" i="1" s="1"/>
  <c r="BM15" i="1" s="1"/>
  <c r="BM16" i="1" s="1"/>
  <c r="BM17" i="1" s="1"/>
  <c r="BM19" i="1" s="1"/>
  <c r="BM20" i="1" s="1"/>
  <c r="BM21" i="1" s="1"/>
  <c r="BM22" i="1" s="1"/>
  <c r="BM23" i="1" s="1"/>
  <c r="BM24" i="1" s="1"/>
  <c r="BM25" i="1" s="1"/>
  <c r="BM26" i="1" s="1"/>
  <c r="BL12" i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D12" i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C12" i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B12" i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A12" i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AZ12" i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Y12" i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X12" i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W12" i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V12" i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U12" i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T12" i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S12" i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R12" i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Q12" i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P12" i="1"/>
  <c r="AP13" i="1" s="1"/>
  <c r="AP14" i="1" s="1"/>
  <c r="AP15" i="1" s="1"/>
  <c r="AP16" i="1" s="1"/>
  <c r="AP17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O13" i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12" i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2" i="1" s="1"/>
  <c r="AN43" i="1" s="1"/>
  <c r="AN12" i="1"/>
  <c r="AM12" i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L12" i="1"/>
  <c r="AL13" i="1" s="1"/>
  <c r="AL14" i="1" s="1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0" i="3"/>
  <c r="B79" i="3"/>
  <c r="B78" i="3"/>
  <c r="B77" i="3"/>
  <c r="B76" i="3"/>
  <c r="B75" i="3"/>
  <c r="B74" i="3"/>
  <c r="B73" i="3"/>
  <c r="B72" i="3"/>
  <c r="B70" i="3"/>
  <c r="B69" i="3"/>
  <c r="B68" i="3"/>
  <c r="B67" i="3"/>
  <c r="B66" i="3"/>
  <c r="B65" i="3"/>
  <c r="B64" i="3"/>
  <c r="B63" i="3"/>
  <c r="B62" i="3"/>
  <c r="B60" i="3"/>
  <c r="B59" i="3"/>
  <c r="B58" i="3"/>
  <c r="B57" i="3"/>
  <c r="B56" i="3"/>
  <c r="B55" i="3"/>
  <c r="B54" i="3"/>
  <c r="B53" i="3"/>
  <c r="B52" i="3"/>
  <c r="B50" i="3"/>
  <c r="B49" i="3"/>
  <c r="B48" i="3"/>
  <c r="B47" i="3"/>
  <c r="B46" i="3"/>
  <c r="B45" i="3"/>
  <c r="B44" i="3"/>
  <c r="B43" i="3"/>
  <c r="B42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B26" i="3"/>
  <c r="B25" i="3"/>
  <c r="B24" i="3"/>
  <c r="B23" i="3"/>
  <c r="B22" i="3"/>
  <c r="H1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L11" i="2" l="1"/>
  <c r="AL13" i="2" s="1"/>
  <c r="AL15" i="2" s="1"/>
  <c r="AL16" i="2" s="1"/>
  <c r="AK11" i="2"/>
  <c r="AK13" i="2" s="1"/>
  <c r="AK15" i="2" s="1"/>
  <c r="AK16" i="2" s="1"/>
  <c r="AL15" i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M11" i="2"/>
  <c r="AM13" i="2" s="1"/>
  <c r="AM15" i="2" s="1"/>
  <c r="AM16" i="2" s="1"/>
  <c r="AJ11" i="2"/>
  <c r="AJ13" i="2" s="1"/>
  <c r="AJ15" i="2" s="1"/>
  <c r="AJ16" i="2" s="1"/>
  <c r="BK12" i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3" i="1" s="1"/>
  <c r="BK34" i="1" s="1"/>
  <c r="BK35" i="1" s="1"/>
  <c r="BK37" i="1" s="1"/>
  <c r="BK39" i="1" s="1"/>
  <c r="BK40" i="1" s="1"/>
  <c r="BK41" i="1" s="1"/>
  <c r="BK43" i="1" s="1"/>
  <c r="BJ13" i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12" i="1"/>
  <c r="BI12" i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H12" i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G12" i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F12" i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E12" i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1" i="1" s="1"/>
  <c r="BE42" i="1" s="1"/>
  <c r="BE43" i="1" s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F7" i="2"/>
  <c r="H22" i="1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I11" i="2" s="1"/>
  <c r="AI13" i="2" s="1"/>
  <c r="AI15" i="2" s="1"/>
  <c r="AI16" i="2" s="1"/>
  <c r="AX6" i="2"/>
  <c r="AX7" i="2"/>
  <c r="F6" i="2"/>
  <c r="H4" i="1"/>
  <c r="H6" i="1" s="1"/>
  <c r="G18" i="1"/>
  <c r="G19" i="1" s="1"/>
  <c r="G20" i="1" s="1"/>
  <c r="G15" i="1"/>
  <c r="E25" i="1"/>
  <c r="AH11" i="1"/>
  <c r="AH12" i="1" s="1"/>
  <c r="AH13" i="1" s="1"/>
  <c r="AH14" i="1" s="1"/>
  <c r="AH15" i="1" s="1"/>
  <c r="AH19" i="1" s="1"/>
  <c r="E11" i="1" s="1"/>
  <c r="AK12" i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I11" i="2" l="1"/>
  <c r="I13" i="2" s="1"/>
  <c r="I15" i="2" s="1"/>
  <c r="I16" i="2" s="1"/>
  <c r="Q11" i="2"/>
  <c r="Q13" i="2" s="1"/>
  <c r="Q15" i="2" s="1"/>
  <c r="Q16" i="2" s="1"/>
  <c r="U11" i="2"/>
  <c r="U13" i="2" s="1"/>
  <c r="U15" i="2" s="1"/>
  <c r="U16" i="2" s="1"/>
  <c r="Y11" i="2"/>
  <c r="Y13" i="2" s="1"/>
  <c r="Y15" i="2" s="1"/>
  <c r="Y16" i="2" s="1"/>
  <c r="AC11" i="2"/>
  <c r="AC13" i="2" s="1"/>
  <c r="AC15" i="2" s="1"/>
  <c r="AC16" i="2" s="1"/>
  <c r="AG11" i="2"/>
  <c r="AG13" i="2" s="1"/>
  <c r="AG15" i="2" s="1"/>
  <c r="AG16" i="2" s="1"/>
  <c r="G11" i="2"/>
  <c r="G13" i="2" s="1"/>
  <c r="G15" i="2" s="1"/>
  <c r="G16" i="2" s="1"/>
  <c r="K11" i="2"/>
  <c r="K13" i="2" s="1"/>
  <c r="K15" i="2" s="1"/>
  <c r="K16" i="2" s="1"/>
  <c r="S11" i="2"/>
  <c r="S13" i="2" s="1"/>
  <c r="S15" i="2" s="1"/>
  <c r="S16" i="2" s="1"/>
  <c r="W11" i="2"/>
  <c r="W13" i="2" s="1"/>
  <c r="W15" i="2" s="1"/>
  <c r="W16" i="2" s="1"/>
  <c r="AA11" i="2"/>
  <c r="AA13" i="2" s="1"/>
  <c r="AA15" i="2" s="1"/>
  <c r="AA16" i="2" s="1"/>
  <c r="AE11" i="2"/>
  <c r="AE13" i="2" s="1"/>
  <c r="AE15" i="2" s="1"/>
  <c r="AE16" i="2" s="1"/>
  <c r="F11" i="2"/>
  <c r="F13" i="2" s="1"/>
  <c r="F15" i="2" s="1"/>
  <c r="F16" i="2" s="1"/>
  <c r="J11" i="2"/>
  <c r="J13" i="2" s="1"/>
  <c r="J15" i="2" s="1"/>
  <c r="J16" i="2" s="1"/>
  <c r="N11" i="2"/>
  <c r="N13" i="2" s="1"/>
  <c r="N15" i="2" s="1"/>
  <c r="N16" i="2" s="1"/>
  <c r="R11" i="2"/>
  <c r="R13" i="2" s="1"/>
  <c r="R15" i="2" s="1"/>
  <c r="R16" i="2" s="1"/>
  <c r="V11" i="2"/>
  <c r="V13" i="2" s="1"/>
  <c r="V15" i="2" s="1"/>
  <c r="V16" i="2" s="1"/>
  <c r="Z11" i="2"/>
  <c r="Z13" i="2" s="1"/>
  <c r="Z15" i="2" s="1"/>
  <c r="Z16" i="2" s="1"/>
  <c r="AD11" i="2"/>
  <c r="AD13" i="2" s="1"/>
  <c r="AD15" i="2" s="1"/>
  <c r="AD16" i="2" s="1"/>
  <c r="AH11" i="2"/>
  <c r="AH13" i="2" s="1"/>
  <c r="AH15" i="2" s="1"/>
  <c r="AH16" i="2" s="1"/>
  <c r="H11" i="2"/>
  <c r="H13" i="2" s="1"/>
  <c r="H15" i="2" s="1"/>
  <c r="H16" i="2" s="1"/>
  <c r="L11" i="2"/>
  <c r="L13" i="2" s="1"/>
  <c r="L15" i="2" s="1"/>
  <c r="L16" i="2" s="1"/>
  <c r="P11" i="2"/>
  <c r="P13" i="2" s="1"/>
  <c r="P15" i="2" s="1"/>
  <c r="P16" i="2" s="1"/>
  <c r="T11" i="2"/>
  <c r="T13" i="2" s="1"/>
  <c r="T15" i="2" s="1"/>
  <c r="T16" i="2" s="1"/>
  <c r="X11" i="2"/>
  <c r="X13" i="2" s="1"/>
  <c r="X15" i="2" s="1"/>
  <c r="X16" i="2" s="1"/>
  <c r="AB11" i="2"/>
  <c r="AB13" i="2" s="1"/>
  <c r="AB15" i="2" s="1"/>
  <c r="AB16" i="2" s="1"/>
  <c r="AF11" i="2"/>
  <c r="AF13" i="2" s="1"/>
  <c r="AF15" i="2" s="1"/>
  <c r="AF16" i="2" s="1"/>
  <c r="G8" i="2"/>
  <c r="K8" i="2"/>
  <c r="O8" i="2"/>
  <c r="AE8" i="2"/>
  <c r="AI8" i="2"/>
  <c r="AA8" i="2"/>
  <c r="W8" i="2"/>
  <c r="S8" i="2"/>
  <c r="L8" i="2"/>
  <c r="AB8" i="2"/>
  <c r="I8" i="2"/>
  <c r="M8" i="2"/>
  <c r="Q8" i="2"/>
  <c r="U8" i="2"/>
  <c r="Y8" i="2"/>
  <c r="AC8" i="2"/>
  <c r="AG8" i="2"/>
  <c r="H8" i="2"/>
  <c r="P8" i="2"/>
  <c r="X8" i="2"/>
  <c r="AF8" i="2"/>
  <c r="F8" i="2"/>
  <c r="J8" i="2"/>
  <c r="N8" i="2"/>
  <c r="R8" i="2"/>
  <c r="V8" i="2"/>
  <c r="Z8" i="2"/>
  <c r="AD8" i="2"/>
  <c r="AH8" i="2"/>
  <c r="T8" i="2"/>
  <c r="I13" i="1"/>
  <c r="K6" i="1"/>
  <c r="I6" i="1"/>
  <c r="J6" i="1"/>
  <c r="AH26" i="1" l="1"/>
  <c r="F9" i="2"/>
  <c r="J22" i="1" s="1"/>
  <c r="E12" i="1"/>
  <c r="H10" i="1"/>
  <c r="H9" i="1"/>
  <c r="H8" i="1"/>
  <c r="H7" i="1"/>
  <c r="I7" i="1" s="1"/>
  <c r="AH30" i="1" l="1"/>
  <c r="AH31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J10" i="1"/>
  <c r="K10" i="1"/>
  <c r="I10" i="1"/>
  <c r="I9" i="1"/>
  <c r="K9" i="1"/>
  <c r="J9" i="1"/>
  <c r="J8" i="1"/>
  <c r="I8" i="1"/>
  <c r="K8" i="1"/>
  <c r="J7" i="1"/>
  <c r="K7" i="1"/>
  <c r="E14" i="1" l="1"/>
  <c r="N10" i="1" s="1"/>
  <c r="O10" i="1" l="1"/>
  <c r="N11" i="1"/>
  <c r="P10" i="1" l="1"/>
  <c r="N12" i="1"/>
  <c r="O11" i="1"/>
  <c r="O12" i="1" l="1"/>
  <c r="N13" i="1"/>
  <c r="P11" i="1"/>
  <c r="O13" i="1" l="1"/>
  <c r="N14" i="1"/>
  <c r="P12" i="1"/>
  <c r="P13" i="1" l="1"/>
  <c r="N15" i="1"/>
  <c r="O14" i="1"/>
  <c r="N16" i="1" l="1"/>
  <c r="O15" i="1"/>
  <c r="P14" i="1"/>
  <c r="N17" i="1" l="1"/>
  <c r="O16" i="1"/>
  <c r="P15" i="1"/>
  <c r="O17" i="1" l="1"/>
  <c r="N18" i="1"/>
  <c r="P16" i="1"/>
  <c r="O18" i="1" l="1"/>
  <c r="N19" i="1"/>
  <c r="P17" i="1"/>
  <c r="N20" i="1" l="1"/>
  <c r="O19" i="1"/>
  <c r="P18" i="1"/>
  <c r="P19" i="1" l="1"/>
  <c r="O20" i="1"/>
  <c r="N21" i="1"/>
  <c r="P20" i="1" l="1"/>
  <c r="O21" i="1"/>
  <c r="N22" i="1"/>
  <c r="P21" i="1" l="1"/>
  <c r="N23" i="1"/>
  <c r="O22" i="1"/>
  <c r="N24" i="1" l="1"/>
  <c r="O23" i="1"/>
  <c r="P22" i="1"/>
  <c r="N25" i="1" l="1"/>
  <c r="O24" i="1"/>
  <c r="P23" i="1"/>
  <c r="O25" i="1" l="1"/>
  <c r="N26" i="1"/>
  <c r="P24" i="1"/>
  <c r="P25" i="1" l="1"/>
  <c r="N27" i="1"/>
  <c r="O26" i="1"/>
  <c r="N28" i="1" l="1"/>
  <c r="O27" i="1"/>
  <c r="P26" i="1"/>
  <c r="N29" i="1" l="1"/>
  <c r="O28" i="1"/>
  <c r="P27" i="1"/>
  <c r="O29" i="1" l="1"/>
  <c r="N30" i="1"/>
  <c r="P28" i="1"/>
  <c r="P29" i="1" l="1"/>
  <c r="O30" i="1"/>
  <c r="N31" i="1"/>
  <c r="P30" i="1" l="1"/>
  <c r="N32" i="1"/>
  <c r="O31" i="1"/>
  <c r="O32" i="1" l="1"/>
  <c r="N33" i="1"/>
  <c r="P31" i="1"/>
  <c r="P32" i="1" l="1"/>
  <c r="O33" i="1"/>
  <c r="N34" i="1"/>
  <c r="P33" i="1" l="1"/>
  <c r="N35" i="1"/>
  <c r="O34" i="1"/>
  <c r="N36" i="1" l="1"/>
  <c r="O35" i="1"/>
  <c r="P34" i="1"/>
  <c r="N37" i="1" l="1"/>
  <c r="O36" i="1"/>
  <c r="P35" i="1"/>
  <c r="O37" i="1" l="1"/>
  <c r="N38" i="1"/>
  <c r="P36" i="1"/>
  <c r="P37" i="1" l="1"/>
  <c r="O38" i="1"/>
  <c r="N39" i="1"/>
  <c r="P38" i="1" l="1"/>
  <c r="N40" i="1"/>
  <c r="O39" i="1"/>
  <c r="O40" i="1" l="1"/>
  <c r="N41" i="1"/>
  <c r="P39" i="1"/>
  <c r="P40" i="1" l="1"/>
  <c r="O41" i="1"/>
  <c r="N42" i="1"/>
  <c r="P41" i="1" l="1"/>
  <c r="N43" i="1"/>
  <c r="O42" i="1"/>
  <c r="N44" i="1" l="1"/>
  <c r="O43" i="1"/>
  <c r="P42" i="1"/>
  <c r="N45" i="1" l="1"/>
  <c r="O44" i="1"/>
  <c r="P43" i="1"/>
  <c r="O45" i="1" l="1"/>
  <c r="N46" i="1"/>
  <c r="P44" i="1"/>
  <c r="P45" i="1" l="1"/>
  <c r="O46" i="1"/>
  <c r="N47" i="1"/>
  <c r="P46" i="1" l="1"/>
  <c r="N48" i="1"/>
  <c r="O47" i="1"/>
  <c r="O48" i="1" l="1"/>
  <c r="N49" i="1"/>
  <c r="O49" i="1" s="1"/>
  <c r="P47" i="1"/>
  <c r="P49" i="1" l="1"/>
  <c r="P48" i="1"/>
  <c r="Q10" i="1" l="1"/>
  <c r="S10" i="1" s="1"/>
  <c r="Q11" i="1" l="1"/>
  <c r="S11" i="1" s="1"/>
  <c r="R10" i="1"/>
  <c r="H24" i="1" s="1"/>
  <c r="E15" i="1" s="1"/>
  <c r="F4" i="2" s="1"/>
  <c r="G4" i="2" s="1"/>
  <c r="H4" i="2" s="1"/>
  <c r="I4" i="2" s="1"/>
  <c r="J4" i="2" s="1"/>
  <c r="K4" i="2" s="1"/>
  <c r="L4" i="2" s="1"/>
  <c r="M4" i="2" s="1"/>
  <c r="N4" i="2" s="1"/>
  <c r="O4" i="2" s="1"/>
  <c r="T10" i="1"/>
  <c r="M11" i="2" l="1"/>
  <c r="M13" i="2" s="1"/>
  <c r="M15" i="2" s="1"/>
  <c r="M16" i="2" s="1"/>
  <c r="Q12" i="1"/>
  <c r="Q13" i="1" s="1"/>
  <c r="P4" i="2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O11" i="2"/>
  <c r="O13" i="2" s="1"/>
  <c r="O15" i="2" s="1"/>
  <c r="O16" i="2" s="1"/>
  <c r="T11" i="1"/>
  <c r="S12" i="1" l="1"/>
  <c r="F18" i="2"/>
  <c r="E16" i="1" s="1"/>
  <c r="Q14" i="1"/>
  <c r="S13" i="1"/>
  <c r="T12" i="1"/>
  <c r="T13" i="1" l="1"/>
  <c r="Q15" i="1"/>
  <c r="S14" i="1"/>
  <c r="Q16" i="1" l="1"/>
  <c r="S15" i="1"/>
  <c r="T14" i="1"/>
  <c r="Q17" i="1" l="1"/>
  <c r="S16" i="1"/>
  <c r="T15" i="1"/>
  <c r="Q18" i="1" l="1"/>
  <c r="S17" i="1"/>
  <c r="T16" i="1"/>
  <c r="Q19" i="1" l="1"/>
  <c r="S18" i="1"/>
  <c r="T17" i="1"/>
  <c r="Q20" i="1" l="1"/>
  <c r="S19" i="1"/>
  <c r="T18" i="1"/>
  <c r="Q21" i="1" l="1"/>
  <c r="S20" i="1"/>
  <c r="T19" i="1"/>
  <c r="Q22" i="1" l="1"/>
  <c r="S21" i="1"/>
  <c r="T20" i="1"/>
  <c r="Q23" i="1" l="1"/>
  <c r="S22" i="1"/>
  <c r="T21" i="1"/>
  <c r="Q24" i="1" l="1"/>
  <c r="S23" i="1"/>
  <c r="T22" i="1"/>
  <c r="Q25" i="1" l="1"/>
  <c r="S24" i="1"/>
  <c r="T23" i="1"/>
  <c r="Q26" i="1" l="1"/>
  <c r="S25" i="1"/>
  <c r="T24" i="1"/>
  <c r="Q27" i="1" l="1"/>
  <c r="S26" i="1"/>
  <c r="T25" i="1"/>
  <c r="Q28" i="1" l="1"/>
  <c r="S27" i="1"/>
  <c r="T26" i="1"/>
  <c r="Q29" i="1" l="1"/>
  <c r="S28" i="1"/>
  <c r="T27" i="1"/>
  <c r="Q30" i="1" l="1"/>
  <c r="S29" i="1"/>
  <c r="T28" i="1"/>
  <c r="Q31" i="1" l="1"/>
  <c r="S30" i="1"/>
  <c r="T29" i="1"/>
  <c r="Q32" i="1" l="1"/>
  <c r="S31" i="1"/>
  <c r="T30" i="1"/>
  <c r="Q33" i="1" l="1"/>
  <c r="S32" i="1"/>
  <c r="T31" i="1"/>
  <c r="Q34" i="1" l="1"/>
  <c r="S33" i="1"/>
  <c r="T32" i="1"/>
  <c r="Q35" i="1" l="1"/>
  <c r="S34" i="1"/>
  <c r="T33" i="1"/>
  <c r="Q36" i="1" l="1"/>
  <c r="S35" i="1"/>
  <c r="T34" i="1"/>
  <c r="Q37" i="1" l="1"/>
  <c r="S36" i="1"/>
  <c r="T35" i="1"/>
  <c r="Q38" i="1" l="1"/>
  <c r="S37" i="1"/>
  <c r="T36" i="1"/>
  <c r="Q39" i="1" l="1"/>
  <c r="S38" i="1"/>
  <c r="T37" i="1"/>
  <c r="Q40" i="1" l="1"/>
  <c r="S39" i="1"/>
  <c r="T38" i="1"/>
  <c r="Q41" i="1" l="1"/>
  <c r="S40" i="1"/>
  <c r="T39" i="1"/>
  <c r="Q42" i="1" l="1"/>
  <c r="S41" i="1"/>
  <c r="T40" i="1"/>
  <c r="Q43" i="1" l="1"/>
  <c r="S42" i="1"/>
  <c r="T41" i="1"/>
  <c r="Q44" i="1" l="1"/>
  <c r="S43" i="1"/>
  <c r="T42" i="1"/>
  <c r="Q45" i="1" l="1"/>
  <c r="S44" i="1"/>
  <c r="T43" i="1"/>
  <c r="Q46" i="1" l="1"/>
  <c r="S45" i="1"/>
  <c r="T44" i="1"/>
  <c r="Q47" i="1" l="1"/>
  <c r="S46" i="1"/>
  <c r="T45" i="1"/>
  <c r="Q48" i="1" l="1"/>
  <c r="S47" i="1"/>
  <c r="T46" i="1"/>
  <c r="Q49" i="1" l="1"/>
  <c r="S49" i="1" s="1"/>
  <c r="S48" i="1"/>
  <c r="T47" i="1"/>
  <c r="T49" i="1" l="1"/>
  <c r="T48" i="1"/>
  <c r="U10" i="1" l="1"/>
  <c r="U11" i="1" s="1"/>
  <c r="V10" i="1" l="1"/>
  <c r="W10" i="1" s="1"/>
  <c r="U12" i="1"/>
  <c r="V11" i="1"/>
  <c r="W11" i="1" l="1"/>
  <c r="U13" i="1"/>
  <c r="V12" i="1"/>
  <c r="U14" i="1" l="1"/>
  <c r="V13" i="1"/>
  <c r="W12" i="1"/>
  <c r="U15" i="1" l="1"/>
  <c r="V14" i="1"/>
  <c r="W13" i="1"/>
  <c r="U16" i="1" l="1"/>
  <c r="V15" i="1"/>
  <c r="W14" i="1"/>
  <c r="W15" i="1" l="1"/>
  <c r="U17" i="1"/>
  <c r="V16" i="1"/>
  <c r="U18" i="1" l="1"/>
  <c r="V17" i="1"/>
  <c r="W16" i="1"/>
  <c r="U19" i="1" l="1"/>
  <c r="V18" i="1"/>
  <c r="W17" i="1"/>
  <c r="U20" i="1" l="1"/>
  <c r="V19" i="1"/>
  <c r="W18" i="1"/>
  <c r="U21" i="1" l="1"/>
  <c r="V20" i="1"/>
  <c r="W19" i="1"/>
  <c r="U22" i="1" l="1"/>
  <c r="V21" i="1"/>
  <c r="W20" i="1"/>
  <c r="U23" i="1" l="1"/>
  <c r="V22" i="1"/>
  <c r="W21" i="1"/>
  <c r="U24" i="1" l="1"/>
  <c r="V23" i="1"/>
  <c r="W22" i="1"/>
  <c r="U25" i="1" l="1"/>
  <c r="V24" i="1"/>
  <c r="W23" i="1"/>
  <c r="U26" i="1" l="1"/>
  <c r="V25" i="1"/>
  <c r="W24" i="1"/>
  <c r="U27" i="1" l="1"/>
  <c r="V26" i="1"/>
  <c r="W25" i="1"/>
  <c r="U28" i="1" l="1"/>
  <c r="V27" i="1"/>
  <c r="W26" i="1"/>
  <c r="U29" i="1" l="1"/>
  <c r="V28" i="1"/>
  <c r="W27" i="1"/>
  <c r="U30" i="1" l="1"/>
  <c r="V29" i="1"/>
  <c r="W28" i="1"/>
  <c r="U31" i="1" l="1"/>
  <c r="V30" i="1"/>
  <c r="W29" i="1"/>
  <c r="U32" i="1" l="1"/>
  <c r="V31" i="1"/>
  <c r="W30" i="1"/>
  <c r="U33" i="1" l="1"/>
  <c r="V32" i="1"/>
  <c r="W31" i="1"/>
  <c r="U34" i="1" l="1"/>
  <c r="V33" i="1"/>
  <c r="W32" i="1"/>
  <c r="U35" i="1" l="1"/>
  <c r="V34" i="1"/>
  <c r="W33" i="1"/>
  <c r="U36" i="1" l="1"/>
  <c r="V35" i="1"/>
  <c r="W34" i="1"/>
  <c r="U37" i="1" l="1"/>
  <c r="V36" i="1"/>
  <c r="W35" i="1"/>
  <c r="U38" i="1" l="1"/>
  <c r="V37" i="1"/>
  <c r="W36" i="1"/>
  <c r="U39" i="1" l="1"/>
  <c r="V38" i="1"/>
  <c r="W37" i="1"/>
  <c r="U40" i="1" l="1"/>
  <c r="V39" i="1"/>
  <c r="W38" i="1"/>
  <c r="U41" i="1" l="1"/>
  <c r="V40" i="1"/>
  <c r="W39" i="1"/>
  <c r="U42" i="1" l="1"/>
  <c r="V41" i="1"/>
  <c r="W40" i="1"/>
  <c r="U43" i="1" l="1"/>
  <c r="V42" i="1"/>
  <c r="W41" i="1"/>
  <c r="U44" i="1" l="1"/>
  <c r="V43" i="1"/>
  <c r="W42" i="1"/>
  <c r="U45" i="1" l="1"/>
  <c r="V44" i="1"/>
  <c r="W43" i="1"/>
  <c r="U46" i="1" l="1"/>
  <c r="V45" i="1"/>
  <c r="W44" i="1"/>
  <c r="U47" i="1" l="1"/>
  <c r="V46" i="1"/>
  <c r="W45" i="1"/>
  <c r="U48" i="1" l="1"/>
  <c r="V47" i="1"/>
  <c r="W46" i="1"/>
  <c r="U49" i="1" l="1"/>
  <c r="V49" i="1" s="1"/>
  <c r="V48" i="1"/>
  <c r="W47" i="1"/>
  <c r="W49" i="1" l="1"/>
  <c r="W48" i="1"/>
  <c r="X10" i="1" l="1"/>
  <c r="Y10" i="1" s="1"/>
  <c r="X11" i="1" l="1"/>
  <c r="Y11" i="1" s="1"/>
  <c r="Z10" i="1"/>
  <c r="X12" i="1" l="1"/>
  <c r="Y12" i="1" s="1"/>
  <c r="Z11" i="1"/>
  <c r="X13" i="1" l="1"/>
  <c r="Y13" i="1" s="1"/>
  <c r="Z12" i="1"/>
  <c r="X14" i="1" l="1"/>
  <c r="Y14" i="1" s="1"/>
  <c r="Z13" i="1"/>
  <c r="X15" i="1" l="1"/>
  <c r="Y15" i="1" s="1"/>
  <c r="Z14" i="1"/>
  <c r="X16" i="1" l="1"/>
  <c r="Y16" i="1" s="1"/>
  <c r="Z15" i="1"/>
  <c r="X17" i="1" l="1"/>
  <c r="Y17" i="1" s="1"/>
  <c r="Z16" i="1"/>
  <c r="X18" i="1" l="1"/>
  <c r="Y18" i="1" s="1"/>
  <c r="Z17" i="1"/>
  <c r="X19" i="1" l="1"/>
  <c r="Y19" i="1" s="1"/>
  <c r="Z18" i="1"/>
  <c r="X20" i="1" l="1"/>
  <c r="Y20" i="1" s="1"/>
  <c r="Z19" i="1"/>
  <c r="X21" i="1" l="1"/>
  <c r="Y21" i="1" s="1"/>
  <c r="Z20" i="1"/>
  <c r="X22" i="1" l="1"/>
  <c r="Y22" i="1" s="1"/>
  <c r="Z21" i="1"/>
  <c r="X23" i="1" l="1"/>
  <c r="X24" i="1" s="1"/>
  <c r="Z22" i="1"/>
  <c r="Y23" i="1" l="1"/>
  <c r="Z23" i="1" s="1"/>
  <c r="X25" i="1"/>
  <c r="Y24" i="1"/>
  <c r="X26" i="1" l="1"/>
  <c r="Y25" i="1"/>
  <c r="Z24" i="1"/>
  <c r="X27" i="1" l="1"/>
  <c r="Y26" i="1"/>
  <c r="Z25" i="1"/>
  <c r="X28" i="1" l="1"/>
  <c r="Y27" i="1"/>
  <c r="Z26" i="1"/>
  <c r="X29" i="1" l="1"/>
  <c r="Y28" i="1"/>
  <c r="Z27" i="1"/>
  <c r="X30" i="1" l="1"/>
  <c r="Y29" i="1"/>
  <c r="Z28" i="1"/>
  <c r="X31" i="1" l="1"/>
  <c r="Y30" i="1"/>
  <c r="Z29" i="1"/>
  <c r="X32" i="1" l="1"/>
  <c r="Y31" i="1"/>
  <c r="Z30" i="1"/>
  <c r="X33" i="1" l="1"/>
  <c r="Y32" i="1"/>
  <c r="Z31" i="1"/>
  <c r="X34" i="1" l="1"/>
  <c r="Y33" i="1"/>
  <c r="Z32" i="1"/>
  <c r="X35" i="1" l="1"/>
  <c r="Y34" i="1"/>
  <c r="Z33" i="1"/>
  <c r="X36" i="1" l="1"/>
  <c r="Y35" i="1"/>
  <c r="Z34" i="1"/>
  <c r="X37" i="1" l="1"/>
  <c r="Y36" i="1"/>
  <c r="Z35" i="1"/>
  <c r="X38" i="1" l="1"/>
  <c r="Y37" i="1"/>
  <c r="Z36" i="1"/>
  <c r="X39" i="1" l="1"/>
  <c r="Y38" i="1"/>
  <c r="Z37" i="1"/>
  <c r="X40" i="1" l="1"/>
  <c r="Y39" i="1"/>
  <c r="Z38" i="1"/>
  <c r="X41" i="1" l="1"/>
  <c r="Y40" i="1"/>
  <c r="Z39" i="1"/>
  <c r="X42" i="1" l="1"/>
  <c r="Y41" i="1"/>
  <c r="Z40" i="1"/>
  <c r="X43" i="1" l="1"/>
  <c r="Y42" i="1"/>
  <c r="Z41" i="1"/>
  <c r="X44" i="1" l="1"/>
  <c r="Y43" i="1"/>
  <c r="Z42" i="1"/>
  <c r="X45" i="1" l="1"/>
  <c r="Y44" i="1"/>
  <c r="Z43" i="1"/>
  <c r="X46" i="1" l="1"/>
  <c r="Y45" i="1"/>
  <c r="Z44" i="1"/>
  <c r="X47" i="1" l="1"/>
  <c r="Y46" i="1"/>
  <c r="Z45" i="1"/>
  <c r="X48" i="1" l="1"/>
  <c r="Y47" i="1"/>
  <c r="Z46" i="1"/>
  <c r="X49" i="1" l="1"/>
  <c r="Y49" i="1" s="1"/>
  <c r="Y48" i="1"/>
  <c r="Z47" i="1"/>
  <c r="Z49" i="1" l="1"/>
  <c r="Z48" i="1"/>
  <c r="AA10" i="1" l="1"/>
  <c r="AB10" i="1" s="1"/>
  <c r="AC10" i="1" s="1"/>
  <c r="AA11" i="1" l="1"/>
  <c r="AB11" i="1" s="1"/>
  <c r="AC11" i="1" s="1"/>
  <c r="AA12" i="1" l="1"/>
  <c r="AB12" i="1" s="1"/>
  <c r="AC12" i="1" s="1"/>
  <c r="AA13" i="1" l="1"/>
  <c r="AB13" i="1" s="1"/>
  <c r="AC13" i="1" s="1"/>
  <c r="AA14" i="1" l="1"/>
  <c r="AA15" i="1" s="1"/>
  <c r="AB14" i="1" l="1"/>
  <c r="AC14" i="1" s="1"/>
  <c r="AA16" i="1"/>
  <c r="AB15" i="1"/>
  <c r="AC15" i="1" s="1"/>
  <c r="AA17" i="1" l="1"/>
  <c r="AB16" i="1"/>
  <c r="AC16" i="1" s="1"/>
  <c r="AA18" i="1" l="1"/>
  <c r="AB17" i="1"/>
  <c r="AC17" i="1" s="1"/>
  <c r="AA19" i="1" l="1"/>
  <c r="AB18" i="1"/>
  <c r="AC18" i="1" s="1"/>
  <c r="AA20" i="1" l="1"/>
  <c r="AB19" i="1"/>
  <c r="AC19" i="1" s="1"/>
  <c r="AA21" i="1" l="1"/>
  <c r="AB20" i="1"/>
  <c r="AC20" i="1" s="1"/>
  <c r="AA22" i="1" l="1"/>
  <c r="AB21" i="1"/>
  <c r="AC21" i="1" s="1"/>
  <c r="AA23" i="1" l="1"/>
  <c r="AB22" i="1"/>
  <c r="AC22" i="1" s="1"/>
  <c r="AA24" i="1" l="1"/>
  <c r="AB23" i="1"/>
  <c r="AC23" i="1" s="1"/>
  <c r="AA25" i="1" l="1"/>
  <c r="AB24" i="1"/>
  <c r="AC24" i="1" s="1"/>
  <c r="AA26" i="1" l="1"/>
  <c r="AB25" i="1"/>
  <c r="AC25" i="1" s="1"/>
  <c r="AA27" i="1" l="1"/>
  <c r="AB26" i="1"/>
  <c r="AC26" i="1" s="1"/>
  <c r="AA28" i="1" l="1"/>
  <c r="AB27" i="1"/>
  <c r="AC27" i="1" s="1"/>
  <c r="AA29" i="1" l="1"/>
  <c r="AB28" i="1"/>
  <c r="AC28" i="1" s="1"/>
  <c r="AA30" i="1" l="1"/>
  <c r="AB29" i="1"/>
  <c r="AC29" i="1" s="1"/>
  <c r="AA31" i="1" l="1"/>
  <c r="AB30" i="1"/>
  <c r="AC30" i="1" s="1"/>
  <c r="AA32" i="1" l="1"/>
  <c r="AB31" i="1"/>
  <c r="AC31" i="1" s="1"/>
  <c r="AA33" i="1" l="1"/>
  <c r="AB32" i="1"/>
  <c r="AC32" i="1" s="1"/>
  <c r="AA34" i="1" l="1"/>
  <c r="AB33" i="1"/>
  <c r="AC33" i="1" s="1"/>
  <c r="AA35" i="1" l="1"/>
  <c r="AB34" i="1"/>
  <c r="AC34" i="1" s="1"/>
  <c r="AA36" i="1" l="1"/>
  <c r="AB35" i="1"/>
  <c r="AC35" i="1" s="1"/>
  <c r="AA37" i="1" l="1"/>
  <c r="AB36" i="1"/>
  <c r="AC36" i="1" s="1"/>
  <c r="AA38" i="1" l="1"/>
  <c r="AB37" i="1"/>
  <c r="AC37" i="1" s="1"/>
  <c r="AA39" i="1" l="1"/>
  <c r="AB38" i="1"/>
  <c r="AC38" i="1" s="1"/>
  <c r="AA40" i="1" l="1"/>
  <c r="AB39" i="1"/>
  <c r="AC39" i="1" s="1"/>
  <c r="AA41" i="1" l="1"/>
  <c r="AB40" i="1"/>
  <c r="AC40" i="1" s="1"/>
  <c r="AA42" i="1" l="1"/>
  <c r="AB41" i="1"/>
  <c r="AC41" i="1" s="1"/>
  <c r="AA43" i="1" l="1"/>
  <c r="AB42" i="1"/>
  <c r="AC42" i="1" s="1"/>
  <c r="AA44" i="1" l="1"/>
  <c r="AB43" i="1"/>
  <c r="AC43" i="1" s="1"/>
  <c r="AA45" i="1" l="1"/>
  <c r="AB44" i="1"/>
  <c r="AC44" i="1" s="1"/>
  <c r="AA46" i="1" l="1"/>
  <c r="AB45" i="1"/>
  <c r="AC45" i="1" s="1"/>
  <c r="AA47" i="1" l="1"/>
  <c r="AB46" i="1"/>
  <c r="AC46" i="1" s="1"/>
  <c r="AA48" i="1" l="1"/>
  <c r="AB47" i="1"/>
  <c r="AC47" i="1" s="1"/>
  <c r="AA49" i="1" l="1"/>
  <c r="AB49" i="1" s="1"/>
  <c r="AC49" i="1" s="1"/>
  <c r="AB48" i="1"/>
  <c r="AC48" i="1" s="1"/>
  <c r="AD10" i="1" l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E22" i="1"/>
  <c r="E24" i="1" l="1"/>
  <c r="E23" i="1"/>
  <c r="E26" i="1" l="1"/>
  <c r="D4" i="3" s="1"/>
  <c r="E7" i="3" s="1"/>
  <c r="D7" i="3" l="1"/>
  <c r="E8" i="3" s="1"/>
  <c r="C8" i="3"/>
  <c r="C9" i="3" s="1"/>
  <c r="F7" i="3"/>
  <c r="F8" i="3" s="1"/>
  <c r="F9" i="3" s="1"/>
  <c r="E14" i="3"/>
  <c r="D8" i="3" l="1"/>
  <c r="D9" i="3" s="1"/>
  <c r="E9" i="3"/>
  <c r="E10" i="3"/>
  <c r="C10" i="3"/>
  <c r="D10" i="3" l="1"/>
  <c r="E15" i="3" s="1"/>
  <c r="B27" i="1" s="1"/>
</calcChain>
</file>

<file path=xl/sharedStrings.xml><?xml version="1.0" encoding="utf-8"?>
<sst xmlns="http://schemas.openxmlformats.org/spreadsheetml/2006/main" count="262" uniqueCount="103">
  <si>
    <t>Grade Pay</t>
  </si>
  <si>
    <t>Level</t>
  </si>
  <si>
    <t>Pay Band</t>
  </si>
  <si>
    <t>Pay</t>
  </si>
  <si>
    <t>Diff</t>
  </si>
  <si>
    <t>min</t>
  </si>
  <si>
    <t>Basic</t>
  </si>
  <si>
    <t>(+)ve</t>
  </si>
  <si>
    <t>Total =</t>
  </si>
  <si>
    <t>diff-min</t>
  </si>
  <si>
    <t>GP</t>
  </si>
  <si>
    <t>old scale</t>
  </si>
  <si>
    <t>Pay band</t>
  </si>
  <si>
    <t>4900-16200</t>
  </si>
  <si>
    <t>PB-1</t>
  </si>
  <si>
    <t>5400-25200</t>
  </si>
  <si>
    <t>PB-2</t>
  </si>
  <si>
    <t>7100-37600</t>
  </si>
  <si>
    <t>PB-3</t>
  </si>
  <si>
    <t>9000-40500</t>
  </si>
  <si>
    <t>PB-4</t>
  </si>
  <si>
    <t>37400-60000</t>
  </si>
  <si>
    <t>PB-5</t>
  </si>
  <si>
    <t>Level Corresponding to G.P</t>
  </si>
  <si>
    <t>Corresponding Pay Band</t>
  </si>
  <si>
    <t>Corresponding Scale</t>
  </si>
  <si>
    <t>Entry Level</t>
  </si>
  <si>
    <t>Basic =</t>
  </si>
  <si>
    <t>M.A =</t>
  </si>
  <si>
    <t>Old Basics</t>
  </si>
  <si>
    <t>Date of Joining :</t>
  </si>
  <si>
    <t>Date Calculation</t>
  </si>
  <si>
    <t>main date</t>
  </si>
  <si>
    <t>1st inc. dt.</t>
  </si>
  <si>
    <t>No. of inc.</t>
  </si>
  <si>
    <t>start date</t>
  </si>
  <si>
    <t>2nd inc. dt.</t>
  </si>
  <si>
    <t>3rd inc. dt.</t>
  </si>
  <si>
    <t>4th inc. dt.</t>
  </si>
  <si>
    <t>Pay after multiplication
by a factor 2.57</t>
  </si>
  <si>
    <t>GP given</t>
  </si>
  <si>
    <t>Entry pay</t>
  </si>
  <si>
    <t>verify</t>
  </si>
  <si>
    <t>final</t>
  </si>
  <si>
    <t>fix date</t>
  </si>
  <si>
    <t>join date</t>
  </si>
  <si>
    <t>entry pay</t>
  </si>
  <si>
    <t>H.R.A @ 12% =</t>
  </si>
  <si>
    <t>15600-42000</t>
  </si>
  <si>
    <t>28000-52000</t>
  </si>
  <si>
    <t>PB-4A</t>
  </si>
  <si>
    <t>PB-4B</t>
  </si>
  <si>
    <t>D.A @ 0% =</t>
  </si>
  <si>
    <t>Zero</t>
  </si>
  <si>
    <t>One</t>
  </si>
  <si>
    <t>Two</t>
  </si>
  <si>
    <t>Three</t>
  </si>
  <si>
    <t>Four</t>
  </si>
  <si>
    <t>Five</t>
  </si>
  <si>
    <t>Lakh</t>
  </si>
  <si>
    <t>Thousand</t>
  </si>
  <si>
    <t>Hundred</t>
  </si>
  <si>
    <t>Ten</t>
  </si>
  <si>
    <t>Six</t>
  </si>
  <si>
    <t>Seven</t>
  </si>
  <si>
    <t>Eight</t>
  </si>
  <si>
    <t>Nine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</si>
  <si>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</si>
  <si>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</si>
  <si>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</si>
  <si>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</si>
  <si>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</si>
  <si>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</si>
  <si>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</si>
  <si>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</si>
  <si>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</si>
  <si>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</si>
  <si>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</si>
  <si>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</si>
  <si>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</si>
  <si>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</si>
  <si>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</si>
  <si>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</si>
  <si>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</si>
  <si>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6A</t>
  </si>
  <si>
    <t>9A</t>
  </si>
  <si>
    <t>10A</t>
  </si>
  <si>
    <t>10B</t>
  </si>
  <si>
    <t>10C</t>
  </si>
  <si>
    <t>12A</t>
  </si>
  <si>
    <t>12B</t>
  </si>
  <si>
    <t>15A</t>
  </si>
  <si>
    <t>16A</t>
  </si>
  <si>
    <t>19A</t>
  </si>
  <si>
    <r>
      <rPr>
        <b/>
        <sz val="22"/>
        <color theme="0"/>
        <rFont val="Calibri"/>
        <family val="2"/>
        <scheme val="minor"/>
      </rPr>
      <t>ROPA 2019 :: PAY MATRIX</t>
    </r>
    <r>
      <rPr>
        <b/>
        <sz val="22"/>
        <color rgb="FFFFFF00"/>
        <rFont val="Calibri"/>
        <family val="2"/>
        <scheme val="minor"/>
      </rPr>
      <t xml:space="preserve"> as per 6th Pay Commission, West Bengal</t>
    </r>
  </si>
  <si>
    <t>Salary as on 01/01/2020</t>
  </si>
  <si>
    <t>Revised Gross Salary =</t>
  </si>
  <si>
    <t>ROPA 2009</t>
  </si>
  <si>
    <t>ROPA 2019</t>
  </si>
  <si>
    <t>Cell Number =</t>
  </si>
  <si>
    <t>Basic Pay as on 01/08/2019</t>
  </si>
  <si>
    <t>Grade Pay as on 01/08/2019</t>
  </si>
  <si>
    <t>New Basic Pay as on 01/08/2019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</si>
</sst>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FC96"/>
        <bgColor indexed="64"/>
      </patternFill>
    </fill>
    <fill>
      <patternFill patternType="solid">
        <fgColor rgb="FFBDFFD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7" borderId="0" xfId="0" applyFill="1" applyProtection="1">
      <protection locked="0" hidden="1"/>
    </xf>
    <xf numFmtId="0" fontId="0" fillId="7" borderId="0" xfId="0" applyFill="1" applyAlignment="1" applyProtection="1">
      <alignment horizontal="right" indent="1"/>
      <protection locked="0" hidden="1"/>
    </xf>
    <xf numFmtId="0" fontId="0" fillId="0" borderId="0" xfId="0" applyFill="1" applyAlignment="1" applyProtection="1">
      <alignment horizontal="right"/>
      <protection locked="0" hidden="1"/>
    </xf>
    <xf numFmtId="0" fontId="0" fillId="0" borderId="0" xfId="0" applyFill="1" applyProtection="1"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164" fontId="1" fillId="13" borderId="0" xfId="0" applyNumberFormat="1" applyFont="1" applyFill="1" applyProtection="1">
      <protection locked="0" hidden="1"/>
    </xf>
    <xf numFmtId="14" fontId="0" fillId="0" borderId="0" xfId="0" applyNumberFormat="1" applyFill="1" applyProtection="1">
      <protection locked="0" hidden="1"/>
    </xf>
    <xf numFmtId="0" fontId="1" fillId="14" borderId="1" xfId="0" applyFont="1" applyFill="1" applyBorder="1" applyAlignment="1" applyProtection="1">
      <alignment horizontal="right" vertical="center" indent="1"/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 indent="1"/>
      <protection locked="0" hidden="1"/>
    </xf>
    <xf numFmtId="164" fontId="0" fillId="0" borderId="0" xfId="0" applyNumberFormat="1" applyFill="1" applyProtection="1">
      <protection locked="0" hidden="1"/>
    </xf>
    <xf numFmtId="0" fontId="1" fillId="8" borderId="1" xfId="0" applyFont="1" applyFill="1" applyBorder="1" applyAlignment="1" applyProtection="1">
      <alignment horizontal="right" indent="1"/>
      <protection locked="0" hidden="1"/>
    </xf>
    <xf numFmtId="0" fontId="1" fillId="6" borderId="32" xfId="0" applyFont="1" applyFill="1" applyBorder="1" applyAlignment="1" applyProtection="1">
      <alignment horizontal="center"/>
      <protection locked="0" hidden="1"/>
    </xf>
    <xf numFmtId="0" fontId="2" fillId="15" borderId="14" xfId="0" applyFont="1" applyFill="1" applyBorder="1" applyAlignment="1" applyProtection="1">
      <alignment horizontal="center"/>
      <protection locked="0" hidden="1"/>
    </xf>
    <xf numFmtId="0" fontId="2" fillId="15" borderId="15" xfId="0" applyFont="1" applyFill="1" applyBorder="1" applyAlignment="1" applyProtection="1">
      <alignment horizontal="center"/>
      <protection locked="0" hidden="1"/>
    </xf>
    <xf numFmtId="0" fontId="2" fillId="12" borderId="14" xfId="0" applyFont="1" applyFill="1" applyBorder="1" applyAlignment="1" applyProtection="1">
      <alignment horizontal="center"/>
      <protection locked="0" hidden="1"/>
    </xf>
    <xf numFmtId="0" fontId="2" fillId="12" borderId="1" xfId="0" applyFont="1" applyFill="1" applyBorder="1" applyAlignment="1" applyProtection="1">
      <alignment horizontal="center"/>
      <protection locked="0" hidden="1"/>
    </xf>
    <xf numFmtId="0" fontId="2" fillId="12" borderId="15" xfId="0" applyFont="1" applyFill="1" applyBorder="1" applyAlignment="1" applyProtection="1">
      <alignment horizontal="center"/>
      <protection locked="0" hidden="1"/>
    </xf>
    <xf numFmtId="0" fontId="2" fillId="15" borderId="1" xfId="0" applyFont="1" applyFill="1" applyBorder="1" applyAlignment="1" applyProtection="1">
      <alignment horizontal="center"/>
      <protection locked="0" hidden="1"/>
    </xf>
    <xf numFmtId="0" fontId="0" fillId="10" borderId="0" xfId="0" applyFill="1" applyProtection="1">
      <protection locked="0" hidden="1"/>
    </xf>
    <xf numFmtId="0" fontId="0" fillId="10" borderId="0" xfId="0" applyFill="1" applyAlignment="1" applyProtection="1">
      <alignment horizontal="right" indent="1"/>
      <protection locked="0" hidden="1"/>
    </xf>
    <xf numFmtId="0" fontId="1" fillId="6" borderId="33" xfId="0" applyFont="1" applyFill="1" applyBorder="1" applyAlignment="1" applyProtection="1">
      <alignment horizontal="center"/>
      <protection locked="0" hidden="1"/>
    </xf>
    <xf numFmtId="0" fontId="2" fillId="15" borderId="16" xfId="0" applyFont="1" applyFill="1" applyBorder="1" applyAlignment="1" applyProtection="1">
      <alignment horizontal="center"/>
      <protection locked="0" hidden="1"/>
    </xf>
    <xf numFmtId="0" fontId="2" fillId="15" borderId="17" xfId="0" applyFont="1" applyFill="1" applyBorder="1" applyAlignment="1" applyProtection="1">
      <alignment horizontal="center"/>
      <protection locked="0" hidden="1"/>
    </xf>
    <xf numFmtId="0" fontId="2" fillId="12" borderId="16" xfId="0" applyFont="1" applyFill="1" applyBorder="1" applyAlignment="1" applyProtection="1">
      <alignment horizontal="center"/>
      <protection locked="0" hidden="1"/>
    </xf>
    <xf numFmtId="0" fontId="2" fillId="12" borderId="21" xfId="0" applyFont="1" applyFill="1" applyBorder="1" applyAlignment="1" applyProtection="1">
      <alignment horizontal="center"/>
      <protection locked="0" hidden="1"/>
    </xf>
    <xf numFmtId="0" fontId="2" fillId="12" borderId="17" xfId="0" applyFont="1" applyFill="1" applyBorder="1" applyAlignment="1" applyProtection="1">
      <alignment horizontal="center"/>
      <protection locked="0" hidden="1"/>
    </xf>
    <xf numFmtId="0" fontId="2" fillId="15" borderId="21" xfId="0" applyFont="1" applyFill="1" applyBorder="1" applyAlignment="1" applyProtection="1">
      <alignment horizontal="center"/>
      <protection locked="0" hidden="1"/>
    </xf>
    <xf numFmtId="0" fontId="1" fillId="4" borderId="34" xfId="0" applyFont="1" applyFill="1" applyBorder="1" applyAlignment="1" applyProtection="1">
      <alignment horizontal="center"/>
      <protection locked="0" hidden="1"/>
    </xf>
    <xf numFmtId="0" fontId="1" fillId="3" borderId="22" xfId="0" applyFont="1" applyFill="1" applyBorder="1" applyProtection="1">
      <protection locked="0" hidden="1"/>
    </xf>
    <xf numFmtId="0" fontId="1" fillId="3" borderId="23" xfId="0" applyFont="1" applyFill="1" applyBorder="1" applyProtection="1">
      <protection locked="0" hidden="1"/>
    </xf>
    <xf numFmtId="0" fontId="1" fillId="3" borderId="11" xfId="0" applyFont="1" applyFill="1" applyBorder="1" applyProtection="1">
      <protection locked="0" hidden="1"/>
    </xf>
    <xf numFmtId="0" fontId="1" fillId="3" borderId="1" xfId="0" applyFont="1" applyFill="1" applyBorder="1" applyAlignment="1" applyProtection="1">
      <alignment horizontal="right" indent="1"/>
      <protection locked="0" hidden="1"/>
    </xf>
    <xf numFmtId="0" fontId="0" fillId="0" borderId="0" xfId="0" applyFill="1" applyAlignment="1" applyProtection="1">
      <alignment horizontal="right" indent="1"/>
      <protection locked="0" hidden="1"/>
    </xf>
    <xf numFmtId="0" fontId="1" fillId="4" borderId="32" xfId="0" applyFont="1" applyFill="1" applyBorder="1" applyAlignment="1" applyProtection="1">
      <alignment horizontal="center"/>
      <protection locked="0" hidden="1"/>
    </xf>
    <xf numFmtId="0" fontId="1" fillId="3" borderId="14" xfId="0" applyFont="1" applyFill="1" applyBorder="1" applyProtection="1">
      <protection locked="0" hidden="1"/>
    </xf>
    <xf numFmtId="0" fontId="1" fillId="3" borderId="15" xfId="0" applyFont="1" applyFill="1" applyBorder="1" applyProtection="1">
      <protection locked="0" hidden="1"/>
    </xf>
    <xf numFmtId="0" fontId="1" fillId="3" borderId="1" xfId="0" applyFont="1" applyFill="1" applyBorder="1" applyProtection="1">
      <protection locked="0" hidden="1"/>
    </xf>
    <xf numFmtId="0" fontId="1" fillId="5" borderId="1" xfId="0" applyFont="1" applyFill="1" applyBorder="1" applyAlignment="1" applyProtection="1">
      <alignment horizontal="right" indent="1"/>
      <protection locked="0" hidden="1"/>
    </xf>
    <xf numFmtId="0" fontId="1" fillId="11" borderId="1" xfId="0" applyFont="1" applyFill="1" applyBorder="1" applyAlignment="1" applyProtection="1">
      <alignment horizontal="right" indent="1"/>
      <protection locked="0" hidden="1"/>
    </xf>
    <xf numFmtId="0" fontId="1" fillId="10" borderId="1" xfId="0" applyFont="1" applyFill="1" applyBorder="1" applyAlignment="1" applyProtection="1">
      <alignment horizontal="right" indent="1"/>
      <protection locked="0" hidden="1"/>
    </xf>
    <xf numFmtId="0" fontId="1" fillId="4" borderId="33" xfId="0" applyFont="1" applyFill="1" applyBorder="1" applyAlignment="1" applyProtection="1">
      <alignment horizontal="center"/>
      <protection locked="0" hidden="1"/>
    </xf>
    <xf numFmtId="0" fontId="1" fillId="3" borderId="16" xfId="0" applyFont="1" applyFill="1" applyBorder="1" applyProtection="1">
      <protection locked="0" hidden="1"/>
    </xf>
    <xf numFmtId="0" fontId="1" fillId="3" borderId="17" xfId="0" applyFont="1" applyFill="1" applyBorder="1" applyProtection="1">
      <protection locked="0" hidden="1"/>
    </xf>
    <xf numFmtId="0" fontId="1" fillId="3" borderId="21" xfId="0" applyFont="1" applyFill="1" applyBorder="1" applyProtection="1">
      <protection locked="0" hidden="1"/>
    </xf>
    <xf numFmtId="0" fontId="0" fillId="0" borderId="0" xfId="0" applyAlignment="1" applyProtection="1">
      <alignment horizontal="center"/>
      <protection locked="0" hidden="1"/>
    </xf>
    <xf numFmtId="0" fontId="6" fillId="0" borderId="0" xfId="0" applyFont="1" applyProtection="1">
      <protection locked="0" hidden="1"/>
    </xf>
    <xf numFmtId="0" fontId="6" fillId="0" borderId="0" xfId="0" applyFont="1" applyFill="1" applyProtection="1">
      <protection locked="0" hidden="1"/>
    </xf>
    <xf numFmtId="0" fontId="6" fillId="0" borderId="0" xfId="0" applyFont="1" applyFill="1" applyAlignment="1" applyProtection="1">
      <alignment horizontal="left"/>
      <protection locked="0" hidden="1"/>
    </xf>
    <xf numFmtId="1" fontId="8" fillId="0" borderId="1" xfId="0" applyNumberFormat="1" applyFont="1" applyFill="1" applyBorder="1" applyAlignment="1" applyProtection="1">
      <alignment horizontal="center"/>
      <protection locked="0" hidden="1"/>
    </xf>
    <xf numFmtId="3" fontId="6" fillId="0" borderId="0" xfId="0" applyNumberFormat="1" applyFont="1" applyFill="1" applyProtection="1">
      <protection locked="0" hidden="1"/>
    </xf>
    <xf numFmtId="1" fontId="6" fillId="0" borderId="0" xfId="0" applyNumberFormat="1" applyFont="1" applyFill="1" applyProtection="1">
      <protection locked="0" hidden="1"/>
    </xf>
    <xf numFmtId="0" fontId="1" fillId="15" borderId="15" xfId="0" applyFont="1" applyFill="1" applyBorder="1" applyAlignment="1" applyProtection="1">
      <alignment horizontal="center"/>
      <protection locked="0" hidden="1"/>
    </xf>
    <xf numFmtId="0" fontId="1" fillId="12" borderId="14" xfId="0" applyFont="1" applyFill="1" applyBorder="1" applyAlignment="1" applyProtection="1">
      <alignment horizontal="center"/>
      <protection locked="0" hidden="1"/>
    </xf>
    <xf numFmtId="0" fontId="1" fillId="12" borderId="1" xfId="0" applyFont="1" applyFill="1" applyBorder="1" applyAlignment="1" applyProtection="1">
      <alignment horizontal="center"/>
      <protection locked="0" hidden="1"/>
    </xf>
    <xf numFmtId="0" fontId="1" fillId="12" borderId="15" xfId="0" applyFont="1" applyFill="1" applyBorder="1" applyAlignment="1" applyProtection="1">
      <alignment horizontal="center"/>
      <protection locked="0" hidden="1"/>
    </xf>
    <xf numFmtId="0" fontId="1" fillId="15" borderId="14" xfId="0" applyFont="1" applyFill="1" applyBorder="1" applyAlignment="1" applyProtection="1">
      <alignment horizontal="center"/>
      <protection locked="0" hidden="1"/>
    </xf>
    <xf numFmtId="0" fontId="1" fillId="15" borderId="1" xfId="0" applyFont="1" applyFill="1" applyBorder="1" applyAlignment="1" applyProtection="1">
      <alignment horizontal="center"/>
      <protection locked="0" hidden="1"/>
    </xf>
    <xf numFmtId="0" fontId="1" fillId="15" borderId="17" xfId="0" applyFont="1" applyFill="1" applyBorder="1" applyAlignment="1" applyProtection="1">
      <alignment horizontal="center"/>
      <protection locked="0" hidden="1"/>
    </xf>
    <xf numFmtId="0" fontId="1" fillId="12" borderId="16" xfId="0" applyFont="1" applyFill="1" applyBorder="1" applyAlignment="1" applyProtection="1">
      <alignment horizontal="center"/>
      <protection locked="0" hidden="1"/>
    </xf>
    <xf numFmtId="0" fontId="1" fillId="12" borderId="21" xfId="0" applyFont="1" applyFill="1" applyBorder="1" applyAlignment="1" applyProtection="1">
      <alignment horizontal="center"/>
      <protection locked="0" hidden="1"/>
    </xf>
    <xf numFmtId="0" fontId="1" fillId="12" borderId="17" xfId="0" applyFont="1" applyFill="1" applyBorder="1" applyAlignment="1" applyProtection="1">
      <alignment horizontal="center"/>
      <protection locked="0" hidden="1"/>
    </xf>
    <xf numFmtId="0" fontId="1" fillId="15" borderId="16" xfId="0" applyFont="1" applyFill="1" applyBorder="1" applyAlignment="1" applyProtection="1">
      <alignment horizontal="center"/>
      <protection locked="0" hidden="1"/>
    </xf>
    <xf numFmtId="0" fontId="1" fillId="15" borderId="21" xfId="0" applyFont="1" applyFill="1" applyBorder="1" applyAlignment="1" applyProtection="1">
      <alignment horizontal="center"/>
      <protection locked="0" hidden="1"/>
    </xf>
    <xf numFmtId="0" fontId="1" fillId="15" borderId="18" xfId="0" applyFont="1" applyFill="1" applyBorder="1" applyAlignment="1" applyProtection="1">
      <alignment horizontal="center" vertical="center"/>
      <protection locked="0" hidden="1"/>
    </xf>
    <xf numFmtId="0" fontId="0" fillId="7" borderId="0" xfId="0" applyFill="1" applyAlignment="1" applyProtection="1">
      <alignment horizontal="center" vertical="center"/>
      <protection locked="0" hidden="1"/>
    </xf>
    <xf numFmtId="0" fontId="0" fillId="0" borderId="0" xfId="0" applyFill="1" applyAlignment="1" applyProtection="1">
      <alignment horizontal="center" vertical="center"/>
      <protection locked="0" hidden="1"/>
    </xf>
    <xf numFmtId="164" fontId="0" fillId="0" borderId="0" xfId="0" applyNumberFormat="1" applyFill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1" fillId="6" borderId="31" xfId="0" applyFont="1" applyFill="1" applyBorder="1" applyAlignment="1" applyProtection="1">
      <alignment horizontal="center" vertical="center"/>
      <protection locked="0" hidden="1"/>
    </xf>
    <xf numFmtId="0" fontId="1" fillId="15" borderId="19" xfId="0" applyFont="1" applyFill="1" applyBorder="1" applyAlignment="1" applyProtection="1">
      <alignment vertical="center"/>
      <protection locked="0" hidden="1"/>
    </xf>
    <xf numFmtId="0" fontId="1" fillId="15" borderId="20" xfId="0" applyFont="1" applyFill="1" applyBorder="1" applyAlignment="1" applyProtection="1">
      <alignment vertical="center"/>
      <protection locked="0" hidden="1"/>
    </xf>
    <xf numFmtId="0" fontId="1" fillId="3" borderId="22" xfId="0" applyFont="1" applyFill="1" applyBorder="1" applyAlignment="1" applyProtection="1">
      <alignment horizontal="center"/>
      <protection locked="0" hidden="1"/>
    </xf>
    <xf numFmtId="0" fontId="1" fillId="3" borderId="14" xfId="0" applyFont="1" applyFill="1" applyBorder="1" applyAlignment="1" applyProtection="1">
      <alignment horizontal="center"/>
      <protection locked="0" hidden="1"/>
    </xf>
    <xf numFmtId="0" fontId="1" fillId="3" borderId="16" xfId="0" applyFont="1" applyFill="1" applyBorder="1" applyAlignment="1" applyProtection="1">
      <alignment horizontal="center"/>
      <protection locked="0" hidden="1"/>
    </xf>
    <xf numFmtId="0" fontId="1" fillId="3" borderId="23" xfId="0" applyFont="1" applyFill="1" applyBorder="1" applyAlignment="1" applyProtection="1">
      <alignment horizontal="center"/>
      <protection locked="0" hidden="1"/>
    </xf>
    <xf numFmtId="0" fontId="1" fillId="3" borderId="11" xfId="0" applyFont="1" applyFill="1" applyBorder="1" applyAlignment="1" applyProtection="1">
      <alignment horizontal="center"/>
      <protection locked="0" hidden="1"/>
    </xf>
    <xf numFmtId="0" fontId="1" fillId="3" borderId="15" xfId="0" applyFont="1" applyFill="1" applyBorder="1" applyAlignment="1" applyProtection="1">
      <alignment horizontal="center"/>
      <protection locked="0" hidden="1"/>
    </xf>
    <xf numFmtId="0" fontId="1" fillId="3" borderId="1" xfId="0" applyFont="1" applyFill="1" applyBorder="1" applyAlignment="1" applyProtection="1">
      <alignment horizontal="center"/>
      <protection locked="0" hidden="1"/>
    </xf>
    <xf numFmtId="0" fontId="1" fillId="3" borderId="17" xfId="0" applyFont="1" applyFill="1" applyBorder="1" applyAlignment="1" applyProtection="1">
      <alignment horizontal="center"/>
      <protection locked="0" hidden="1"/>
    </xf>
    <xf numFmtId="0" fontId="1" fillId="3" borderId="21" xfId="0" applyFont="1" applyFill="1" applyBorder="1" applyAlignment="1" applyProtection="1">
      <alignment horizontal="center"/>
      <protection locked="0" hidden="1"/>
    </xf>
    <xf numFmtId="164" fontId="9" fillId="7" borderId="0" xfId="0" applyNumberFormat="1" applyFont="1" applyFill="1" applyBorder="1" applyAlignment="1" applyProtection="1">
      <alignment horizontal="right" vertical="center" indent="1"/>
      <protection locked="0" hidden="1"/>
    </xf>
    <xf numFmtId="0" fontId="1" fillId="12" borderId="18" xfId="0" applyFont="1" applyFill="1" applyBorder="1" applyAlignment="1" applyProtection="1">
      <alignment horizontal="center" vertical="center"/>
      <protection locked="0" hidden="1"/>
    </xf>
    <xf numFmtId="0" fontId="1" fillId="12" borderId="19" xfId="0" applyFont="1" applyFill="1" applyBorder="1" applyAlignment="1" applyProtection="1">
      <alignment horizontal="center" vertical="center"/>
      <protection locked="0" hidden="1"/>
    </xf>
    <xf numFmtId="0" fontId="1" fillId="12" borderId="20" xfId="0" applyFont="1" applyFill="1" applyBorder="1" applyAlignment="1" applyProtection="1">
      <alignment horizontal="center" vertical="center"/>
      <protection locked="0" hidden="1"/>
    </xf>
    <xf numFmtId="0" fontId="1" fillId="15" borderId="18" xfId="0" applyFont="1" applyFill="1" applyBorder="1" applyAlignment="1" applyProtection="1">
      <alignment horizontal="center" vertical="center"/>
      <protection locked="0" hidden="1"/>
    </xf>
    <xf numFmtId="0" fontId="1" fillId="15" borderId="19" xfId="0" applyFont="1" applyFill="1" applyBorder="1" applyAlignment="1" applyProtection="1">
      <alignment horizontal="center" vertical="center"/>
      <protection locked="0" hidden="1"/>
    </xf>
    <xf numFmtId="0" fontId="1" fillId="15" borderId="20" xfId="0" applyFont="1" applyFill="1" applyBorder="1" applyAlignment="1" applyProtection="1">
      <alignment horizontal="center" vertical="center"/>
      <protection locked="0" hidden="1"/>
    </xf>
    <xf numFmtId="0" fontId="4" fillId="2" borderId="24" xfId="0" applyFont="1" applyFill="1" applyBorder="1" applyAlignment="1" applyProtection="1">
      <alignment horizontal="center" vertical="center"/>
      <protection locked="0" hidden="1"/>
    </xf>
    <xf numFmtId="0" fontId="4" fillId="2" borderId="25" xfId="0" applyFont="1" applyFill="1" applyBorder="1" applyAlignment="1" applyProtection="1">
      <alignment horizontal="center" vertical="center"/>
      <protection locked="0" hidden="1"/>
    </xf>
    <xf numFmtId="0" fontId="4" fillId="2" borderId="26" xfId="0" applyFont="1" applyFill="1" applyBorder="1" applyAlignment="1" applyProtection="1">
      <alignment horizontal="center" vertical="center"/>
      <protection locked="0" hidden="1"/>
    </xf>
    <xf numFmtId="0" fontId="4" fillId="2" borderId="13" xfId="0" applyFont="1" applyFill="1" applyBorder="1" applyAlignment="1" applyProtection="1">
      <alignment horizontal="center"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4" fillId="2" borderId="27" xfId="0" applyFont="1" applyFill="1" applyBorder="1" applyAlignment="1" applyProtection="1">
      <alignment horizontal="center" vertical="center"/>
      <protection locked="0" hidden="1"/>
    </xf>
    <xf numFmtId="0" fontId="4" fillId="2" borderId="28" xfId="0" applyFont="1" applyFill="1" applyBorder="1" applyAlignment="1" applyProtection="1">
      <alignment horizontal="center" vertical="center"/>
      <protection locked="0" hidden="1"/>
    </xf>
    <xf numFmtId="0" fontId="4" fillId="2" borderId="29" xfId="0" applyFont="1" applyFill="1" applyBorder="1" applyAlignment="1" applyProtection="1">
      <alignment horizontal="center" vertical="center"/>
      <protection locked="0" hidden="1"/>
    </xf>
    <xf numFmtId="0" fontId="4" fillId="2" borderId="30" xfId="0" applyFont="1" applyFill="1" applyBorder="1" applyAlignment="1" applyProtection="1">
      <alignment horizontal="center" vertical="center"/>
      <protection locked="0" hidden="1"/>
    </xf>
    <xf numFmtId="0" fontId="1" fillId="10" borderId="0" xfId="0" applyFont="1" applyFill="1" applyAlignment="1" applyProtection="1">
      <alignment horizontal="center" vertical="center"/>
      <protection locked="0" hidden="1"/>
    </xf>
    <xf numFmtId="0" fontId="1" fillId="9" borderId="1" xfId="0" applyFont="1" applyFill="1" applyBorder="1" applyAlignment="1" applyProtection="1">
      <alignment horizontal="left" vertical="center" indent="1"/>
      <protection locked="0" hidden="1"/>
    </xf>
    <xf numFmtId="0" fontId="1" fillId="8" borderId="8" xfId="0" applyFont="1" applyFill="1" applyBorder="1" applyAlignment="1" applyProtection="1">
      <alignment horizontal="left" indent="1"/>
      <protection locked="0" hidden="1"/>
    </xf>
    <xf numFmtId="0" fontId="1" fillId="8" borderId="9" xfId="0" applyFont="1" applyFill="1" applyBorder="1" applyAlignment="1" applyProtection="1">
      <alignment horizontal="left" indent="1"/>
      <protection locked="0" hidden="1"/>
    </xf>
    <xf numFmtId="0" fontId="1" fillId="8" borderId="10" xfId="0" applyFont="1" applyFill="1" applyBorder="1" applyAlignment="1" applyProtection="1">
      <alignment horizontal="left" indent="1"/>
      <protection locked="0" hidden="1"/>
    </xf>
    <xf numFmtId="0" fontId="1" fillId="5" borderId="1" xfId="0" applyFont="1" applyFill="1" applyBorder="1" applyAlignment="1" applyProtection="1">
      <alignment horizontal="right" indent="1"/>
      <protection locked="0" hidden="1"/>
    </xf>
    <xf numFmtId="0" fontId="1" fillId="3" borderId="3" xfId="0" applyFont="1" applyFill="1" applyBorder="1" applyAlignment="1" applyProtection="1">
      <alignment horizontal="center" wrapText="1"/>
      <protection locked="0" hidden="1"/>
    </xf>
    <xf numFmtId="0" fontId="1" fillId="3" borderId="4" xfId="0" applyFont="1" applyFill="1" applyBorder="1" applyAlignment="1" applyProtection="1">
      <alignment horizontal="center" wrapText="1"/>
      <protection locked="0" hidden="1"/>
    </xf>
    <xf numFmtId="0" fontId="1" fillId="3" borderId="5" xfId="0" applyFont="1" applyFill="1" applyBorder="1" applyAlignment="1" applyProtection="1">
      <alignment horizontal="center" wrapText="1"/>
      <protection locked="0" hidden="1"/>
    </xf>
    <xf numFmtId="0" fontId="1" fillId="3" borderId="6" xfId="0" applyFont="1" applyFill="1" applyBorder="1" applyAlignment="1" applyProtection="1">
      <alignment horizontal="center" wrapText="1"/>
      <protection locked="0" hidden="1"/>
    </xf>
    <xf numFmtId="0" fontId="1" fillId="3" borderId="2" xfId="0" applyFont="1" applyFill="1" applyBorder="1" applyAlignment="1" applyProtection="1">
      <alignment horizontal="center" wrapText="1"/>
      <protection locked="0" hidden="1"/>
    </xf>
    <xf numFmtId="0" fontId="1" fillId="3" borderId="7" xfId="0" applyFont="1" applyFill="1" applyBorder="1" applyAlignment="1" applyProtection="1">
      <alignment horizontal="center" wrapText="1"/>
      <protection locked="0" hidden="1"/>
    </xf>
    <xf numFmtId="0" fontId="1" fillId="9" borderId="3" xfId="0" applyFont="1" applyFill="1" applyBorder="1" applyAlignment="1" applyProtection="1">
      <alignment horizontal="center" vertical="center" wrapText="1"/>
      <protection locked="0" hidden="1"/>
    </xf>
    <xf numFmtId="0" fontId="1" fillId="9" borderId="4" xfId="0" applyFont="1" applyFill="1" applyBorder="1" applyAlignment="1" applyProtection="1">
      <alignment horizontal="center" vertical="center" wrapText="1"/>
      <protection locked="0" hidden="1"/>
    </xf>
    <xf numFmtId="0" fontId="1" fillId="9" borderId="5" xfId="0" applyFont="1" applyFill="1" applyBorder="1" applyAlignment="1" applyProtection="1">
      <alignment horizontal="center" vertical="center" wrapText="1"/>
      <protection locked="0" hidden="1"/>
    </xf>
    <xf numFmtId="0" fontId="1" fillId="9" borderId="6" xfId="0" applyFont="1" applyFill="1" applyBorder="1" applyAlignment="1" applyProtection="1">
      <alignment horizontal="center" vertical="center" wrapText="1"/>
      <protection locked="0" hidden="1"/>
    </xf>
    <xf numFmtId="0" fontId="1" fillId="9" borderId="2" xfId="0" applyFont="1" applyFill="1" applyBorder="1" applyAlignment="1" applyProtection="1">
      <alignment horizontal="center" vertical="center" wrapText="1"/>
      <protection locked="0" hidden="1"/>
    </xf>
    <xf numFmtId="0" fontId="1" fillId="9" borderId="7" xfId="0" applyFont="1" applyFill="1" applyBorder="1" applyAlignment="1" applyProtection="1">
      <alignment horizontal="center" vertical="center" wrapText="1"/>
      <protection locked="0" hidden="1"/>
    </xf>
    <xf numFmtId="0" fontId="9" fillId="7" borderId="0" xfId="0" applyFont="1" applyFill="1" applyBorder="1" applyAlignment="1" applyProtection="1">
      <alignment horizontal="left" vertical="center" indent="1"/>
      <protection locked="0" hidden="1"/>
    </xf>
    <xf numFmtId="0" fontId="1" fillId="11" borderId="1" xfId="0" applyFont="1" applyFill="1" applyBorder="1" applyAlignment="1" applyProtection="1">
      <alignment horizontal="right" indent="1"/>
      <protection locked="0" hidden="1"/>
    </xf>
    <xf numFmtId="0" fontId="3" fillId="12" borderId="1" xfId="0" applyFont="1" applyFill="1" applyBorder="1" applyAlignment="1" applyProtection="1">
      <alignment horizontal="center" vertical="center"/>
      <protection locked="0" hidden="1"/>
    </xf>
    <xf numFmtId="0" fontId="7" fillId="8" borderId="8" xfId="0" applyFont="1" applyFill="1" applyBorder="1" applyAlignment="1" applyProtection="1">
      <alignment horizontal="center" vertical="center"/>
      <protection locked="0" hidden="1"/>
    </xf>
    <xf numFmtId="0" fontId="7" fillId="8" borderId="9" xfId="0" applyFont="1" applyFill="1" applyBorder="1" applyAlignment="1" applyProtection="1">
      <alignment horizontal="center" vertical="center"/>
      <protection locked="0" hidden="1"/>
    </xf>
    <xf numFmtId="0" fontId="7" fillId="8" borderId="10" xfId="0" applyFont="1" applyFill="1" applyBorder="1" applyAlignment="1" applyProtection="1">
      <alignment horizontal="center" vertical="center"/>
      <protection locked="0" hidden="1"/>
    </xf>
    <xf numFmtId="0" fontId="1" fillId="3" borderId="12" xfId="0" applyFont="1" applyFill="1" applyBorder="1" applyAlignment="1" applyProtection="1">
      <alignment horizontal="right" vertical="center" wrapText="1" indent="1"/>
      <protection locked="0" hidden="1"/>
    </xf>
    <xf numFmtId="0" fontId="1" fillId="3" borderId="11" xfId="0" applyFont="1" applyFill="1" applyBorder="1" applyAlignment="1" applyProtection="1">
      <alignment horizontal="right" vertical="center" wrapText="1" indent="1"/>
      <protection locked="0" hidden="1"/>
    </xf>
    <xf numFmtId="0" fontId="1" fillId="3" borderId="1" xfId="0" applyFont="1" applyFill="1" applyBorder="1" applyAlignment="1" applyProtection="1">
      <alignment horizontal="left" indent="1"/>
      <protection locked="0" hidden="1"/>
    </xf>
    <xf numFmtId="0" fontId="1" fillId="3" borderId="8" xfId="0" applyFont="1" applyFill="1" applyBorder="1" applyAlignment="1" applyProtection="1">
      <alignment horizontal="right" indent="1"/>
      <protection locked="0" hidden="1"/>
    </xf>
    <xf numFmtId="0" fontId="1" fillId="3" borderId="9" xfId="0" applyFont="1" applyFill="1" applyBorder="1" applyAlignment="1" applyProtection="1">
      <alignment horizontal="right" indent="1"/>
      <protection locked="0" hidden="1"/>
    </xf>
    <xf numFmtId="0" fontId="1" fillId="3" borderId="10" xfId="0" applyFont="1" applyFill="1" applyBorder="1" applyAlignment="1" applyProtection="1">
      <alignment horizontal="right" indent="1"/>
      <protection locked="0" hidden="1"/>
    </xf>
    <xf numFmtId="0" fontId="1" fillId="5" borderId="3" xfId="0" applyFont="1" applyFill="1" applyBorder="1" applyAlignment="1" applyProtection="1">
      <alignment horizontal="center"/>
      <protection locked="0" hidden="1"/>
    </xf>
    <xf numFmtId="0" fontId="1" fillId="5" borderId="4" xfId="0" applyFont="1" applyFill="1" applyBorder="1" applyAlignment="1" applyProtection="1">
      <alignment horizontal="center"/>
      <protection locked="0" hidden="1"/>
    </xf>
    <xf numFmtId="0" fontId="1" fillId="5" borderId="5" xfId="0" applyFont="1" applyFill="1" applyBorder="1" applyAlignment="1" applyProtection="1">
      <alignment horizontal="center"/>
      <protection locked="0" hidden="1"/>
    </xf>
    <xf numFmtId="0" fontId="1" fillId="5" borderId="35" xfId="0" applyFont="1" applyFill="1" applyBorder="1" applyAlignment="1" applyProtection="1">
      <alignment horizontal="center"/>
      <protection locked="0" hidden="1"/>
    </xf>
    <xf numFmtId="0" fontId="1" fillId="5" borderId="0" xfId="0" applyFont="1" applyFill="1" applyBorder="1" applyAlignment="1" applyProtection="1">
      <alignment horizontal="center"/>
      <protection locked="0" hidden="1"/>
    </xf>
    <xf numFmtId="0" fontId="1" fillId="5" borderId="36" xfId="0" applyFont="1" applyFill="1" applyBorder="1" applyAlignment="1" applyProtection="1">
      <alignment horizontal="center"/>
      <protection locked="0" hidden="1"/>
    </xf>
    <xf numFmtId="0" fontId="1" fillId="5" borderId="6" xfId="0" applyFont="1" applyFill="1" applyBorder="1" applyAlignment="1" applyProtection="1">
      <alignment horizontal="center"/>
      <protection locked="0" hidden="1"/>
    </xf>
    <xf numFmtId="0" fontId="1" fillId="5" borderId="2" xfId="0" applyFont="1" applyFill="1" applyBorder="1" applyAlignment="1" applyProtection="1">
      <alignment horizontal="center"/>
      <protection locked="0" hidden="1"/>
    </xf>
    <xf numFmtId="0" fontId="1" fillId="5" borderId="7" xfId="0" applyFont="1" applyFill="1" applyBorder="1" applyAlignment="1" applyProtection="1">
      <alignment horizontal="center"/>
      <protection locked="0" hidden="1"/>
    </xf>
    <xf numFmtId="0" fontId="10" fillId="3" borderId="3" xfId="0" applyFont="1" applyFill="1" applyBorder="1" applyAlignment="1" applyProtection="1">
      <alignment horizontal="center" vertical="center"/>
      <protection locked="0" hidden="1"/>
    </xf>
    <xf numFmtId="0" fontId="10" fillId="3" borderId="4" xfId="0" applyFont="1" applyFill="1" applyBorder="1" applyAlignment="1" applyProtection="1">
      <alignment horizontal="center" vertical="center"/>
      <protection locked="0" hidden="1"/>
    </xf>
    <xf numFmtId="0" fontId="10" fillId="3" borderId="5" xfId="0" applyFont="1" applyFill="1" applyBorder="1" applyAlignment="1" applyProtection="1">
      <alignment horizontal="center" vertical="center"/>
      <protection locked="0" hidden="1"/>
    </xf>
    <xf numFmtId="0" fontId="10" fillId="3" borderId="6" xfId="0" applyFont="1" applyFill="1" applyBorder="1" applyAlignment="1" applyProtection="1">
      <alignment horizontal="center" vertical="center"/>
      <protection locked="0" hidden="1"/>
    </xf>
    <xf numFmtId="0" fontId="10" fillId="3" borderId="2" xfId="0" applyFont="1" applyFill="1" applyBorder="1" applyAlignment="1" applyProtection="1">
      <alignment horizontal="center" vertical="center"/>
      <protection locked="0" hidden="1"/>
    </xf>
    <xf numFmtId="0" fontId="10" fillId="3" borderId="7" xfId="0" applyFont="1" applyFill="1" applyBorder="1" applyAlignment="1" applyProtection="1">
      <alignment horizontal="center" vertical="center"/>
      <protection locked="0" hidden="1"/>
    </xf>
    <xf numFmtId="0" fontId="6" fillId="0" borderId="0" xfId="0" applyFont="1" applyFill="1" applyAlignment="1" applyProtection="1">
      <protection locked="0" hidden="1"/>
    </xf>
  </cellXfs>
  <cellStyles count="1">
    <cellStyle name="Normal" xfId="0" builtinId="0"/>
  </cellStyles>
  <dxfs count="47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7DFF7D"/>
      <color rgb="FFFCFC96"/>
      <color rgb="FFBD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28</xdr:row>
      <xdr:rowOff>60326</xdr:rowOff>
    </xdr:from>
    <xdr:to>
      <xdr:col>4</xdr:col>
      <xdr:colOff>381000</xdr:colOff>
      <xdr:row>29</xdr:row>
      <xdr:rowOff>126987</xdr:rowOff>
    </xdr:to>
    <xdr:pic>
      <xdr:nvPicPr>
        <xdr:cNvPr id="3" name="Picture 2" descr="Youtube latest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3775" y="5410201"/>
          <a:ext cx="1697038" cy="291798"/>
        </a:xfrm>
        <a:prstGeom prst="rect">
          <a:avLst/>
        </a:prstGeom>
      </xdr:spPr>
    </xdr:pic>
    <xdr:clientData/>
  </xdr:twoCellAnchor>
  <xdr:twoCellAnchor editAs="oneCell">
    <xdr:from>
      <xdr:col>2</xdr:col>
      <xdr:colOff>8658</xdr:colOff>
      <xdr:row>16</xdr:row>
      <xdr:rowOff>121228</xdr:rowOff>
    </xdr:from>
    <xdr:to>
      <xdr:col>4</xdr:col>
      <xdr:colOff>458931</xdr:colOff>
      <xdr:row>18</xdr:row>
      <xdr:rowOff>69582</xdr:rowOff>
    </xdr:to>
    <xdr:pic>
      <xdr:nvPicPr>
        <xdr:cNvPr id="4" name="Picture 3" descr="Youtube latest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1" y="3065319"/>
          <a:ext cx="1913659" cy="3293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RPUR%20FP%20SCHOOL/Downloads/for%20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come%20Tax%20All\Income%20Tax%20Blank%20New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1-7-16"/>
      <sheetName val="1-1-16"/>
      <sheetName val="Sheet2"/>
      <sheetName val="Sheet3"/>
    </sheetNames>
    <sheetDataSet>
      <sheetData sheetId="0" refreshError="1"/>
      <sheetData sheetId="1" refreshError="1"/>
      <sheetData sheetId="2">
        <row r="11">
          <cell r="AL11">
            <v>17000</v>
          </cell>
          <cell r="AM11">
            <v>17600</v>
          </cell>
          <cell r="AN11">
            <v>18800</v>
          </cell>
          <cell r="AO11">
            <v>19700</v>
          </cell>
          <cell r="AP11">
            <v>21000</v>
          </cell>
          <cell r="AQ11">
            <v>22700</v>
          </cell>
          <cell r="AR11">
            <v>23800</v>
          </cell>
          <cell r="AS11">
            <v>24700</v>
          </cell>
          <cell r="AT11">
            <v>27000</v>
          </cell>
          <cell r="AU11">
            <v>28900</v>
          </cell>
          <cell r="AV11">
            <v>31800</v>
          </cell>
          <cell r="AW11">
            <v>32100</v>
          </cell>
          <cell r="AX11">
            <v>33000</v>
          </cell>
          <cell r="AY11">
            <v>34500</v>
          </cell>
          <cell r="AZ11">
            <v>41800</v>
          </cell>
          <cell r="BA11">
            <v>33400</v>
          </cell>
          <cell r="BB11">
            <v>35800</v>
          </cell>
          <cell r="BC11">
            <v>39500</v>
          </cell>
          <cell r="BD11">
            <v>44800</v>
          </cell>
          <cell r="BE11">
            <v>37100</v>
          </cell>
          <cell r="BF11">
            <v>39900</v>
          </cell>
          <cell r="BG11">
            <v>42600</v>
          </cell>
          <cell r="BH11">
            <v>52200</v>
          </cell>
          <cell r="BI11">
            <v>60300</v>
          </cell>
          <cell r="BJ11">
            <v>56100</v>
          </cell>
          <cell r="BK11">
            <v>67300</v>
          </cell>
          <cell r="BL11">
            <v>68400</v>
          </cell>
          <cell r="BM11">
            <v>95100</v>
          </cell>
          <cell r="BN11">
            <v>95400</v>
          </cell>
          <cell r="BO11">
            <v>96100</v>
          </cell>
          <cell r="BP11">
            <v>123100</v>
          </cell>
          <cell r="BQ11">
            <v>123600</v>
          </cell>
          <cell r="BR11">
            <v>125200</v>
          </cell>
          <cell r="BS11">
            <v>128900</v>
          </cell>
        </row>
        <row r="12">
          <cell r="AL12">
            <v>17500</v>
          </cell>
          <cell r="AM12">
            <v>18100</v>
          </cell>
          <cell r="AN12">
            <v>19400</v>
          </cell>
          <cell r="AO12">
            <v>20300</v>
          </cell>
          <cell r="AP12">
            <v>21600</v>
          </cell>
          <cell r="AQ12">
            <v>23400</v>
          </cell>
          <cell r="AR12">
            <v>24500</v>
          </cell>
          <cell r="AS12">
            <v>25400</v>
          </cell>
          <cell r="AT12">
            <v>27800</v>
          </cell>
          <cell r="AU12">
            <v>29800</v>
          </cell>
          <cell r="AV12">
            <v>32800</v>
          </cell>
          <cell r="AW12">
            <v>33100</v>
          </cell>
          <cell r="AX12">
            <v>34000</v>
          </cell>
          <cell r="AY12">
            <v>35500</v>
          </cell>
          <cell r="AZ12">
            <v>43100</v>
          </cell>
          <cell r="BA12">
            <v>34400</v>
          </cell>
          <cell r="BB12">
            <v>36900</v>
          </cell>
          <cell r="BC12">
            <v>40700</v>
          </cell>
          <cell r="BD12">
            <v>46100</v>
          </cell>
          <cell r="BE12">
            <v>38200</v>
          </cell>
          <cell r="BF12">
            <v>41100</v>
          </cell>
          <cell r="BG12">
            <v>43900</v>
          </cell>
          <cell r="BH12">
            <v>53800</v>
          </cell>
          <cell r="BI12">
            <v>62100</v>
          </cell>
          <cell r="BJ12">
            <v>57800</v>
          </cell>
          <cell r="BK12">
            <v>69300</v>
          </cell>
          <cell r="BL12">
            <v>70500</v>
          </cell>
          <cell r="BM12">
            <v>98000</v>
          </cell>
          <cell r="BN12">
            <v>98300</v>
          </cell>
          <cell r="BO12">
            <v>99000</v>
          </cell>
          <cell r="BP12">
            <v>126800</v>
          </cell>
          <cell r="BQ12">
            <v>127300</v>
          </cell>
          <cell r="BR12">
            <v>129000</v>
          </cell>
          <cell r="BS12">
            <v>132800</v>
          </cell>
        </row>
        <row r="13">
          <cell r="AL13">
            <v>18000</v>
          </cell>
          <cell r="AM13">
            <v>18600</v>
          </cell>
          <cell r="AN13">
            <v>20000</v>
          </cell>
          <cell r="AO13">
            <v>20900</v>
          </cell>
          <cell r="AP13">
            <v>22200</v>
          </cell>
          <cell r="AQ13">
            <v>24100</v>
          </cell>
          <cell r="AR13">
            <v>25200</v>
          </cell>
          <cell r="AS13">
            <v>26200</v>
          </cell>
          <cell r="AT13">
            <v>28600</v>
          </cell>
          <cell r="AU13">
            <v>30700</v>
          </cell>
          <cell r="AV13">
            <v>33800</v>
          </cell>
          <cell r="AW13">
            <v>34100</v>
          </cell>
          <cell r="AX13">
            <v>35000</v>
          </cell>
          <cell r="AY13">
            <v>36600</v>
          </cell>
          <cell r="AZ13">
            <v>44400</v>
          </cell>
          <cell r="BA13">
            <v>35400</v>
          </cell>
          <cell r="BB13">
            <v>38000</v>
          </cell>
          <cell r="BC13">
            <v>41900</v>
          </cell>
          <cell r="BD13">
            <v>47500</v>
          </cell>
          <cell r="BE13">
            <v>39300</v>
          </cell>
          <cell r="BF13">
            <v>42300</v>
          </cell>
          <cell r="BG13">
            <v>45200</v>
          </cell>
          <cell r="BH13">
            <v>55400</v>
          </cell>
          <cell r="BI13">
            <v>64000</v>
          </cell>
          <cell r="BJ13">
            <v>59500</v>
          </cell>
          <cell r="BK13">
            <v>71400</v>
          </cell>
          <cell r="BL13">
            <v>72600</v>
          </cell>
          <cell r="BM13">
            <v>100900</v>
          </cell>
          <cell r="BN13">
            <v>101200</v>
          </cell>
          <cell r="BO13">
            <v>102000</v>
          </cell>
          <cell r="BP13">
            <v>130600</v>
          </cell>
          <cell r="BQ13">
            <v>131100</v>
          </cell>
          <cell r="BR13">
            <v>132900</v>
          </cell>
          <cell r="BS13">
            <v>136800</v>
          </cell>
        </row>
        <row r="14">
          <cell r="AL14">
            <v>18500</v>
          </cell>
          <cell r="AM14">
            <v>19200</v>
          </cell>
          <cell r="AN14">
            <v>20600</v>
          </cell>
          <cell r="AO14">
            <v>21500</v>
          </cell>
          <cell r="AP14">
            <v>22900</v>
          </cell>
          <cell r="AQ14">
            <v>24800</v>
          </cell>
          <cell r="AR14">
            <v>26000</v>
          </cell>
          <cell r="AS14">
            <v>27000</v>
          </cell>
          <cell r="AT14">
            <v>29500</v>
          </cell>
          <cell r="AU14">
            <v>31600</v>
          </cell>
          <cell r="AV14">
            <v>34800</v>
          </cell>
          <cell r="AW14">
            <v>35100</v>
          </cell>
          <cell r="AX14">
            <v>36100</v>
          </cell>
          <cell r="AY14">
            <v>37700</v>
          </cell>
          <cell r="AZ14">
            <v>45700</v>
          </cell>
          <cell r="BA14">
            <v>36500</v>
          </cell>
          <cell r="BB14">
            <v>39100</v>
          </cell>
          <cell r="BC14">
            <v>43200</v>
          </cell>
          <cell r="BD14">
            <v>48900</v>
          </cell>
          <cell r="BE14">
            <v>40500</v>
          </cell>
          <cell r="BF14">
            <v>43600</v>
          </cell>
          <cell r="BG14">
            <v>46600</v>
          </cell>
          <cell r="BH14">
            <v>57100</v>
          </cell>
          <cell r="BI14">
            <v>65900</v>
          </cell>
          <cell r="BJ14">
            <v>61300</v>
          </cell>
          <cell r="BK14">
            <v>73500</v>
          </cell>
          <cell r="BL14">
            <v>74800</v>
          </cell>
          <cell r="BM14">
            <v>103900</v>
          </cell>
          <cell r="BN14">
            <v>104200</v>
          </cell>
          <cell r="BO14">
            <v>105100</v>
          </cell>
          <cell r="BP14">
            <v>134500</v>
          </cell>
          <cell r="BQ14">
            <v>135000</v>
          </cell>
          <cell r="BR14">
            <v>136900</v>
          </cell>
          <cell r="BS14">
            <v>140900</v>
          </cell>
        </row>
        <row r="15">
          <cell r="AL15">
            <v>19100</v>
          </cell>
          <cell r="AM15">
            <v>19800</v>
          </cell>
          <cell r="AN15">
            <v>21200</v>
          </cell>
          <cell r="AO15">
            <v>22100</v>
          </cell>
          <cell r="AP15">
            <v>23600</v>
          </cell>
          <cell r="AQ15">
            <v>25500</v>
          </cell>
          <cell r="AR15">
            <v>26800</v>
          </cell>
          <cell r="AS15">
            <v>27800</v>
          </cell>
          <cell r="AT15">
            <v>30400</v>
          </cell>
          <cell r="AU15">
            <v>32500</v>
          </cell>
          <cell r="AV15">
            <v>35800</v>
          </cell>
          <cell r="AW15">
            <v>36200</v>
          </cell>
          <cell r="AX15">
            <v>37200</v>
          </cell>
          <cell r="AY15">
            <v>38800</v>
          </cell>
          <cell r="AZ15">
            <v>47100</v>
          </cell>
          <cell r="BA15">
            <v>37600</v>
          </cell>
          <cell r="BB15">
            <v>40300</v>
          </cell>
          <cell r="BC15">
            <v>44500</v>
          </cell>
          <cell r="BD15">
            <v>50400</v>
          </cell>
          <cell r="BE15">
            <v>41700</v>
          </cell>
          <cell r="BF15">
            <v>44900</v>
          </cell>
          <cell r="BG15">
            <v>48000</v>
          </cell>
          <cell r="BH15">
            <v>58800</v>
          </cell>
          <cell r="BI15">
            <v>67900</v>
          </cell>
          <cell r="BJ15">
            <v>63100</v>
          </cell>
          <cell r="BK15">
            <v>75700</v>
          </cell>
          <cell r="BL15">
            <v>77000</v>
          </cell>
          <cell r="BM15">
            <v>107000</v>
          </cell>
          <cell r="BN15">
            <v>107300</v>
          </cell>
          <cell r="BO15">
            <v>108300</v>
          </cell>
          <cell r="BP15">
            <v>138500</v>
          </cell>
          <cell r="BQ15">
            <v>139100</v>
          </cell>
          <cell r="BR15">
            <v>141000</v>
          </cell>
          <cell r="BS15">
            <v>145100</v>
          </cell>
        </row>
        <row r="16">
          <cell r="AL16">
            <v>19700</v>
          </cell>
          <cell r="AM16">
            <v>20400</v>
          </cell>
          <cell r="AN16">
            <v>21800</v>
          </cell>
          <cell r="AO16">
            <v>22800</v>
          </cell>
          <cell r="AP16">
            <v>24300</v>
          </cell>
          <cell r="AQ16">
            <v>26300</v>
          </cell>
          <cell r="AR16">
            <v>27600</v>
          </cell>
          <cell r="AS16">
            <v>28600</v>
          </cell>
          <cell r="AT16">
            <v>31300</v>
          </cell>
          <cell r="AU16">
            <v>33500</v>
          </cell>
          <cell r="AV16">
            <v>36900</v>
          </cell>
          <cell r="AW16">
            <v>37300</v>
          </cell>
          <cell r="AX16">
            <v>38300</v>
          </cell>
          <cell r="AY16">
            <v>40000</v>
          </cell>
          <cell r="AZ16">
            <v>48500</v>
          </cell>
          <cell r="BA16">
            <v>38700</v>
          </cell>
          <cell r="BB16">
            <v>41500</v>
          </cell>
          <cell r="BC16">
            <v>45800</v>
          </cell>
          <cell r="BD16">
            <v>51900</v>
          </cell>
          <cell r="BE16">
            <v>43000</v>
          </cell>
          <cell r="BF16">
            <v>46200</v>
          </cell>
          <cell r="BG16">
            <v>49400</v>
          </cell>
          <cell r="BH16">
            <v>60600</v>
          </cell>
          <cell r="BI16">
            <v>69900</v>
          </cell>
          <cell r="BJ16">
            <v>65000</v>
          </cell>
          <cell r="BK16">
            <v>78000</v>
          </cell>
          <cell r="BL16">
            <v>79300</v>
          </cell>
          <cell r="BM16">
            <v>110200</v>
          </cell>
          <cell r="BN16">
            <v>110500</v>
          </cell>
          <cell r="BO16">
            <v>111500</v>
          </cell>
          <cell r="BP16">
            <v>142700</v>
          </cell>
          <cell r="BQ16">
            <v>143300</v>
          </cell>
          <cell r="BR16">
            <v>145200</v>
          </cell>
          <cell r="BS16">
            <v>149500</v>
          </cell>
        </row>
        <row r="17">
          <cell r="AL17">
            <v>20300</v>
          </cell>
          <cell r="AM17">
            <v>21000</v>
          </cell>
          <cell r="AN17">
            <v>22500</v>
          </cell>
          <cell r="AO17">
            <v>23500</v>
          </cell>
          <cell r="AP17">
            <v>25000</v>
          </cell>
          <cell r="AQ17">
            <v>27100</v>
          </cell>
          <cell r="AR17">
            <v>28400</v>
          </cell>
          <cell r="AS17">
            <v>29500</v>
          </cell>
          <cell r="AT17">
            <v>32200</v>
          </cell>
          <cell r="AU17">
            <v>34500</v>
          </cell>
          <cell r="AV17">
            <v>38000</v>
          </cell>
          <cell r="AW17">
            <v>38400</v>
          </cell>
          <cell r="AX17">
            <v>39400</v>
          </cell>
          <cell r="AY17">
            <v>41200</v>
          </cell>
          <cell r="AZ17">
            <v>50000</v>
          </cell>
          <cell r="BA17">
            <v>39900</v>
          </cell>
          <cell r="BB17">
            <v>42700</v>
          </cell>
          <cell r="BC17">
            <v>47200</v>
          </cell>
          <cell r="BD17">
            <v>53500</v>
          </cell>
          <cell r="BE17">
            <v>44300</v>
          </cell>
          <cell r="BF17">
            <v>47600</v>
          </cell>
          <cell r="BG17">
            <v>50900</v>
          </cell>
          <cell r="BH17">
            <v>62400</v>
          </cell>
          <cell r="BI17">
            <v>72000</v>
          </cell>
          <cell r="BJ17">
            <v>67000</v>
          </cell>
          <cell r="BK17">
            <v>80300</v>
          </cell>
          <cell r="BL17">
            <v>81700</v>
          </cell>
          <cell r="BM17">
            <v>113500</v>
          </cell>
          <cell r="BN17">
            <v>113800</v>
          </cell>
          <cell r="BO17">
            <v>114800</v>
          </cell>
          <cell r="BP17">
            <v>147000</v>
          </cell>
          <cell r="BQ17">
            <v>147600</v>
          </cell>
          <cell r="BR17">
            <v>149600</v>
          </cell>
          <cell r="BS17">
            <v>154000</v>
          </cell>
        </row>
        <row r="18">
          <cell r="AL18">
            <v>20900</v>
          </cell>
          <cell r="AM18">
            <v>21600</v>
          </cell>
          <cell r="AN18">
            <v>23200</v>
          </cell>
          <cell r="AO18">
            <v>24200</v>
          </cell>
          <cell r="AP18">
            <v>25800</v>
          </cell>
          <cell r="AQ18">
            <v>27900</v>
          </cell>
          <cell r="AR18">
            <v>29300</v>
          </cell>
          <cell r="AS18">
            <v>30400</v>
          </cell>
          <cell r="AT18">
            <v>33200</v>
          </cell>
          <cell r="AU18">
            <v>35500</v>
          </cell>
          <cell r="AV18">
            <v>39100</v>
          </cell>
          <cell r="AW18">
            <v>39600</v>
          </cell>
          <cell r="AX18">
            <v>40600</v>
          </cell>
          <cell r="AY18">
            <v>42400</v>
          </cell>
          <cell r="AZ18">
            <v>51500</v>
          </cell>
          <cell r="BA18">
            <v>41100</v>
          </cell>
          <cell r="BB18">
            <v>44000</v>
          </cell>
          <cell r="BC18">
            <v>48600</v>
          </cell>
          <cell r="BD18">
            <v>55100</v>
          </cell>
          <cell r="BE18">
            <v>45600</v>
          </cell>
          <cell r="BF18">
            <v>49000</v>
          </cell>
          <cell r="BG18">
            <v>52400</v>
          </cell>
          <cell r="BH18">
            <v>64300</v>
          </cell>
          <cell r="BI18">
            <v>74200</v>
          </cell>
          <cell r="BJ18">
            <v>69000</v>
          </cell>
          <cell r="BK18">
            <v>82700</v>
          </cell>
          <cell r="BL18">
            <v>84200</v>
          </cell>
          <cell r="BM18">
            <v>116600</v>
          </cell>
          <cell r="BN18">
            <v>117200</v>
          </cell>
          <cell r="BO18">
            <v>118200</v>
          </cell>
          <cell r="BP18">
            <v>151400</v>
          </cell>
          <cell r="BQ18">
            <v>152000</v>
          </cell>
          <cell r="BR18">
            <v>154100</v>
          </cell>
          <cell r="BS18">
            <v>158600</v>
          </cell>
        </row>
        <row r="19">
          <cell r="AL19">
            <v>21500</v>
          </cell>
          <cell r="AM19">
            <v>22200</v>
          </cell>
          <cell r="AN19">
            <v>23900</v>
          </cell>
          <cell r="AO19">
            <v>24900</v>
          </cell>
          <cell r="AP19">
            <v>26600</v>
          </cell>
          <cell r="AQ19">
            <v>28700</v>
          </cell>
          <cell r="AR19">
            <v>30200</v>
          </cell>
          <cell r="AS19">
            <v>31300</v>
          </cell>
          <cell r="AT19">
            <v>34200</v>
          </cell>
          <cell r="AU19">
            <v>36600</v>
          </cell>
          <cell r="AV19">
            <v>40300</v>
          </cell>
          <cell r="AW19">
            <v>40800</v>
          </cell>
          <cell r="AX19">
            <v>41800</v>
          </cell>
          <cell r="AY19">
            <v>43700</v>
          </cell>
          <cell r="AZ19">
            <v>53000</v>
          </cell>
          <cell r="BA19">
            <v>42300</v>
          </cell>
          <cell r="BB19">
            <v>45300</v>
          </cell>
          <cell r="BC19">
            <v>50100</v>
          </cell>
          <cell r="BD19">
            <v>56800</v>
          </cell>
          <cell r="BE19">
            <v>47000</v>
          </cell>
          <cell r="BF19">
            <v>50500</v>
          </cell>
          <cell r="BG19">
            <v>54000</v>
          </cell>
          <cell r="BH19">
            <v>66200</v>
          </cell>
          <cell r="BI19">
            <v>76400</v>
          </cell>
          <cell r="BJ19">
            <v>71100</v>
          </cell>
          <cell r="BK19">
            <v>85200</v>
          </cell>
          <cell r="BL19">
            <v>86700</v>
          </cell>
          <cell r="BM19">
            <v>120100</v>
          </cell>
          <cell r="BN19">
            <v>120700</v>
          </cell>
          <cell r="BO19">
            <v>121700</v>
          </cell>
          <cell r="BP19">
            <v>155900</v>
          </cell>
          <cell r="BQ19">
            <v>156600</v>
          </cell>
          <cell r="BR19">
            <v>158700</v>
          </cell>
          <cell r="BS19">
            <v>163400</v>
          </cell>
        </row>
        <row r="20">
          <cell r="AL20">
            <v>22100</v>
          </cell>
          <cell r="AM20">
            <v>22900</v>
          </cell>
          <cell r="AN20">
            <v>24600</v>
          </cell>
          <cell r="AO20">
            <v>25600</v>
          </cell>
          <cell r="AP20">
            <v>27400</v>
          </cell>
          <cell r="AQ20">
            <v>29600</v>
          </cell>
          <cell r="AR20">
            <v>31100</v>
          </cell>
          <cell r="AS20">
            <v>32200</v>
          </cell>
          <cell r="AT20">
            <v>35200</v>
          </cell>
          <cell r="AU20">
            <v>37700</v>
          </cell>
          <cell r="AV20">
            <v>41500</v>
          </cell>
          <cell r="AW20">
            <v>42000</v>
          </cell>
          <cell r="AX20">
            <v>43100</v>
          </cell>
          <cell r="AY20">
            <v>45000</v>
          </cell>
          <cell r="AZ20">
            <v>54600</v>
          </cell>
          <cell r="BA20">
            <v>43600</v>
          </cell>
          <cell r="BB20">
            <v>46700</v>
          </cell>
          <cell r="BC20">
            <v>51600</v>
          </cell>
          <cell r="BD20">
            <v>58500</v>
          </cell>
          <cell r="BE20">
            <v>48400</v>
          </cell>
          <cell r="BF20">
            <v>52000</v>
          </cell>
          <cell r="BG20">
            <v>55600</v>
          </cell>
          <cell r="BH20">
            <v>68200</v>
          </cell>
          <cell r="BI20">
            <v>78700</v>
          </cell>
          <cell r="BJ20">
            <v>73200</v>
          </cell>
          <cell r="BK20">
            <v>87800</v>
          </cell>
          <cell r="BL20">
            <v>89300</v>
          </cell>
          <cell r="BM20">
            <v>123700</v>
          </cell>
          <cell r="BN20">
            <v>124300</v>
          </cell>
          <cell r="BO20">
            <v>125400</v>
          </cell>
          <cell r="BP20">
            <v>160600</v>
          </cell>
          <cell r="BQ20">
            <v>161300</v>
          </cell>
          <cell r="BR20">
            <v>163500</v>
          </cell>
          <cell r="BS20">
            <v>168300</v>
          </cell>
        </row>
        <row r="21">
          <cell r="AL21">
            <v>22800</v>
          </cell>
          <cell r="AM21">
            <v>23600</v>
          </cell>
          <cell r="AN21">
            <v>25300</v>
          </cell>
          <cell r="AO21">
            <v>26400</v>
          </cell>
          <cell r="AP21">
            <v>28200</v>
          </cell>
          <cell r="AQ21">
            <v>30500</v>
          </cell>
          <cell r="AR21">
            <v>32000</v>
          </cell>
          <cell r="AS21">
            <v>33200</v>
          </cell>
          <cell r="AT21">
            <v>36300</v>
          </cell>
          <cell r="AU21">
            <v>38800</v>
          </cell>
          <cell r="AV21">
            <v>42700</v>
          </cell>
          <cell r="AW21">
            <v>43300</v>
          </cell>
          <cell r="AX21">
            <v>44400</v>
          </cell>
          <cell r="AY21">
            <v>46400</v>
          </cell>
          <cell r="AZ21">
            <v>56200</v>
          </cell>
          <cell r="BA21">
            <v>44900</v>
          </cell>
          <cell r="BB21">
            <v>48100</v>
          </cell>
          <cell r="BC21">
            <v>53100</v>
          </cell>
          <cell r="BD21">
            <v>60300</v>
          </cell>
          <cell r="BE21">
            <v>49900</v>
          </cell>
          <cell r="BF21">
            <v>53600</v>
          </cell>
          <cell r="BG21">
            <v>57300</v>
          </cell>
          <cell r="BH21">
            <v>70200</v>
          </cell>
          <cell r="BI21">
            <v>81100</v>
          </cell>
          <cell r="BJ21">
            <v>75400</v>
          </cell>
          <cell r="BK21">
            <v>90400</v>
          </cell>
          <cell r="BL21">
            <v>92000</v>
          </cell>
          <cell r="BM21">
            <v>127400</v>
          </cell>
          <cell r="BN21">
            <v>128000</v>
          </cell>
          <cell r="BO21">
            <v>129200</v>
          </cell>
          <cell r="BP21">
            <v>165400</v>
          </cell>
          <cell r="BQ21">
            <v>166100</v>
          </cell>
          <cell r="BR21">
            <v>168400</v>
          </cell>
          <cell r="BS21">
            <v>173300</v>
          </cell>
        </row>
        <row r="22">
          <cell r="AL22">
            <v>23500</v>
          </cell>
          <cell r="AM22">
            <v>24300</v>
          </cell>
          <cell r="AN22">
            <v>26100</v>
          </cell>
          <cell r="AO22">
            <v>27200</v>
          </cell>
          <cell r="AP22">
            <v>29000</v>
          </cell>
          <cell r="AQ22">
            <v>31400</v>
          </cell>
          <cell r="AR22">
            <v>33000</v>
          </cell>
          <cell r="AS22">
            <v>34200</v>
          </cell>
          <cell r="AT22">
            <v>37400</v>
          </cell>
          <cell r="AU22">
            <v>40000</v>
          </cell>
          <cell r="AV22">
            <v>44000</v>
          </cell>
          <cell r="AW22">
            <v>44600</v>
          </cell>
          <cell r="AX22">
            <v>45700</v>
          </cell>
          <cell r="AY22">
            <v>47800</v>
          </cell>
          <cell r="AZ22">
            <v>57900</v>
          </cell>
          <cell r="BA22">
            <v>46200</v>
          </cell>
          <cell r="BB22">
            <v>49500</v>
          </cell>
          <cell r="BC22">
            <v>54700</v>
          </cell>
          <cell r="BD22">
            <v>62100</v>
          </cell>
          <cell r="BE22">
            <v>51400</v>
          </cell>
          <cell r="BF22">
            <v>55200</v>
          </cell>
          <cell r="BG22">
            <v>59000</v>
          </cell>
          <cell r="BH22">
            <v>72300</v>
          </cell>
          <cell r="BI22">
            <v>83500</v>
          </cell>
          <cell r="BJ22">
            <v>77700</v>
          </cell>
          <cell r="BK22">
            <v>93100</v>
          </cell>
          <cell r="BL22">
            <v>94800</v>
          </cell>
          <cell r="BM22">
            <v>131200</v>
          </cell>
          <cell r="BN22">
            <v>131800</v>
          </cell>
          <cell r="BO22">
            <v>133100</v>
          </cell>
          <cell r="BP22">
            <v>170400</v>
          </cell>
          <cell r="BQ22">
            <v>171100</v>
          </cell>
          <cell r="BR22">
            <v>173500</v>
          </cell>
          <cell r="BS22">
            <v>178500</v>
          </cell>
        </row>
        <row r="23">
          <cell r="AL23">
            <v>24200</v>
          </cell>
          <cell r="AM23">
            <v>25000</v>
          </cell>
          <cell r="AN23">
            <v>26900</v>
          </cell>
          <cell r="AO23">
            <v>28000</v>
          </cell>
          <cell r="AP23">
            <v>29900</v>
          </cell>
          <cell r="AQ23">
            <v>32300</v>
          </cell>
          <cell r="AR23">
            <v>34000</v>
          </cell>
          <cell r="AS23">
            <v>35200</v>
          </cell>
          <cell r="AT23">
            <v>38500</v>
          </cell>
          <cell r="AU23">
            <v>41200</v>
          </cell>
          <cell r="AV23">
            <v>45300</v>
          </cell>
          <cell r="AW23">
            <v>45900</v>
          </cell>
          <cell r="AX23">
            <v>47100</v>
          </cell>
          <cell r="AY23">
            <v>49200</v>
          </cell>
          <cell r="AZ23">
            <v>59600</v>
          </cell>
          <cell r="BA23">
            <v>47600</v>
          </cell>
          <cell r="BB23">
            <v>51000</v>
          </cell>
          <cell r="BC23">
            <v>56300</v>
          </cell>
          <cell r="BD23">
            <v>64000</v>
          </cell>
          <cell r="BE23">
            <v>52900</v>
          </cell>
          <cell r="BF23">
            <v>56900</v>
          </cell>
          <cell r="BG23">
            <v>60800</v>
          </cell>
          <cell r="BH23">
            <v>74500</v>
          </cell>
          <cell r="BI23">
            <v>86000</v>
          </cell>
          <cell r="BJ23">
            <v>80000</v>
          </cell>
          <cell r="BK23">
            <v>95900</v>
          </cell>
          <cell r="BL23">
            <v>97600</v>
          </cell>
          <cell r="BM23">
            <v>135100</v>
          </cell>
          <cell r="BO23">
            <v>137100</v>
          </cell>
          <cell r="BP23">
            <v>175500</v>
          </cell>
          <cell r="BQ23">
            <v>176200</v>
          </cell>
          <cell r="BR23">
            <v>178700</v>
          </cell>
          <cell r="BS23">
            <v>183900</v>
          </cell>
        </row>
        <row r="24">
          <cell r="AL24">
            <v>24900</v>
          </cell>
          <cell r="AM24">
            <v>25800</v>
          </cell>
          <cell r="AN24">
            <v>27700</v>
          </cell>
          <cell r="AO24">
            <v>28800</v>
          </cell>
          <cell r="AP24">
            <v>30800</v>
          </cell>
          <cell r="AQ24">
            <v>33300</v>
          </cell>
          <cell r="AR24">
            <v>35000</v>
          </cell>
          <cell r="AS24">
            <v>36300</v>
          </cell>
          <cell r="AT24">
            <v>39700</v>
          </cell>
          <cell r="AU24">
            <v>42400</v>
          </cell>
          <cell r="AV24">
            <v>46700</v>
          </cell>
          <cell r="AW24">
            <v>47300</v>
          </cell>
          <cell r="AX24">
            <v>48500</v>
          </cell>
          <cell r="AY24">
            <v>50700</v>
          </cell>
          <cell r="AZ24">
            <v>61400</v>
          </cell>
          <cell r="BA24">
            <v>49000</v>
          </cell>
          <cell r="BB24">
            <v>52500</v>
          </cell>
          <cell r="BC24">
            <v>58000</v>
          </cell>
          <cell r="BD24">
            <v>65900</v>
          </cell>
          <cell r="BE24">
            <v>54500</v>
          </cell>
          <cell r="BF24">
            <v>58600</v>
          </cell>
          <cell r="BG24">
            <v>62600</v>
          </cell>
          <cell r="BH24">
            <v>76700</v>
          </cell>
          <cell r="BI24">
            <v>88600</v>
          </cell>
          <cell r="BJ24">
            <v>82400</v>
          </cell>
          <cell r="BK24">
            <v>98800</v>
          </cell>
          <cell r="BL24">
            <v>100500</v>
          </cell>
          <cell r="BM24">
            <v>139200</v>
          </cell>
          <cell r="BO24">
            <v>141200</v>
          </cell>
          <cell r="BP24">
            <v>180800</v>
          </cell>
          <cell r="BQ24">
            <v>181500</v>
          </cell>
          <cell r="BR24">
            <v>184100</v>
          </cell>
          <cell r="BS24">
            <v>189400</v>
          </cell>
        </row>
        <row r="25">
          <cell r="AL25">
            <v>25600</v>
          </cell>
          <cell r="AM25">
            <v>26600</v>
          </cell>
          <cell r="AN25">
            <v>28500</v>
          </cell>
          <cell r="AO25">
            <v>29700</v>
          </cell>
          <cell r="AP25">
            <v>31700</v>
          </cell>
          <cell r="AQ25">
            <v>34300</v>
          </cell>
          <cell r="AR25">
            <v>36100</v>
          </cell>
          <cell r="AS25">
            <v>37400</v>
          </cell>
          <cell r="AT25">
            <v>40900</v>
          </cell>
          <cell r="AU25">
            <v>43700</v>
          </cell>
          <cell r="AV25">
            <v>48100</v>
          </cell>
          <cell r="AW25">
            <v>48700</v>
          </cell>
          <cell r="AX25">
            <v>50000</v>
          </cell>
          <cell r="AY25">
            <v>52200</v>
          </cell>
          <cell r="AZ25">
            <v>63200</v>
          </cell>
          <cell r="BA25">
            <v>50500</v>
          </cell>
          <cell r="BB25">
            <v>54100</v>
          </cell>
          <cell r="BC25">
            <v>59700</v>
          </cell>
          <cell r="BD25">
            <v>67900</v>
          </cell>
          <cell r="BE25">
            <v>56100</v>
          </cell>
          <cell r="BF25">
            <v>60400</v>
          </cell>
          <cell r="BG25">
            <v>64500</v>
          </cell>
          <cell r="BH25">
            <v>79000</v>
          </cell>
          <cell r="BI25">
            <v>91300</v>
          </cell>
          <cell r="BJ25">
            <v>84900</v>
          </cell>
          <cell r="BK25">
            <v>101800</v>
          </cell>
          <cell r="BL25">
            <v>103500</v>
          </cell>
          <cell r="BM25">
            <v>143400</v>
          </cell>
          <cell r="BO25">
            <v>145400</v>
          </cell>
          <cell r="BP25">
            <v>186200</v>
          </cell>
          <cell r="BQ25">
            <v>186900</v>
          </cell>
          <cell r="BR25">
            <v>189600</v>
          </cell>
          <cell r="BS25">
            <v>195100</v>
          </cell>
        </row>
        <row r="26">
          <cell r="AL26">
            <v>26400</v>
          </cell>
          <cell r="AM26">
            <v>27400</v>
          </cell>
          <cell r="AN26">
            <v>29400</v>
          </cell>
          <cell r="AO26">
            <v>30600</v>
          </cell>
          <cell r="AP26">
            <v>32700</v>
          </cell>
          <cell r="AQ26">
            <v>35300</v>
          </cell>
          <cell r="AR26">
            <v>37200</v>
          </cell>
          <cell r="AS26">
            <v>38500</v>
          </cell>
          <cell r="AT26">
            <v>42100</v>
          </cell>
          <cell r="AU26">
            <v>45000</v>
          </cell>
          <cell r="AV26">
            <v>49500</v>
          </cell>
          <cell r="AW26">
            <v>50200</v>
          </cell>
          <cell r="AX26">
            <v>51500</v>
          </cell>
          <cell r="AY26">
            <v>53800</v>
          </cell>
          <cell r="AZ26">
            <v>65100</v>
          </cell>
          <cell r="BA26">
            <v>52000</v>
          </cell>
          <cell r="BB26">
            <v>55700</v>
          </cell>
          <cell r="BC26">
            <v>61500</v>
          </cell>
          <cell r="BD26">
            <v>69900</v>
          </cell>
          <cell r="BE26">
            <v>57800</v>
          </cell>
          <cell r="BF26">
            <v>62200</v>
          </cell>
          <cell r="BG26">
            <v>66400</v>
          </cell>
          <cell r="BH26">
            <v>81400</v>
          </cell>
          <cell r="BI26">
            <v>94000</v>
          </cell>
          <cell r="BJ26">
            <v>87400</v>
          </cell>
          <cell r="BK26">
            <v>104900</v>
          </cell>
          <cell r="BL26">
            <v>106600</v>
          </cell>
          <cell r="BM26">
            <v>147700</v>
          </cell>
          <cell r="BO26">
            <v>149800</v>
          </cell>
          <cell r="BP26">
            <v>191800</v>
          </cell>
          <cell r="BQ26">
            <v>192500</v>
          </cell>
          <cell r="BR26">
            <v>195300</v>
          </cell>
          <cell r="BS26">
            <v>201000</v>
          </cell>
        </row>
        <row r="27">
          <cell r="AL27">
            <v>27200</v>
          </cell>
          <cell r="AM27">
            <v>28200</v>
          </cell>
          <cell r="AN27">
            <v>30300</v>
          </cell>
          <cell r="AO27">
            <v>31500</v>
          </cell>
          <cell r="AP27">
            <v>33700</v>
          </cell>
          <cell r="AQ27">
            <v>36400</v>
          </cell>
          <cell r="AR27">
            <v>38300</v>
          </cell>
          <cell r="AS27">
            <v>39700</v>
          </cell>
          <cell r="AT27">
            <v>43400</v>
          </cell>
          <cell r="AU27">
            <v>46400</v>
          </cell>
          <cell r="AV27">
            <v>51000</v>
          </cell>
          <cell r="AW27">
            <v>51700</v>
          </cell>
          <cell r="AX27">
            <v>53000</v>
          </cell>
          <cell r="AY27">
            <v>55400</v>
          </cell>
          <cell r="AZ27">
            <v>67100</v>
          </cell>
          <cell r="BA27">
            <v>53600</v>
          </cell>
          <cell r="BB27">
            <v>57400</v>
          </cell>
          <cell r="BC27">
            <v>63300</v>
          </cell>
          <cell r="BD27">
            <v>72000</v>
          </cell>
          <cell r="BE27">
            <v>59500</v>
          </cell>
          <cell r="BF27">
            <v>64100</v>
          </cell>
          <cell r="BG27">
            <v>68400</v>
          </cell>
          <cell r="BH27">
            <v>83800</v>
          </cell>
          <cell r="BI27">
            <v>96800</v>
          </cell>
          <cell r="BJ27">
            <v>90000</v>
          </cell>
          <cell r="BK27">
            <v>108000</v>
          </cell>
          <cell r="BL27">
            <v>109800</v>
          </cell>
        </row>
        <row r="28">
          <cell r="AL28">
            <v>28000</v>
          </cell>
          <cell r="AM28">
            <v>29000</v>
          </cell>
          <cell r="AN28">
            <v>31200</v>
          </cell>
          <cell r="AO28">
            <v>32400</v>
          </cell>
          <cell r="AP28">
            <v>34700</v>
          </cell>
          <cell r="AQ28">
            <v>37500</v>
          </cell>
          <cell r="AR28">
            <v>39400</v>
          </cell>
          <cell r="AS28">
            <v>40900</v>
          </cell>
          <cell r="AT28">
            <v>44700</v>
          </cell>
          <cell r="AU28">
            <v>47800</v>
          </cell>
          <cell r="AV28">
            <v>52500</v>
          </cell>
          <cell r="AW28">
            <v>53300</v>
          </cell>
          <cell r="AX28">
            <v>54600</v>
          </cell>
          <cell r="AY28">
            <v>57100</v>
          </cell>
          <cell r="AZ28">
            <v>69100</v>
          </cell>
          <cell r="BA28">
            <v>55200</v>
          </cell>
          <cell r="BB28">
            <v>59100</v>
          </cell>
          <cell r="BC28">
            <v>65200</v>
          </cell>
          <cell r="BD28">
            <v>74200</v>
          </cell>
          <cell r="BE28">
            <v>61300</v>
          </cell>
          <cell r="BF28">
            <v>66000</v>
          </cell>
          <cell r="BG28">
            <v>70500</v>
          </cell>
          <cell r="BH28">
            <v>86300</v>
          </cell>
          <cell r="BI28">
            <v>99700</v>
          </cell>
          <cell r="BJ28">
            <v>92700</v>
          </cell>
          <cell r="BK28">
            <v>111200</v>
          </cell>
          <cell r="BL28">
            <v>113100</v>
          </cell>
        </row>
        <row r="29">
          <cell r="AL29">
            <v>28800</v>
          </cell>
          <cell r="AM29">
            <v>29900</v>
          </cell>
          <cell r="AN29">
            <v>32100</v>
          </cell>
          <cell r="AO29">
            <v>33400</v>
          </cell>
          <cell r="AP29">
            <v>35700</v>
          </cell>
          <cell r="AQ29">
            <v>38600</v>
          </cell>
          <cell r="AR29">
            <v>40600</v>
          </cell>
          <cell r="AS29">
            <v>42100</v>
          </cell>
          <cell r="AT29">
            <v>46000</v>
          </cell>
          <cell r="AU29">
            <v>49200</v>
          </cell>
          <cell r="AV29">
            <v>54100</v>
          </cell>
          <cell r="AW29">
            <v>54900</v>
          </cell>
          <cell r="AX29">
            <v>56200</v>
          </cell>
          <cell r="AY29">
            <v>58800</v>
          </cell>
          <cell r="AZ29">
            <v>71200</v>
          </cell>
          <cell r="BA29">
            <v>56900</v>
          </cell>
          <cell r="BB29">
            <v>60900</v>
          </cell>
          <cell r="BC29">
            <v>67200</v>
          </cell>
          <cell r="BD29">
            <v>76400</v>
          </cell>
          <cell r="BE29">
            <v>63100</v>
          </cell>
          <cell r="BF29">
            <v>68000</v>
          </cell>
          <cell r="BG29">
            <v>72600</v>
          </cell>
          <cell r="BH29">
            <v>88900</v>
          </cell>
          <cell r="BI29">
            <v>102700</v>
          </cell>
          <cell r="BJ29">
            <v>95500</v>
          </cell>
          <cell r="BK29">
            <v>114500</v>
          </cell>
          <cell r="BL29">
            <v>116500</v>
          </cell>
        </row>
        <row r="30">
          <cell r="AL30">
            <v>29700</v>
          </cell>
          <cell r="AM30">
            <v>30800</v>
          </cell>
          <cell r="AN30">
            <v>33100</v>
          </cell>
          <cell r="AO30">
            <v>34400</v>
          </cell>
          <cell r="AP30">
            <v>36800</v>
          </cell>
          <cell r="AQ30">
            <v>39800</v>
          </cell>
          <cell r="AR30">
            <v>41800</v>
          </cell>
          <cell r="AS30">
            <v>43400</v>
          </cell>
          <cell r="AT30">
            <v>47400</v>
          </cell>
          <cell r="AU30">
            <v>50700</v>
          </cell>
          <cell r="AV30">
            <v>55700</v>
          </cell>
          <cell r="AW30">
            <v>56500</v>
          </cell>
          <cell r="AX30">
            <v>57900</v>
          </cell>
          <cell r="AY30">
            <v>60600</v>
          </cell>
          <cell r="AZ30">
            <v>73300</v>
          </cell>
          <cell r="BA30">
            <v>58600</v>
          </cell>
          <cell r="BB30">
            <v>62700</v>
          </cell>
          <cell r="BC30">
            <v>69200</v>
          </cell>
          <cell r="BD30">
            <v>78700</v>
          </cell>
          <cell r="BE30">
            <v>65000</v>
          </cell>
          <cell r="BF30">
            <v>70000</v>
          </cell>
          <cell r="BG30">
            <v>74800</v>
          </cell>
          <cell r="BH30">
            <v>91600</v>
          </cell>
          <cell r="BI30">
            <v>105800</v>
          </cell>
          <cell r="BJ30">
            <v>98400</v>
          </cell>
          <cell r="BK30">
            <v>118000</v>
          </cell>
          <cell r="BL30">
            <v>120000</v>
          </cell>
        </row>
        <row r="31">
          <cell r="AL31">
            <v>30600</v>
          </cell>
          <cell r="AM31">
            <v>31700</v>
          </cell>
          <cell r="AN31">
            <v>34100</v>
          </cell>
          <cell r="AO31">
            <v>35400</v>
          </cell>
          <cell r="AP31">
            <v>37900</v>
          </cell>
          <cell r="AQ31">
            <v>41000</v>
          </cell>
          <cell r="AR31">
            <v>43100</v>
          </cell>
          <cell r="AS31">
            <v>44700</v>
          </cell>
          <cell r="AT31">
            <v>48800</v>
          </cell>
          <cell r="AU31">
            <v>52200</v>
          </cell>
          <cell r="AV31">
            <v>57400</v>
          </cell>
          <cell r="AW31">
            <v>58200</v>
          </cell>
          <cell r="AX31">
            <v>59600</v>
          </cell>
          <cell r="AY31">
            <v>62400</v>
          </cell>
          <cell r="AZ31">
            <v>75500</v>
          </cell>
          <cell r="BA31">
            <v>60400</v>
          </cell>
          <cell r="BB31">
            <v>64600</v>
          </cell>
          <cell r="BC31">
            <v>71300</v>
          </cell>
          <cell r="BD31">
            <v>81100</v>
          </cell>
          <cell r="BE31">
            <v>67000</v>
          </cell>
          <cell r="BF31">
            <v>72100</v>
          </cell>
          <cell r="BG31">
            <v>77000</v>
          </cell>
          <cell r="BH31">
            <v>94300</v>
          </cell>
          <cell r="BI31">
            <v>109000</v>
          </cell>
          <cell r="BJ31">
            <v>101400</v>
          </cell>
          <cell r="BK31">
            <v>121300</v>
          </cell>
          <cell r="BL31">
            <v>123600</v>
          </cell>
        </row>
        <row r="32">
          <cell r="AL32">
            <v>31500</v>
          </cell>
          <cell r="AM32">
            <v>32700</v>
          </cell>
          <cell r="AN32">
            <v>35100</v>
          </cell>
          <cell r="AO32">
            <v>36500</v>
          </cell>
          <cell r="AP32">
            <v>39000</v>
          </cell>
          <cell r="AQ32">
            <v>42200</v>
          </cell>
          <cell r="AR32">
            <v>44400</v>
          </cell>
          <cell r="AS32">
            <v>46000</v>
          </cell>
          <cell r="AT32">
            <v>50300</v>
          </cell>
          <cell r="AU32">
            <v>53800</v>
          </cell>
          <cell r="AV32">
            <v>59100</v>
          </cell>
          <cell r="AW32">
            <v>59900</v>
          </cell>
          <cell r="AX32">
            <v>61400</v>
          </cell>
          <cell r="AY32">
            <v>64300</v>
          </cell>
          <cell r="AZ32">
            <v>77800</v>
          </cell>
          <cell r="BA32">
            <v>62200</v>
          </cell>
          <cell r="BB32">
            <v>66500</v>
          </cell>
          <cell r="BC32">
            <v>73400</v>
          </cell>
          <cell r="BD32">
            <v>83500</v>
          </cell>
          <cell r="BE32">
            <v>69000</v>
          </cell>
          <cell r="BF32">
            <v>74300</v>
          </cell>
          <cell r="BG32">
            <v>79300</v>
          </cell>
          <cell r="BH32">
            <v>97100</v>
          </cell>
          <cell r="BI32">
            <v>112300</v>
          </cell>
          <cell r="BJ32">
            <v>104400</v>
          </cell>
          <cell r="BK32">
            <v>125100</v>
          </cell>
          <cell r="BL32">
            <v>127300</v>
          </cell>
        </row>
        <row r="33">
          <cell r="AL33">
            <v>32400</v>
          </cell>
          <cell r="AM33">
            <v>33700</v>
          </cell>
          <cell r="AN33">
            <v>36200</v>
          </cell>
          <cell r="AO33">
            <v>37600</v>
          </cell>
          <cell r="AP33">
            <v>40200</v>
          </cell>
          <cell r="AQ33">
            <v>43500</v>
          </cell>
          <cell r="AR33">
            <v>45700</v>
          </cell>
          <cell r="AS33">
            <v>47400</v>
          </cell>
          <cell r="AT33">
            <v>51800</v>
          </cell>
          <cell r="AU33">
            <v>55400</v>
          </cell>
          <cell r="AV33">
            <v>60900</v>
          </cell>
          <cell r="AW33">
            <v>61700</v>
          </cell>
          <cell r="AX33">
            <v>63200</v>
          </cell>
          <cell r="AY33">
            <v>66200</v>
          </cell>
          <cell r="AZ33">
            <v>80100</v>
          </cell>
          <cell r="BA33">
            <v>64100</v>
          </cell>
          <cell r="BB33">
            <v>68500</v>
          </cell>
          <cell r="BC33">
            <v>75600</v>
          </cell>
          <cell r="BD33">
            <v>86000</v>
          </cell>
          <cell r="BE33">
            <v>71100</v>
          </cell>
          <cell r="BF33">
            <v>76500</v>
          </cell>
          <cell r="BG33">
            <v>81700</v>
          </cell>
          <cell r="BH33">
            <v>100000</v>
          </cell>
          <cell r="BI33">
            <v>115700</v>
          </cell>
          <cell r="BJ33">
            <v>107500</v>
          </cell>
          <cell r="BK33">
            <v>128900</v>
          </cell>
          <cell r="BL33">
            <v>131100</v>
          </cell>
        </row>
        <row r="34">
          <cell r="AL34">
            <v>33400</v>
          </cell>
          <cell r="AM34">
            <v>34700</v>
          </cell>
          <cell r="AN34">
            <v>37300</v>
          </cell>
          <cell r="AO34">
            <v>38700</v>
          </cell>
          <cell r="AP34">
            <v>41400</v>
          </cell>
          <cell r="AQ34">
            <v>44800</v>
          </cell>
          <cell r="AR34">
            <v>47100</v>
          </cell>
          <cell r="AS34">
            <v>48800</v>
          </cell>
          <cell r="AT34">
            <v>53400</v>
          </cell>
          <cell r="AU34">
            <v>57100</v>
          </cell>
          <cell r="AV34">
            <v>62700</v>
          </cell>
          <cell r="AW34">
            <v>63600</v>
          </cell>
          <cell r="AX34">
            <v>65100</v>
          </cell>
          <cell r="AY34">
            <v>68200</v>
          </cell>
          <cell r="AZ34">
            <v>82500</v>
          </cell>
          <cell r="BA34">
            <v>66000</v>
          </cell>
          <cell r="BB34">
            <v>70600</v>
          </cell>
          <cell r="BC34">
            <v>77900</v>
          </cell>
          <cell r="BD34">
            <v>88600</v>
          </cell>
          <cell r="BE34">
            <v>73200</v>
          </cell>
          <cell r="BF34">
            <v>78800</v>
          </cell>
          <cell r="BG34">
            <v>84200</v>
          </cell>
          <cell r="BH34">
            <v>103000</v>
          </cell>
          <cell r="BI34">
            <v>119200</v>
          </cell>
          <cell r="BJ34">
            <v>110700</v>
          </cell>
          <cell r="BK34">
            <v>132800</v>
          </cell>
          <cell r="BL34">
            <v>135000</v>
          </cell>
        </row>
        <row r="35">
          <cell r="AL35">
            <v>34400</v>
          </cell>
          <cell r="AM35">
            <v>35700</v>
          </cell>
          <cell r="AN35">
            <v>38400</v>
          </cell>
          <cell r="AO35">
            <v>39900</v>
          </cell>
          <cell r="AP35">
            <v>42600</v>
          </cell>
          <cell r="AQ35">
            <v>46100</v>
          </cell>
          <cell r="AR35">
            <v>48500</v>
          </cell>
          <cell r="AS35">
            <v>50300</v>
          </cell>
          <cell r="AT35">
            <v>55000</v>
          </cell>
          <cell r="AU35">
            <v>58800</v>
          </cell>
          <cell r="AV35">
            <v>64600</v>
          </cell>
          <cell r="AW35">
            <v>65500</v>
          </cell>
          <cell r="AX35">
            <v>67100</v>
          </cell>
          <cell r="AY35">
            <v>70200</v>
          </cell>
          <cell r="AZ35">
            <v>85000</v>
          </cell>
          <cell r="BA35">
            <v>68000</v>
          </cell>
          <cell r="BB35">
            <v>72700</v>
          </cell>
          <cell r="BC35">
            <v>80200</v>
          </cell>
          <cell r="BD35">
            <v>91300</v>
          </cell>
          <cell r="BE35">
            <v>75400</v>
          </cell>
          <cell r="BF35">
            <v>81200</v>
          </cell>
          <cell r="BG35">
            <v>86700</v>
          </cell>
          <cell r="BH35">
            <v>106100</v>
          </cell>
          <cell r="BI35">
            <v>122800</v>
          </cell>
          <cell r="BJ35">
            <v>114000</v>
          </cell>
          <cell r="BK35">
            <v>136800</v>
          </cell>
          <cell r="BL35">
            <v>139100</v>
          </cell>
        </row>
        <row r="36">
          <cell r="AL36">
            <v>35400</v>
          </cell>
          <cell r="AM36">
            <v>36800</v>
          </cell>
          <cell r="AN36">
            <v>39600</v>
          </cell>
          <cell r="AO36">
            <v>41100</v>
          </cell>
          <cell r="AP36">
            <v>43900</v>
          </cell>
          <cell r="AQ36">
            <v>47500</v>
          </cell>
          <cell r="AR36">
            <v>50000</v>
          </cell>
          <cell r="AS36">
            <v>51800</v>
          </cell>
          <cell r="AT36">
            <v>56700</v>
          </cell>
          <cell r="AU36">
            <v>60600</v>
          </cell>
          <cell r="AV36">
            <v>66500</v>
          </cell>
          <cell r="AW36">
            <v>67500</v>
          </cell>
          <cell r="AX36">
            <v>69100</v>
          </cell>
          <cell r="AY36">
            <v>72300</v>
          </cell>
          <cell r="AZ36">
            <v>87600</v>
          </cell>
          <cell r="BA36">
            <v>70000</v>
          </cell>
          <cell r="BB36">
            <v>74900</v>
          </cell>
          <cell r="BC36">
            <v>82600</v>
          </cell>
          <cell r="BD36">
            <v>94000</v>
          </cell>
          <cell r="BE36">
            <v>77700</v>
          </cell>
          <cell r="BF36">
            <v>83600</v>
          </cell>
          <cell r="BG36">
            <v>89300</v>
          </cell>
          <cell r="BH36">
            <v>109300</v>
          </cell>
          <cell r="BI36">
            <v>126500</v>
          </cell>
          <cell r="BJ36">
            <v>117400</v>
          </cell>
          <cell r="BK36">
            <v>141000</v>
          </cell>
          <cell r="BL36">
            <v>143300</v>
          </cell>
        </row>
        <row r="37">
          <cell r="AL37">
            <v>36500</v>
          </cell>
          <cell r="AM37">
            <v>37900</v>
          </cell>
          <cell r="AN37">
            <v>40800</v>
          </cell>
          <cell r="AO37">
            <v>42300</v>
          </cell>
          <cell r="AP37">
            <v>45200</v>
          </cell>
          <cell r="AQ37">
            <v>48900</v>
          </cell>
          <cell r="AR37">
            <v>51500</v>
          </cell>
          <cell r="AS37">
            <v>53400</v>
          </cell>
          <cell r="AT37">
            <v>58400</v>
          </cell>
          <cell r="AU37">
            <v>62400</v>
          </cell>
          <cell r="AV37">
            <v>68500</v>
          </cell>
          <cell r="AW37">
            <v>69500</v>
          </cell>
          <cell r="AX37">
            <v>71200</v>
          </cell>
          <cell r="AY37">
            <v>74500</v>
          </cell>
          <cell r="AZ37">
            <v>90200</v>
          </cell>
          <cell r="BA37">
            <v>72100</v>
          </cell>
          <cell r="BB37">
            <v>77100</v>
          </cell>
          <cell r="BC37">
            <v>85100</v>
          </cell>
          <cell r="BD37">
            <v>96800</v>
          </cell>
          <cell r="BE37">
            <v>80000</v>
          </cell>
          <cell r="BF37">
            <v>86100</v>
          </cell>
          <cell r="BG37">
            <v>92000</v>
          </cell>
          <cell r="BH37">
            <v>112600</v>
          </cell>
          <cell r="BI37">
            <v>130300</v>
          </cell>
          <cell r="BJ37">
            <v>120900</v>
          </cell>
          <cell r="BK37">
            <v>145200</v>
          </cell>
          <cell r="BL37">
            <v>147600</v>
          </cell>
        </row>
        <row r="38">
          <cell r="AL38">
            <v>37600</v>
          </cell>
          <cell r="AM38">
            <v>39000</v>
          </cell>
          <cell r="AN38">
            <v>42000</v>
          </cell>
          <cell r="AO38">
            <v>43600</v>
          </cell>
          <cell r="AP38">
            <v>46600</v>
          </cell>
          <cell r="AQ38">
            <v>50400</v>
          </cell>
          <cell r="AR38">
            <v>53000</v>
          </cell>
          <cell r="AS38">
            <v>55000</v>
          </cell>
          <cell r="AT38">
            <v>60200</v>
          </cell>
          <cell r="AU38">
            <v>64300</v>
          </cell>
          <cell r="AV38">
            <v>70600</v>
          </cell>
          <cell r="AW38">
            <v>71600</v>
          </cell>
          <cell r="AX38">
            <v>73300</v>
          </cell>
          <cell r="AY38">
            <v>76700</v>
          </cell>
          <cell r="AZ38">
            <v>92900</v>
          </cell>
          <cell r="BA38">
            <v>74300</v>
          </cell>
          <cell r="BB38">
            <v>79400</v>
          </cell>
          <cell r="BC38">
            <v>87700</v>
          </cell>
          <cell r="BD38">
            <v>99700</v>
          </cell>
          <cell r="BE38">
            <v>82400</v>
          </cell>
          <cell r="BF38">
            <v>88700</v>
          </cell>
          <cell r="BG38">
            <v>94800</v>
          </cell>
          <cell r="BH38">
            <v>116000</v>
          </cell>
          <cell r="BI38">
            <v>134200</v>
          </cell>
          <cell r="BJ38">
            <v>124500</v>
          </cell>
          <cell r="BK38">
            <v>150000</v>
          </cell>
          <cell r="BL38">
            <v>152000</v>
          </cell>
        </row>
        <row r="39">
          <cell r="AL39">
            <v>38700</v>
          </cell>
          <cell r="AM39">
            <v>40200</v>
          </cell>
          <cell r="AN39">
            <v>43300</v>
          </cell>
          <cell r="AO39">
            <v>44900</v>
          </cell>
          <cell r="AP39">
            <v>48000</v>
          </cell>
          <cell r="AQ39">
            <v>51900</v>
          </cell>
          <cell r="AR39">
            <v>54600</v>
          </cell>
          <cell r="AS39">
            <v>56700</v>
          </cell>
          <cell r="AT39">
            <v>62000</v>
          </cell>
          <cell r="AU39">
            <v>66200</v>
          </cell>
          <cell r="AV39">
            <v>72700</v>
          </cell>
          <cell r="AW39">
            <v>73700</v>
          </cell>
          <cell r="AX39">
            <v>75500</v>
          </cell>
          <cell r="AY39">
            <v>79000</v>
          </cell>
          <cell r="AZ39">
            <v>95700</v>
          </cell>
          <cell r="BA39">
            <v>76500</v>
          </cell>
          <cell r="BB39">
            <v>81800</v>
          </cell>
          <cell r="BC39">
            <v>90300</v>
          </cell>
          <cell r="BD39">
            <v>102700</v>
          </cell>
          <cell r="BE39">
            <v>84900</v>
          </cell>
          <cell r="BF39">
            <v>91400</v>
          </cell>
          <cell r="BG39">
            <v>97600</v>
          </cell>
          <cell r="BH39">
            <v>119500</v>
          </cell>
          <cell r="BI39">
            <v>138200</v>
          </cell>
          <cell r="BJ39">
            <v>128200</v>
          </cell>
          <cell r="BK39">
            <v>154500</v>
          </cell>
          <cell r="BL39">
            <v>156600</v>
          </cell>
        </row>
        <row r="40">
          <cell r="AL40">
            <v>39900</v>
          </cell>
          <cell r="AM40">
            <v>41400</v>
          </cell>
          <cell r="AN40">
            <v>44600</v>
          </cell>
          <cell r="AO40">
            <v>46200</v>
          </cell>
          <cell r="AP40">
            <v>49400</v>
          </cell>
          <cell r="AQ40">
            <v>53500</v>
          </cell>
          <cell r="AR40">
            <v>56200</v>
          </cell>
          <cell r="AS40">
            <v>58400</v>
          </cell>
          <cell r="AT40">
            <v>63900</v>
          </cell>
          <cell r="AU40">
            <v>68200</v>
          </cell>
          <cell r="AV40">
            <v>74900</v>
          </cell>
          <cell r="AW40">
            <v>75900</v>
          </cell>
          <cell r="AX40">
            <v>77800</v>
          </cell>
          <cell r="AY40">
            <v>81400</v>
          </cell>
          <cell r="AZ40">
            <v>98600</v>
          </cell>
          <cell r="BA40">
            <v>78800</v>
          </cell>
          <cell r="BB40">
            <v>84300</v>
          </cell>
          <cell r="BC40">
            <v>93000</v>
          </cell>
          <cell r="BD40">
            <v>105800</v>
          </cell>
          <cell r="BE40">
            <v>87400</v>
          </cell>
          <cell r="BF40">
            <v>94100</v>
          </cell>
          <cell r="BG40">
            <v>100500</v>
          </cell>
          <cell r="BH40">
            <v>123100</v>
          </cell>
          <cell r="BI40">
            <v>142300</v>
          </cell>
          <cell r="BJ40">
            <v>132000</v>
          </cell>
          <cell r="BK40">
            <v>159100</v>
          </cell>
          <cell r="BL40">
            <v>161300</v>
          </cell>
        </row>
        <row r="41">
          <cell r="AL41">
            <v>41100</v>
          </cell>
          <cell r="AM41">
            <v>42600</v>
          </cell>
          <cell r="AN41">
            <v>45900</v>
          </cell>
          <cell r="AO41">
            <v>47600</v>
          </cell>
          <cell r="AP41">
            <v>50900</v>
          </cell>
          <cell r="AQ41">
            <v>55100</v>
          </cell>
          <cell r="AR41">
            <v>57900</v>
          </cell>
          <cell r="AS41">
            <v>60200</v>
          </cell>
          <cell r="AT41">
            <v>65800</v>
          </cell>
          <cell r="AU41">
            <v>70200</v>
          </cell>
          <cell r="AV41">
            <v>77100</v>
          </cell>
          <cell r="AW41">
            <v>78200</v>
          </cell>
          <cell r="AX41">
            <v>80100</v>
          </cell>
          <cell r="AY41">
            <v>83800</v>
          </cell>
          <cell r="AZ41">
            <v>101600</v>
          </cell>
          <cell r="BA41">
            <v>81200</v>
          </cell>
          <cell r="BB41">
            <v>86800</v>
          </cell>
          <cell r="BC41">
            <v>95800</v>
          </cell>
          <cell r="BD41">
            <v>109000</v>
          </cell>
          <cell r="BE41">
            <v>90000</v>
          </cell>
          <cell r="BF41">
            <v>96900</v>
          </cell>
          <cell r="BG41">
            <v>103500</v>
          </cell>
          <cell r="BH41">
            <v>126800</v>
          </cell>
          <cell r="BI41">
            <v>146600</v>
          </cell>
          <cell r="BJ41">
            <v>136000</v>
          </cell>
          <cell r="BK41">
            <v>163900</v>
          </cell>
          <cell r="BL41">
            <v>166100</v>
          </cell>
        </row>
        <row r="42">
          <cell r="AL42">
            <v>42300</v>
          </cell>
          <cell r="AM42">
            <v>43900</v>
          </cell>
          <cell r="AN42">
            <v>47300</v>
          </cell>
          <cell r="AO42">
            <v>49000</v>
          </cell>
          <cell r="AP42">
            <v>52400</v>
          </cell>
          <cell r="AQ42">
            <v>56800</v>
          </cell>
          <cell r="AR42">
            <v>59600</v>
          </cell>
          <cell r="AS42">
            <v>62000</v>
          </cell>
          <cell r="AT42">
            <v>67800</v>
          </cell>
          <cell r="AU42">
            <v>72300</v>
          </cell>
          <cell r="AV42">
            <v>79400</v>
          </cell>
          <cell r="AW42">
            <v>80500</v>
          </cell>
          <cell r="AX42">
            <v>82500</v>
          </cell>
          <cell r="AY42">
            <v>86300</v>
          </cell>
          <cell r="AZ42">
            <v>104600</v>
          </cell>
          <cell r="BA42">
            <v>83600</v>
          </cell>
          <cell r="BB42">
            <v>89400</v>
          </cell>
          <cell r="BC42">
            <v>98700</v>
          </cell>
          <cell r="BD42">
            <v>112300</v>
          </cell>
          <cell r="BE42">
            <v>92700</v>
          </cell>
          <cell r="BF42">
            <v>99800</v>
          </cell>
          <cell r="BG42">
            <v>106600</v>
          </cell>
          <cell r="BH42">
            <v>130600</v>
          </cell>
          <cell r="BI42">
            <v>151000</v>
          </cell>
          <cell r="BJ42">
            <v>140000</v>
          </cell>
          <cell r="BK42">
            <v>168900</v>
          </cell>
          <cell r="BL42">
            <v>171100</v>
          </cell>
        </row>
        <row r="43">
          <cell r="AL43">
            <v>43600</v>
          </cell>
          <cell r="AM43">
            <v>45200</v>
          </cell>
          <cell r="AN43">
            <v>48700</v>
          </cell>
          <cell r="AO43">
            <v>50500</v>
          </cell>
          <cell r="AP43">
            <v>54000</v>
          </cell>
          <cell r="AQ43">
            <v>58500</v>
          </cell>
          <cell r="AR43">
            <v>61400</v>
          </cell>
          <cell r="AS43">
            <v>63900</v>
          </cell>
          <cell r="AT43">
            <v>69800</v>
          </cell>
          <cell r="AU43">
            <v>74500</v>
          </cell>
          <cell r="AV43">
            <v>81800</v>
          </cell>
          <cell r="AW43">
            <v>82900</v>
          </cell>
          <cell r="AX43">
            <v>85000</v>
          </cell>
          <cell r="AY43">
            <v>88900</v>
          </cell>
          <cell r="AZ43">
            <v>107700</v>
          </cell>
          <cell r="BA43">
            <v>86100</v>
          </cell>
          <cell r="BB43">
            <v>92100</v>
          </cell>
          <cell r="BC43">
            <v>101700</v>
          </cell>
          <cell r="BD43">
            <v>115700</v>
          </cell>
          <cell r="BE43">
            <v>95500</v>
          </cell>
          <cell r="BF43">
            <v>102800</v>
          </cell>
          <cell r="BG43">
            <v>109800</v>
          </cell>
          <cell r="BH43">
            <v>134500</v>
          </cell>
          <cell r="BI43">
            <v>155500</v>
          </cell>
          <cell r="BJ43">
            <v>144300</v>
          </cell>
          <cell r="BK43">
            <v>174000</v>
          </cell>
          <cell r="BL43">
            <v>176200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8">
          <cell r="H4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20"/>
  <sheetViews>
    <sheetView showGridLines="0" showRowColHeaders="0" tabSelected="1" zoomScale="110" zoomScaleNormal="110" workbookViewId="0">
      <pane xSplit="37" topLeftCell="AQ1" activePane="topRight" state="frozen"/>
      <selection pane="topRight" activeCell="E5" sqref="E5"/>
    </sheetView>
  </sheetViews>
  <sheetFormatPr defaultRowHeight="15" x14ac:dyDescent="0.25"/>
  <cols>
    <col min="1" max="1" width="3.42578125" style="1" customWidth="1"/>
    <col min="2" max="3" width="9.140625" style="9"/>
    <col min="4" max="4" width="12.85546875" style="9" customWidth="1"/>
    <col min="5" max="5" width="16" style="10" customWidth="1"/>
    <col min="6" max="6" width="2.42578125" style="1" customWidth="1"/>
    <col min="7" max="7" width="11" style="3" hidden="1" customWidth="1"/>
    <col min="8" max="8" width="13" style="4" hidden="1" customWidth="1"/>
    <col min="9" max="12" width="11" style="4" hidden="1" customWidth="1"/>
    <col min="13" max="32" width="9.140625" style="9" hidden="1" customWidth="1"/>
    <col min="33" max="33" width="20.7109375" style="9" hidden="1" customWidth="1"/>
    <col min="34" max="34" width="9.140625" style="10" hidden="1" customWidth="1"/>
    <col min="35" max="36" width="9.140625" style="9" hidden="1" customWidth="1"/>
    <col min="37" max="37" width="11" style="46" customWidth="1"/>
    <col min="38" max="38" width="13.5703125" style="46" customWidth="1"/>
    <col min="39" max="43" width="9.140625" style="46"/>
    <col min="44" max="44" width="0" style="46" hidden="1" customWidth="1"/>
    <col min="45" max="47" width="9.140625" style="46"/>
    <col min="48" max="48" width="0" style="46" hidden="1" customWidth="1"/>
    <col min="49" max="49" width="9.140625" style="46"/>
    <col min="50" max="52" width="0" style="46" hidden="1" customWidth="1"/>
    <col min="53" max="53" width="9" style="46" customWidth="1"/>
    <col min="54" max="54" width="8.85546875" style="46" customWidth="1"/>
    <col min="55" max="56" width="9" style="46" hidden="1" customWidth="1"/>
    <col min="57" max="59" width="9.140625" style="5"/>
    <col min="60" max="61" width="0" style="5" hidden="1" customWidth="1"/>
    <col min="62" max="62" width="9.140625" style="5"/>
    <col min="63" max="71" width="0" style="1" hidden="1" customWidth="1"/>
    <col min="72" max="92" width="9.140625" style="1"/>
    <col min="93" max="16384" width="9.140625" style="9"/>
  </cols>
  <sheetData>
    <row r="1" spans="1:92" s="1" customFormat="1" ht="7.5" customHeight="1" x14ac:dyDescent="0.25">
      <c r="E1" s="2"/>
      <c r="G1" s="3"/>
      <c r="H1" s="4"/>
      <c r="I1" s="4"/>
      <c r="J1" s="4"/>
      <c r="K1" s="4"/>
      <c r="L1" s="4"/>
      <c r="AH1" s="2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92" s="1" customFormat="1" ht="19.5" hidden="1" customHeight="1" x14ac:dyDescent="0.25">
      <c r="E2" s="2"/>
      <c r="G2" s="3"/>
      <c r="H2" s="98" t="s">
        <v>31</v>
      </c>
      <c r="I2" s="98"/>
      <c r="J2" s="98"/>
      <c r="K2" s="98"/>
      <c r="L2" s="4"/>
      <c r="AH2" s="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92" s="1" customFormat="1" ht="17.25" customHeight="1" thickBot="1" x14ac:dyDescent="0.3">
      <c r="B3" s="116" t="s">
        <v>30</v>
      </c>
      <c r="C3" s="116"/>
      <c r="D3" s="116"/>
      <c r="E3" s="82">
        <v>40064</v>
      </c>
      <c r="G3" s="3"/>
      <c r="H3" s="4"/>
      <c r="I3" s="4"/>
      <c r="J3" s="4"/>
      <c r="K3" s="4"/>
      <c r="L3" s="4"/>
      <c r="AH3" s="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92" s="1" customFormat="1" ht="19.5" customHeight="1" x14ac:dyDescent="0.25">
      <c r="B4" s="99" t="s">
        <v>100</v>
      </c>
      <c r="C4" s="99"/>
      <c r="D4" s="99"/>
      <c r="E4" s="8"/>
      <c r="G4" s="3"/>
      <c r="H4" s="6">
        <f>E3</f>
        <v>40064</v>
      </c>
      <c r="I4" s="7">
        <v>42369</v>
      </c>
      <c r="J4" s="7">
        <v>42370</v>
      </c>
      <c r="K4" s="7">
        <v>42552</v>
      </c>
      <c r="L4" s="7">
        <v>42917</v>
      </c>
      <c r="AH4" s="2"/>
      <c r="AK4" s="89" t="s">
        <v>94</v>
      </c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1"/>
    </row>
    <row r="5" spans="1:92" ht="15" customHeight="1" x14ac:dyDescent="0.25">
      <c r="B5" s="99" t="s">
        <v>101</v>
      </c>
      <c r="C5" s="99"/>
      <c r="D5" s="99"/>
      <c r="E5" s="8">
        <v>3600</v>
      </c>
      <c r="K5" s="7">
        <v>43282</v>
      </c>
      <c r="AK5" s="92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4"/>
    </row>
    <row r="6" spans="1:92" ht="15" customHeight="1" thickBot="1" x14ac:dyDescent="0.3">
      <c r="B6" s="119" t="s">
        <v>97</v>
      </c>
      <c r="C6" s="120"/>
      <c r="D6" s="120"/>
      <c r="E6" s="121"/>
      <c r="G6" s="3" t="s">
        <v>32</v>
      </c>
      <c r="H6" s="11">
        <f>IF(H4&lt;J4,I4,H4)</f>
        <v>42369</v>
      </c>
      <c r="I6" s="4">
        <f>DAY(H6)</f>
        <v>31</v>
      </c>
      <c r="J6" s="4">
        <f>MONTH(H6)</f>
        <v>12</v>
      </c>
      <c r="K6" s="4">
        <f>YEAR(H6)</f>
        <v>2015</v>
      </c>
      <c r="AK6" s="95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7"/>
    </row>
    <row r="7" spans="1:92" s="69" customFormat="1" ht="19.5" customHeight="1" x14ac:dyDescent="0.25">
      <c r="A7" s="66"/>
      <c r="B7" s="100" t="s">
        <v>24</v>
      </c>
      <c r="C7" s="101"/>
      <c r="D7" s="102"/>
      <c r="E7" s="12" t="str">
        <f>IF(E5&gt;0,VLOOKUP(E5,AF10:AI43,4,0),"")</f>
        <v>PB-3</v>
      </c>
      <c r="F7" s="66"/>
      <c r="G7" s="67" t="s">
        <v>33</v>
      </c>
      <c r="H7" s="68">
        <f>IF(I13=J13,K13,IF(I13=J14,K14,IF(I13=J15,K15,IF(I13=J16,K16,""))))</f>
        <v>42552</v>
      </c>
      <c r="I7" s="67">
        <f>DAY(H7)</f>
        <v>1</v>
      </c>
      <c r="J7" s="67">
        <f>MONTH(H7)</f>
        <v>7</v>
      </c>
      <c r="K7" s="67">
        <f>YEAR(H7)</f>
        <v>2016</v>
      </c>
      <c r="L7" s="67"/>
      <c r="AK7" s="70" t="s">
        <v>2</v>
      </c>
      <c r="AL7" s="65" t="s">
        <v>13</v>
      </c>
      <c r="AM7" s="84" t="s">
        <v>15</v>
      </c>
      <c r="AN7" s="84"/>
      <c r="AO7" s="87" t="s">
        <v>17</v>
      </c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8"/>
      <c r="BB7" s="83" t="s">
        <v>19</v>
      </c>
      <c r="BC7" s="84"/>
      <c r="BD7" s="84"/>
      <c r="BE7" s="84"/>
      <c r="BF7" s="84"/>
      <c r="BG7" s="87" t="s">
        <v>48</v>
      </c>
      <c r="BH7" s="87"/>
      <c r="BI7" s="87"/>
      <c r="BJ7" s="87"/>
      <c r="BK7" s="71"/>
      <c r="BL7" s="72"/>
      <c r="BM7" s="83" t="s">
        <v>49</v>
      </c>
      <c r="BN7" s="84"/>
      <c r="BO7" s="85"/>
      <c r="BP7" s="86" t="s">
        <v>21</v>
      </c>
      <c r="BQ7" s="87"/>
      <c r="BR7" s="87"/>
      <c r="BS7" s="88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</row>
    <row r="8" spans="1:92" ht="15.75" x14ac:dyDescent="0.25">
      <c r="B8" s="100" t="s">
        <v>25</v>
      </c>
      <c r="C8" s="101"/>
      <c r="D8" s="102"/>
      <c r="E8" s="12" t="str">
        <f>IF(E5&gt;0,VLOOKUP(E5,AF10:AI43,2,0),"")</f>
        <v>7100-37600</v>
      </c>
      <c r="G8" s="3" t="s">
        <v>36</v>
      </c>
      <c r="H8" s="11">
        <f>IF(I13=J13,K14,IF(I13=J14,K15,IF(I13=J15,K16,"")))</f>
        <v>42917</v>
      </c>
      <c r="I8" s="4">
        <f>DAY(H8)</f>
        <v>1</v>
      </c>
      <c r="J8" s="4">
        <f>MONTH(H8)</f>
        <v>7</v>
      </c>
      <c r="K8" s="4">
        <f>YEAR(H8)</f>
        <v>2017</v>
      </c>
      <c r="AK8" s="13" t="s">
        <v>0</v>
      </c>
      <c r="AL8" s="14">
        <v>1700</v>
      </c>
      <c r="AM8" s="18">
        <v>1800</v>
      </c>
      <c r="AN8" s="16">
        <v>1900</v>
      </c>
      <c r="AO8" s="19">
        <v>2100</v>
      </c>
      <c r="AP8" s="19">
        <v>2300</v>
      </c>
      <c r="AQ8" s="19">
        <v>2600</v>
      </c>
      <c r="AR8" s="19">
        <v>2680</v>
      </c>
      <c r="AS8" s="15">
        <v>2900</v>
      </c>
      <c r="AT8" s="14">
        <v>3200</v>
      </c>
      <c r="AU8" s="19">
        <v>3600</v>
      </c>
      <c r="AV8" s="19">
        <v>3650</v>
      </c>
      <c r="AW8" s="19">
        <v>3900</v>
      </c>
      <c r="AX8" s="19">
        <v>3950</v>
      </c>
      <c r="AY8" s="19">
        <v>3960</v>
      </c>
      <c r="AZ8" s="19">
        <v>4220</v>
      </c>
      <c r="BA8" s="15">
        <v>4100</v>
      </c>
      <c r="BB8" s="16">
        <v>4400</v>
      </c>
      <c r="BC8" s="17">
        <v>4580</v>
      </c>
      <c r="BD8" s="17">
        <v>4780</v>
      </c>
      <c r="BE8" s="17">
        <v>4600</v>
      </c>
      <c r="BF8" s="17">
        <v>4700</v>
      </c>
      <c r="BG8" s="19">
        <v>4800</v>
      </c>
      <c r="BH8" s="19">
        <v>5040</v>
      </c>
      <c r="BI8" s="15">
        <v>5640</v>
      </c>
      <c r="BJ8" s="14">
        <v>5400</v>
      </c>
      <c r="BK8" s="19">
        <v>6600</v>
      </c>
      <c r="BL8" s="53">
        <v>7000</v>
      </c>
      <c r="BM8" s="54">
        <v>7600</v>
      </c>
      <c r="BN8" s="55">
        <v>7740</v>
      </c>
      <c r="BO8" s="56">
        <v>8000</v>
      </c>
      <c r="BP8" s="57">
        <v>8700</v>
      </c>
      <c r="BQ8" s="58">
        <v>8900</v>
      </c>
      <c r="BR8" s="58">
        <v>9500</v>
      </c>
      <c r="BS8" s="53">
        <v>10000</v>
      </c>
    </row>
    <row r="9" spans="1:92" ht="15.75" x14ac:dyDescent="0.25">
      <c r="B9" s="137" t="s">
        <v>98</v>
      </c>
      <c r="C9" s="138"/>
      <c r="D9" s="138"/>
      <c r="E9" s="139"/>
      <c r="G9" s="3" t="s">
        <v>37</v>
      </c>
      <c r="H9" s="11">
        <f>IF(I13=J13,K15,IF(I13=J14,K16,""))</f>
        <v>43282</v>
      </c>
      <c r="I9" s="4">
        <f>DAY(H9)</f>
        <v>1</v>
      </c>
      <c r="J9" s="4">
        <f>MONTH(H9)</f>
        <v>7</v>
      </c>
      <c r="K9" s="4">
        <f>YEAR(H9)</f>
        <v>2018</v>
      </c>
      <c r="M9" s="9" t="s">
        <v>1</v>
      </c>
      <c r="N9" s="9" t="s">
        <v>3</v>
      </c>
      <c r="O9" s="9" t="s">
        <v>4</v>
      </c>
      <c r="P9" s="9" t="s">
        <v>7</v>
      </c>
      <c r="Q9" s="9" t="s">
        <v>5</v>
      </c>
      <c r="R9" s="9" t="s">
        <v>6</v>
      </c>
      <c r="S9" s="9" t="s">
        <v>9</v>
      </c>
      <c r="T9" s="9" t="s">
        <v>7</v>
      </c>
      <c r="U9" s="9" t="s">
        <v>5</v>
      </c>
      <c r="V9" s="9" t="s">
        <v>9</v>
      </c>
      <c r="W9" s="9" t="s">
        <v>7</v>
      </c>
      <c r="X9" s="9" t="s">
        <v>5</v>
      </c>
      <c r="Y9" s="9" t="s">
        <v>9</v>
      </c>
      <c r="Z9" s="9" t="s">
        <v>7</v>
      </c>
      <c r="AA9" s="9" t="s">
        <v>5</v>
      </c>
      <c r="AB9" s="9" t="s">
        <v>9</v>
      </c>
      <c r="AC9" s="9" t="s">
        <v>7</v>
      </c>
      <c r="AD9" s="9" t="s">
        <v>5</v>
      </c>
      <c r="AF9" s="9" t="s">
        <v>10</v>
      </c>
      <c r="AG9" s="9" t="s">
        <v>11</v>
      </c>
      <c r="AH9" s="10" t="s">
        <v>1</v>
      </c>
      <c r="AI9" s="9" t="s">
        <v>12</v>
      </c>
      <c r="AK9" s="13" t="s">
        <v>26</v>
      </c>
      <c r="AL9" s="14">
        <v>6600</v>
      </c>
      <c r="AM9" s="18">
        <v>6830</v>
      </c>
      <c r="AN9" s="16">
        <v>7300</v>
      </c>
      <c r="AO9" s="19">
        <v>7680</v>
      </c>
      <c r="AP9" s="19">
        <v>8160</v>
      </c>
      <c r="AQ9" s="19">
        <v>8840</v>
      </c>
      <c r="AR9" s="19">
        <v>9250</v>
      </c>
      <c r="AS9" s="15">
        <v>9600</v>
      </c>
      <c r="AT9" s="14">
        <v>10300</v>
      </c>
      <c r="AU9" s="19">
        <v>11040</v>
      </c>
      <c r="AV9" s="19">
        <v>12120</v>
      </c>
      <c r="AW9" s="19">
        <v>12270</v>
      </c>
      <c r="AX9" s="19">
        <v>12600</v>
      </c>
      <c r="AY9" s="19">
        <v>13170</v>
      </c>
      <c r="AZ9" s="19">
        <v>15940</v>
      </c>
      <c r="BA9" s="15">
        <v>12750</v>
      </c>
      <c r="BB9" s="16">
        <v>13400</v>
      </c>
      <c r="BC9" s="17">
        <v>14810</v>
      </c>
      <c r="BD9" s="17">
        <v>16780</v>
      </c>
      <c r="BE9" s="17">
        <v>13900</v>
      </c>
      <c r="BF9" s="17">
        <v>14930</v>
      </c>
      <c r="BG9" s="19">
        <v>15960</v>
      </c>
      <c r="BH9" s="19">
        <v>19550</v>
      </c>
      <c r="BI9" s="15">
        <v>22570</v>
      </c>
      <c r="BJ9" s="14">
        <v>21000</v>
      </c>
      <c r="BK9" s="19">
        <v>25200</v>
      </c>
      <c r="BL9" s="53">
        <v>25600</v>
      </c>
      <c r="BM9" s="54">
        <v>35600</v>
      </c>
      <c r="BN9" s="55">
        <v>35740</v>
      </c>
      <c r="BO9" s="56">
        <v>36000</v>
      </c>
      <c r="BP9" s="57">
        <v>46100</v>
      </c>
      <c r="BQ9" s="58">
        <v>46300</v>
      </c>
      <c r="BR9" s="58">
        <v>46900</v>
      </c>
      <c r="BS9" s="53">
        <v>47400</v>
      </c>
    </row>
    <row r="10" spans="1:92" ht="16.5" thickBot="1" x14ac:dyDescent="0.3">
      <c r="B10" s="140"/>
      <c r="C10" s="141"/>
      <c r="D10" s="141"/>
      <c r="E10" s="142"/>
      <c r="G10" s="3" t="s">
        <v>38</v>
      </c>
      <c r="H10" s="11">
        <f>IF(I13=J13,K16,"")</f>
        <v>43647</v>
      </c>
      <c r="I10" s="4">
        <f>DAY(H10)</f>
        <v>1</v>
      </c>
      <c r="J10" s="4">
        <f>MONTH(H10)</f>
        <v>7</v>
      </c>
      <c r="K10" s="4">
        <f>YEAR(H10)</f>
        <v>2019</v>
      </c>
      <c r="M10" s="9">
        <f>E11</f>
        <v>9</v>
      </c>
      <c r="N10" s="9">
        <f>IF(H22&lt;I22,E14,E14-1)</f>
        <v>0</v>
      </c>
      <c r="O10" s="9">
        <f>IF(M10=1,AL11-N10,IF(M10=2,AM11-N10,IF(M10=3,AN11-N10,IF(M10=4,AO11-N10,IF(M10=5,AP11-N10,IF(M10=6,AQ11-N10,IF(M10="6A",AR11-N10,IF(M10=7,AS11-N10,IF(M10=8,AT11-N10,IF(M10=9,AU11-N10,IF(M10="9A",AV11-N10,IF(M10=10,AW11-N10,IF(M10="10A",AX11-N10,IF(M10="10B",AY11-N10,IF(M10="10C",AZ11-N10,IF(M10=11,BA11-N10,IF(M10=12,BB11-N10,IF(M10="12A",BC11-N10,IF(M10="12B",BD11-N10,IF(M10=13,BE11-N10,IF(M10=14,BF11-N10,IF(M10=15,BG11-N10,IF(M10="15A",BH11-N10,IF(M10=16,BJ11-N10,IF(M10="16A",BI11-N10,IF(M10=17,BK11-N10,IF(M10=18,BL11-N10,IF(M10=19,BM11-N10,IF(M10="19A",BN11-N10,IF(M10=20,BO11-N10,IF(M10=21,BP11-N10,IF(M10=22,BQ11-N10,IF(M10=23,BR11-N10,IF(M10=24,BS11-N10))))))))))))))))))))))))))))))))))</f>
        <v>28900</v>
      </c>
      <c r="P10" s="9">
        <f>IF(O10&gt;-1,O10,"")</f>
        <v>28900</v>
      </c>
      <c r="Q10" s="9">
        <f>MIN(P10:P49)</f>
        <v>0</v>
      </c>
      <c r="R10" s="9">
        <f>Q10+E14</f>
        <v>0</v>
      </c>
      <c r="S10" s="9">
        <f>O10-Q10</f>
        <v>28900</v>
      </c>
      <c r="T10" s="9">
        <f>IF(S10&gt;0,S10,"")</f>
        <v>28900</v>
      </c>
      <c r="U10" s="9">
        <f>MIN(T10:T49)</f>
        <v>28900</v>
      </c>
      <c r="V10" s="9">
        <f>S10-U10</f>
        <v>0</v>
      </c>
      <c r="W10" s="9" t="str">
        <f>IF(V10&gt;0,V10,"")</f>
        <v/>
      </c>
      <c r="X10" s="9">
        <f>MIN(W10:W49)</f>
        <v>900</v>
      </c>
      <c r="Y10" s="9">
        <f>V10-X10</f>
        <v>-900</v>
      </c>
      <c r="Z10" s="9" t="str">
        <f>IF(Y10&gt;0,Y10,"")</f>
        <v/>
      </c>
      <c r="AA10" s="9">
        <f>MIN(Z10:Z49)</f>
        <v>900</v>
      </c>
      <c r="AB10" s="9">
        <f>Y10-AA10</f>
        <v>-1800</v>
      </c>
      <c r="AC10" s="9" t="str">
        <f>IF(AB10&gt;0,AB10,"")</f>
        <v/>
      </c>
      <c r="AD10" s="9">
        <f>MIN(AC10:AC49)</f>
        <v>900</v>
      </c>
      <c r="AF10" s="20">
        <v>1700</v>
      </c>
      <c r="AG10" s="20" t="s">
        <v>13</v>
      </c>
      <c r="AH10" s="21">
        <v>1</v>
      </c>
      <c r="AI10" s="20" t="s">
        <v>14</v>
      </c>
      <c r="AJ10" s="4"/>
      <c r="AK10" s="22" t="s">
        <v>1</v>
      </c>
      <c r="AL10" s="23">
        <v>1</v>
      </c>
      <c r="AM10" s="27">
        <v>2</v>
      </c>
      <c r="AN10" s="25">
        <v>3</v>
      </c>
      <c r="AO10" s="28">
        <v>4</v>
      </c>
      <c r="AP10" s="28">
        <v>5</v>
      </c>
      <c r="AQ10" s="28">
        <v>6</v>
      </c>
      <c r="AR10" s="28" t="s">
        <v>84</v>
      </c>
      <c r="AS10" s="24">
        <v>7</v>
      </c>
      <c r="AT10" s="23">
        <v>8</v>
      </c>
      <c r="AU10" s="28">
        <v>9</v>
      </c>
      <c r="AV10" s="28" t="s">
        <v>85</v>
      </c>
      <c r="AW10" s="28">
        <v>10</v>
      </c>
      <c r="AX10" s="28" t="s">
        <v>86</v>
      </c>
      <c r="AY10" s="28" t="s">
        <v>87</v>
      </c>
      <c r="AZ10" s="28" t="s">
        <v>88</v>
      </c>
      <c r="BA10" s="24">
        <v>11</v>
      </c>
      <c r="BB10" s="25">
        <v>12</v>
      </c>
      <c r="BC10" s="26" t="s">
        <v>89</v>
      </c>
      <c r="BD10" s="26" t="s">
        <v>90</v>
      </c>
      <c r="BE10" s="26">
        <v>13</v>
      </c>
      <c r="BF10" s="26">
        <v>14</v>
      </c>
      <c r="BG10" s="28">
        <v>15</v>
      </c>
      <c r="BH10" s="28" t="s">
        <v>91</v>
      </c>
      <c r="BI10" s="24" t="s">
        <v>92</v>
      </c>
      <c r="BJ10" s="23">
        <v>16</v>
      </c>
      <c r="BK10" s="28">
        <v>17</v>
      </c>
      <c r="BL10" s="59">
        <v>18</v>
      </c>
      <c r="BM10" s="60">
        <v>19</v>
      </c>
      <c r="BN10" s="61" t="s">
        <v>93</v>
      </c>
      <c r="BO10" s="62">
        <v>20</v>
      </c>
      <c r="BP10" s="63">
        <v>21</v>
      </c>
      <c r="BQ10" s="64">
        <v>22</v>
      </c>
      <c r="BR10" s="64">
        <v>23</v>
      </c>
      <c r="BS10" s="59">
        <v>24</v>
      </c>
    </row>
    <row r="11" spans="1:92" x14ac:dyDescent="0.25">
      <c r="B11" s="124" t="s">
        <v>23</v>
      </c>
      <c r="C11" s="124"/>
      <c r="D11" s="124"/>
      <c r="E11" s="33">
        <f>IF(E5&gt;0,VLOOKUP(E5,AF10:AI43,3,0),"")</f>
        <v>9</v>
      </c>
      <c r="M11" s="9">
        <f>M10</f>
        <v>9</v>
      </c>
      <c r="N11" s="9">
        <f>N10</f>
        <v>0</v>
      </c>
      <c r="O11" s="9">
        <f t="shared" ref="O11:O49" si="0">IF(M11=1,AL12-N11,IF(M11=2,AM12-N11,IF(M11=3,AN12-N11,IF(M11=4,AO12-N11,IF(M11=5,AP12-N11,IF(M11=6,AQ12-N11,IF(M11="6A",AR12-N11,IF(M11=7,AS12-N11,IF(M11=8,AT12-N11,IF(M11=9,AU12-N11,IF(M11="9A",AV12-N11,IF(M11=10,AW12-N11,IF(M11="10A",AX12-N11,IF(M11="10B",AY12-N11,IF(M11="10C",AZ12-N11,IF(M11=11,BA12-N11,IF(M11=12,BB12-N11,IF(M11="12A",BC12-N11,IF(M11="12B",BD12-N11,IF(M11=13,BE12-N11,IF(M11=14,BF12-N11,IF(M11=15,BG12-N11,IF(M11="15A",BH12-N11,IF(M11=16,BJ12-N11,IF(M11="16A",BI12-N11,IF(M11=17,BK12-N11,IF(M11=18,BL12-N11,IF(M11=19,BM12-N11,IF(M11="19A",BN12-N11,IF(M11=20,BO12-N11,IF(M11=21,BP12-N11,IF(M11=22,BQ12-N11,IF(M11=23,BR12-N11,IF(M11=24,BS12-N11))))))))))))))))))))))))))))))))))</f>
        <v>29800</v>
      </c>
      <c r="P11" s="9">
        <f t="shared" ref="P11:P49" si="1">IF(O11&gt;-1,O11,"")</f>
        <v>29800</v>
      </c>
      <c r="Q11" s="9">
        <f>Q10</f>
        <v>0</v>
      </c>
      <c r="S11" s="9">
        <f t="shared" ref="S11:S49" si="2">O11-Q11</f>
        <v>29800</v>
      </c>
      <c r="T11" s="9">
        <f t="shared" ref="T11:T49" si="3">IF(S11&gt;0,S11,"")</f>
        <v>29800</v>
      </c>
      <c r="U11" s="9">
        <f>U10</f>
        <v>28900</v>
      </c>
      <c r="V11" s="9">
        <f t="shared" ref="V11:V49" si="4">S11-U11</f>
        <v>900</v>
      </c>
      <c r="W11" s="9">
        <f t="shared" ref="W11:W49" si="5">IF(V11&gt;0,V11,"")</f>
        <v>900</v>
      </c>
      <c r="X11" s="9">
        <f>X10</f>
        <v>900</v>
      </c>
      <c r="Y11" s="9">
        <f t="shared" ref="Y11:Y49" si="6">V11-X11</f>
        <v>0</v>
      </c>
      <c r="Z11" s="9" t="str">
        <f t="shared" ref="Z11:Z49" si="7">IF(Y11&gt;0,Y11,"")</f>
        <v/>
      </c>
      <c r="AA11" s="9">
        <f>AA10</f>
        <v>900</v>
      </c>
      <c r="AB11" s="9">
        <f t="shared" ref="AB11:AB49" si="8">Y11-AA11</f>
        <v>-900</v>
      </c>
      <c r="AC11" s="9" t="str">
        <f t="shared" ref="AC11:AC49" si="9">IF(AB11&gt;0,AB11,"")</f>
        <v/>
      </c>
      <c r="AD11" s="9">
        <f>AD10</f>
        <v>900</v>
      </c>
      <c r="AF11" s="20">
        <v>1800</v>
      </c>
      <c r="AG11" s="4" t="s">
        <v>15</v>
      </c>
      <c r="AH11" s="21">
        <f>AH10+1</f>
        <v>2</v>
      </c>
      <c r="AI11" s="20" t="s">
        <v>16</v>
      </c>
      <c r="AJ11" s="4"/>
      <c r="AK11" s="29">
        <v>1</v>
      </c>
      <c r="AL11" s="73">
        <v>17000</v>
      </c>
      <c r="AM11" s="76">
        <v>17600</v>
      </c>
      <c r="AN11" s="73">
        <v>18800</v>
      </c>
      <c r="AO11" s="77">
        <v>19700</v>
      </c>
      <c r="AP11" s="77">
        <v>21000</v>
      </c>
      <c r="AQ11" s="77">
        <v>22700</v>
      </c>
      <c r="AR11" s="77">
        <v>23800</v>
      </c>
      <c r="AS11" s="76">
        <v>24700</v>
      </c>
      <c r="AT11" s="73">
        <v>27000</v>
      </c>
      <c r="AU11" s="77">
        <v>28900</v>
      </c>
      <c r="AV11" s="77">
        <v>31800</v>
      </c>
      <c r="AW11" s="77">
        <v>32100</v>
      </c>
      <c r="AX11" s="77">
        <v>33000</v>
      </c>
      <c r="AY11" s="77">
        <v>34500</v>
      </c>
      <c r="AZ11" s="77">
        <v>41800</v>
      </c>
      <c r="BA11" s="76">
        <v>33400</v>
      </c>
      <c r="BB11" s="73">
        <v>35800</v>
      </c>
      <c r="BC11" s="77">
        <v>39500</v>
      </c>
      <c r="BD11" s="77">
        <v>44800</v>
      </c>
      <c r="BE11" s="77">
        <v>37100</v>
      </c>
      <c r="BF11" s="77">
        <v>39900</v>
      </c>
      <c r="BG11" s="77">
        <v>42600</v>
      </c>
      <c r="BH11" s="77">
        <v>52200</v>
      </c>
      <c r="BI11" s="76">
        <v>60300</v>
      </c>
      <c r="BJ11" s="73">
        <v>56100</v>
      </c>
      <c r="BK11" s="32">
        <v>67300</v>
      </c>
      <c r="BL11" s="31">
        <v>68400</v>
      </c>
      <c r="BM11" s="30">
        <v>95100</v>
      </c>
      <c r="BN11" s="32">
        <v>95400</v>
      </c>
      <c r="BO11" s="31">
        <v>96100</v>
      </c>
      <c r="BP11" s="30">
        <v>123100</v>
      </c>
      <c r="BQ11" s="32">
        <v>123600</v>
      </c>
      <c r="BR11" s="32">
        <v>125200</v>
      </c>
      <c r="BS11" s="31">
        <v>128900</v>
      </c>
    </row>
    <row r="12" spans="1:92" x14ac:dyDescent="0.25">
      <c r="B12" s="104" t="s">
        <v>39</v>
      </c>
      <c r="C12" s="105"/>
      <c r="D12" s="106"/>
      <c r="E12" s="122">
        <f>IF(E5&gt;0,IF(H22&lt;I22,ROUND(E4*2.57,0),CONCATENATE("Get Level ",E11," Entry Pay")),"")</f>
        <v>0</v>
      </c>
      <c r="I12" s="4" t="s">
        <v>34</v>
      </c>
      <c r="J12" s="4" t="s">
        <v>34</v>
      </c>
      <c r="K12" s="4" t="s">
        <v>35</v>
      </c>
      <c r="M12" s="9">
        <f t="shared" ref="M12:M49" si="10">M11</f>
        <v>9</v>
      </c>
      <c r="N12" s="9">
        <f t="shared" ref="N12:N49" si="11">N11</f>
        <v>0</v>
      </c>
      <c r="O12" s="9">
        <f t="shared" si="0"/>
        <v>30700</v>
      </c>
      <c r="P12" s="9">
        <f t="shared" si="1"/>
        <v>30700</v>
      </c>
      <c r="Q12" s="9">
        <f t="shared" ref="Q12:Q49" si="12">Q11</f>
        <v>0</v>
      </c>
      <c r="S12" s="9">
        <f t="shared" si="2"/>
        <v>30700</v>
      </c>
      <c r="T12" s="9">
        <f t="shared" si="3"/>
        <v>30700</v>
      </c>
      <c r="U12" s="9">
        <f t="shared" ref="U12:U49" si="13">U11</f>
        <v>28900</v>
      </c>
      <c r="V12" s="9">
        <f t="shared" si="4"/>
        <v>1800</v>
      </c>
      <c r="W12" s="9">
        <f t="shared" si="5"/>
        <v>1800</v>
      </c>
      <c r="X12" s="9">
        <f t="shared" ref="X12:X49" si="14">X11</f>
        <v>900</v>
      </c>
      <c r="Y12" s="9">
        <f t="shared" si="6"/>
        <v>900</v>
      </c>
      <c r="Z12" s="9">
        <f t="shared" si="7"/>
        <v>900</v>
      </c>
      <c r="AA12" s="9">
        <f>AA11</f>
        <v>900</v>
      </c>
      <c r="AB12" s="9">
        <f t="shared" si="8"/>
        <v>0</v>
      </c>
      <c r="AC12" s="9" t="str">
        <f t="shared" si="9"/>
        <v/>
      </c>
      <c r="AD12" s="9">
        <f t="shared" ref="AD12:AD49" si="15">AD11</f>
        <v>900</v>
      </c>
      <c r="AF12" s="4">
        <v>1900</v>
      </c>
      <c r="AG12" s="4" t="s">
        <v>15</v>
      </c>
      <c r="AH12" s="34">
        <f t="shared" ref="AH12:AH31" si="16">AH11+1</f>
        <v>3</v>
      </c>
      <c r="AI12" s="4" t="s">
        <v>16</v>
      </c>
      <c r="AJ12" s="4"/>
      <c r="AK12" s="35">
        <f>AK11+1</f>
        <v>2</v>
      </c>
      <c r="AL12" s="74">
        <f t="shared" ref="AL12:BD27" si="17">CEILING(ROUND(AL11*1.03%,0)*100,100)</f>
        <v>17500</v>
      </c>
      <c r="AM12" s="78">
        <f t="shared" si="17"/>
        <v>18100</v>
      </c>
      <c r="AN12" s="74">
        <f t="shared" si="17"/>
        <v>19400</v>
      </c>
      <c r="AO12" s="79">
        <f t="shared" si="17"/>
        <v>20300</v>
      </c>
      <c r="AP12" s="79">
        <f t="shared" si="17"/>
        <v>21600</v>
      </c>
      <c r="AQ12" s="79">
        <f t="shared" si="17"/>
        <v>23400</v>
      </c>
      <c r="AR12" s="79">
        <f t="shared" si="17"/>
        <v>24500</v>
      </c>
      <c r="AS12" s="78">
        <f t="shared" si="17"/>
        <v>25400</v>
      </c>
      <c r="AT12" s="74">
        <f t="shared" si="17"/>
        <v>27800</v>
      </c>
      <c r="AU12" s="79">
        <f t="shared" si="17"/>
        <v>29800</v>
      </c>
      <c r="AV12" s="79">
        <f t="shared" si="17"/>
        <v>32800</v>
      </c>
      <c r="AW12" s="79">
        <f t="shared" si="17"/>
        <v>33100</v>
      </c>
      <c r="AX12" s="79">
        <f t="shared" si="17"/>
        <v>34000</v>
      </c>
      <c r="AY12" s="79">
        <f t="shared" si="17"/>
        <v>35500</v>
      </c>
      <c r="AZ12" s="79">
        <f t="shared" si="17"/>
        <v>43100</v>
      </c>
      <c r="BA12" s="78">
        <f t="shared" si="17"/>
        <v>34400</v>
      </c>
      <c r="BB12" s="74">
        <f t="shared" si="17"/>
        <v>36900</v>
      </c>
      <c r="BC12" s="79">
        <f t="shared" si="17"/>
        <v>40700</v>
      </c>
      <c r="BD12" s="79">
        <f t="shared" si="17"/>
        <v>46100</v>
      </c>
      <c r="BE12" s="79">
        <f t="shared" ref="BE12:BK12" si="18">CEILING(ROUND(BE11*1.03%,0)*100,100)</f>
        <v>38200</v>
      </c>
      <c r="BF12" s="79">
        <f t="shared" si="18"/>
        <v>41100</v>
      </c>
      <c r="BG12" s="79">
        <f t="shared" si="18"/>
        <v>43900</v>
      </c>
      <c r="BH12" s="79">
        <f t="shared" si="18"/>
        <v>53800</v>
      </c>
      <c r="BI12" s="78">
        <f t="shared" si="18"/>
        <v>62100</v>
      </c>
      <c r="BJ12" s="74">
        <f t="shared" si="18"/>
        <v>57800</v>
      </c>
      <c r="BK12" s="38">
        <f t="shared" si="18"/>
        <v>69300</v>
      </c>
      <c r="BL12" s="37">
        <f>CEILING(ROUND(BL11*1.03%,0)*100,100)</f>
        <v>70500</v>
      </c>
      <c r="BM12" s="36">
        <f>CEILING(ROUND(BM11*1.03%,0)*100,100)</f>
        <v>98000</v>
      </c>
      <c r="BN12" s="38">
        <f>CEILING(ROUND(BN11*1.03%,0)*100,100)</f>
        <v>98300</v>
      </c>
      <c r="BO12" s="37">
        <f>CEILING(ROUND(BO11*1.03%,0)*100,100)</f>
        <v>99000</v>
      </c>
      <c r="BP12" s="36">
        <f t="shared" ref="BP12:BS26" si="19">CEILING(ROUND(BP11*1.03%,0)*100,100)</f>
        <v>126800</v>
      </c>
      <c r="BQ12" s="38">
        <f t="shared" si="19"/>
        <v>127300</v>
      </c>
      <c r="BR12" s="38">
        <f t="shared" si="19"/>
        <v>129000</v>
      </c>
      <c r="BS12" s="37">
        <f t="shared" si="19"/>
        <v>132800</v>
      </c>
    </row>
    <row r="13" spans="1:92" x14ac:dyDescent="0.25">
      <c r="B13" s="107"/>
      <c r="C13" s="108"/>
      <c r="D13" s="109"/>
      <c r="E13" s="123"/>
      <c r="H13" s="7">
        <v>43101</v>
      </c>
      <c r="I13" s="4">
        <f>IF(H4&gt;H17-1,0,IF(H4&gt;H13-1,1,IF(H4&gt;H14-1,2,IF(H4&gt;H15-1,3,4))))</f>
        <v>4</v>
      </c>
      <c r="J13" s="4">
        <v>4</v>
      </c>
      <c r="K13" s="7">
        <v>42552</v>
      </c>
      <c r="M13" s="9">
        <f t="shared" si="10"/>
        <v>9</v>
      </c>
      <c r="N13" s="9">
        <f t="shared" si="11"/>
        <v>0</v>
      </c>
      <c r="O13" s="9">
        <f t="shared" si="0"/>
        <v>31600</v>
      </c>
      <c r="P13" s="9">
        <f t="shared" si="1"/>
        <v>31600</v>
      </c>
      <c r="Q13" s="9">
        <f t="shared" si="12"/>
        <v>0</v>
      </c>
      <c r="S13" s="9">
        <f t="shared" si="2"/>
        <v>31600</v>
      </c>
      <c r="T13" s="9">
        <f t="shared" si="3"/>
        <v>31600</v>
      </c>
      <c r="U13" s="9">
        <f t="shared" si="13"/>
        <v>28900</v>
      </c>
      <c r="V13" s="9">
        <f t="shared" si="4"/>
        <v>2700</v>
      </c>
      <c r="W13" s="9">
        <f t="shared" si="5"/>
        <v>2700</v>
      </c>
      <c r="X13" s="9">
        <f t="shared" si="14"/>
        <v>900</v>
      </c>
      <c r="Y13" s="9">
        <f t="shared" si="6"/>
        <v>1800</v>
      </c>
      <c r="Z13" s="9">
        <f t="shared" si="7"/>
        <v>1800</v>
      </c>
      <c r="AA13" s="9">
        <f t="shared" ref="AA13:AA49" si="20">AA12</f>
        <v>900</v>
      </c>
      <c r="AB13" s="9">
        <f t="shared" si="8"/>
        <v>900</v>
      </c>
      <c r="AC13" s="9">
        <f t="shared" si="9"/>
        <v>900</v>
      </c>
      <c r="AD13" s="9">
        <f t="shared" si="15"/>
        <v>900</v>
      </c>
      <c r="AF13" s="4">
        <v>2100</v>
      </c>
      <c r="AG13" s="20" t="s">
        <v>17</v>
      </c>
      <c r="AH13" s="34">
        <f t="shared" si="16"/>
        <v>4</v>
      </c>
      <c r="AI13" s="20" t="s">
        <v>18</v>
      </c>
      <c r="AJ13" s="4"/>
      <c r="AK13" s="35">
        <f t="shared" ref="AK13:AK43" si="21">AK12+1</f>
        <v>3</v>
      </c>
      <c r="AL13" s="74">
        <f t="shared" ref="AL13:AL43" si="22">CEILING(ROUND(AL12*1.03%,0)*100,100)</f>
        <v>18000</v>
      </c>
      <c r="AM13" s="78">
        <f t="shared" ref="AM13:AM43" si="23">CEILING(ROUND(AM12*1.03%,0)*100,100)</f>
        <v>18600</v>
      </c>
      <c r="AN13" s="74">
        <f t="shared" ref="AN13:AN43" si="24">CEILING(ROUND(AN12*1.03%,0)*100,100)</f>
        <v>20000</v>
      </c>
      <c r="AO13" s="79">
        <f t="shared" ref="AO13:AO43" si="25">CEILING(ROUND(AO12*1.03%,0)*100,100)</f>
        <v>20900</v>
      </c>
      <c r="AP13" s="79">
        <f t="shared" ref="AP13:AP43" si="26">CEILING(ROUND(AP12*1.03%,0)*100,100)</f>
        <v>22200</v>
      </c>
      <c r="AQ13" s="79">
        <f t="shared" ref="AQ13:AQ43" si="27">CEILING(ROUND(AQ12*1.03%,0)*100,100)</f>
        <v>24100</v>
      </c>
      <c r="AR13" s="79">
        <f t="shared" ref="AR13:AR43" si="28">CEILING(ROUND(AR12*1.03%,0)*100,100)</f>
        <v>25200</v>
      </c>
      <c r="AS13" s="78">
        <f t="shared" ref="AS13:AS43" si="29">CEILING(ROUND(AS12*1.03%,0)*100,100)</f>
        <v>26200</v>
      </c>
      <c r="AT13" s="74">
        <f t="shared" ref="AT13:AT43" si="30">CEILING(ROUND(AT12*1.03%,0)*100,100)</f>
        <v>28600</v>
      </c>
      <c r="AU13" s="79">
        <f t="shared" ref="AU13:AV43" si="31">CEILING(ROUND(AU12*1.03%,0)*100,100)</f>
        <v>30700</v>
      </c>
      <c r="AV13" s="79">
        <f t="shared" si="17"/>
        <v>33800</v>
      </c>
      <c r="AW13" s="79">
        <f t="shared" ref="AW13:AW43" si="32">CEILING(ROUND(AW12*1.03%,0)*100,100)</f>
        <v>34100</v>
      </c>
      <c r="AX13" s="79">
        <f t="shared" ref="AX13:AX43" si="33">CEILING(ROUND(AX12*1.03%,0)*100,100)</f>
        <v>35000</v>
      </c>
      <c r="AY13" s="79">
        <f t="shared" ref="AY13:AY43" si="34">CEILING(ROUND(AY12*1.03%,0)*100,100)</f>
        <v>36600</v>
      </c>
      <c r="AZ13" s="79">
        <f t="shared" ref="AZ13:AZ43" si="35">CEILING(ROUND(AZ12*1.03%,0)*100,100)</f>
        <v>44400</v>
      </c>
      <c r="BA13" s="78">
        <f t="shared" ref="BA13:BA43" si="36">CEILING(ROUND(BA12*1.03%,0)*100,100)</f>
        <v>35400</v>
      </c>
      <c r="BB13" s="74">
        <f t="shared" ref="BB13:BB43" si="37">CEILING(ROUND(BB12*1.03%,0)*100,100)</f>
        <v>38000</v>
      </c>
      <c r="BC13" s="79">
        <f t="shared" ref="BC13:BC43" si="38">CEILING(ROUND(BC12*1.03%,0)*100,100)</f>
        <v>41900</v>
      </c>
      <c r="BD13" s="79">
        <f t="shared" ref="BD13:BD43" si="39">CEILING(ROUND(BD12*1.03%,0)*100,100)</f>
        <v>47500</v>
      </c>
      <c r="BE13" s="79">
        <f t="shared" ref="BE13:BE43" si="40">CEILING(ROUND(BE12*1.03%,0)*100,100)</f>
        <v>39300</v>
      </c>
      <c r="BF13" s="79">
        <f t="shared" ref="BF13:BF43" si="41">CEILING(ROUND(BF12*1.03%,0)*100,100)</f>
        <v>42300</v>
      </c>
      <c r="BG13" s="79">
        <f t="shared" ref="BG13:BL43" si="42">CEILING(ROUND(BG12*1.03%,0)*100,100)</f>
        <v>45200</v>
      </c>
      <c r="BH13" s="79">
        <f t="shared" ref="BH13:BL37" si="43">CEILING(ROUND(BH12*1.03%,0)*100,100)</f>
        <v>55400</v>
      </c>
      <c r="BI13" s="78">
        <f t="shared" ref="BI13:BL36" si="44">CEILING(ROUND(BI12*1.03%,0)*100,100)</f>
        <v>64000</v>
      </c>
      <c r="BJ13" s="74">
        <f t="shared" ref="BJ13:BL35" si="45">CEILING(ROUND(BJ12*1.03%,0)*100,100)</f>
        <v>59500</v>
      </c>
      <c r="BK13" s="38">
        <f t="shared" ref="BK13:BO34" si="46">CEILING(ROUND(BK12*1.03%,0)*100,100)</f>
        <v>71400</v>
      </c>
      <c r="BL13" s="37">
        <f t="shared" si="46"/>
        <v>72600</v>
      </c>
      <c r="BM13" s="36">
        <f t="shared" si="46"/>
        <v>100900</v>
      </c>
      <c r="BN13" s="38">
        <f t="shared" si="46"/>
        <v>101200</v>
      </c>
      <c r="BO13" s="37">
        <f t="shared" si="46"/>
        <v>102000</v>
      </c>
      <c r="BP13" s="36">
        <f t="shared" si="19"/>
        <v>130600</v>
      </c>
      <c r="BQ13" s="38">
        <f t="shared" si="19"/>
        <v>131100</v>
      </c>
      <c r="BR13" s="38">
        <f t="shared" si="19"/>
        <v>132900</v>
      </c>
      <c r="BS13" s="37">
        <f t="shared" si="19"/>
        <v>136800</v>
      </c>
    </row>
    <row r="14" spans="1:92" x14ac:dyDescent="0.25">
      <c r="B14" s="125" t="s">
        <v>8</v>
      </c>
      <c r="C14" s="126"/>
      <c r="D14" s="127"/>
      <c r="E14" s="33">
        <f>IF(E5&gt;0,IF(H22&lt;I22,E12,H24),"")</f>
        <v>0</v>
      </c>
      <c r="H14" s="7">
        <v>42736</v>
      </c>
      <c r="J14" s="4">
        <v>3</v>
      </c>
      <c r="K14" s="7">
        <v>42917</v>
      </c>
      <c r="M14" s="9">
        <f t="shared" si="10"/>
        <v>9</v>
      </c>
      <c r="N14" s="9">
        <f t="shared" si="11"/>
        <v>0</v>
      </c>
      <c r="O14" s="9">
        <f t="shared" si="0"/>
        <v>32500</v>
      </c>
      <c r="P14" s="9">
        <f t="shared" si="1"/>
        <v>32500</v>
      </c>
      <c r="Q14" s="9">
        <f t="shared" si="12"/>
        <v>0</v>
      </c>
      <c r="S14" s="9">
        <f t="shared" si="2"/>
        <v>32500</v>
      </c>
      <c r="T14" s="9">
        <f t="shared" si="3"/>
        <v>32500</v>
      </c>
      <c r="U14" s="9">
        <f t="shared" si="13"/>
        <v>28900</v>
      </c>
      <c r="V14" s="9">
        <f t="shared" si="4"/>
        <v>3600</v>
      </c>
      <c r="W14" s="9">
        <f t="shared" si="5"/>
        <v>3600</v>
      </c>
      <c r="X14" s="9">
        <f t="shared" si="14"/>
        <v>900</v>
      </c>
      <c r="Y14" s="9">
        <f t="shared" si="6"/>
        <v>2700</v>
      </c>
      <c r="Z14" s="9">
        <f t="shared" si="7"/>
        <v>2700</v>
      </c>
      <c r="AA14" s="9">
        <f t="shared" si="20"/>
        <v>900</v>
      </c>
      <c r="AB14" s="9">
        <f t="shared" si="8"/>
        <v>1800</v>
      </c>
      <c r="AC14" s="9">
        <f t="shared" si="9"/>
        <v>1800</v>
      </c>
      <c r="AD14" s="9">
        <f t="shared" si="15"/>
        <v>900</v>
      </c>
      <c r="AF14" s="4">
        <v>2300</v>
      </c>
      <c r="AG14" s="20" t="s">
        <v>17</v>
      </c>
      <c r="AH14" s="34">
        <f t="shared" si="16"/>
        <v>5</v>
      </c>
      <c r="AI14" s="20" t="s">
        <v>18</v>
      </c>
      <c r="AJ14" s="4"/>
      <c r="AK14" s="35">
        <f t="shared" si="21"/>
        <v>4</v>
      </c>
      <c r="AL14" s="74">
        <f t="shared" si="22"/>
        <v>18500</v>
      </c>
      <c r="AM14" s="78">
        <f t="shared" si="23"/>
        <v>19200</v>
      </c>
      <c r="AN14" s="74">
        <f t="shared" si="24"/>
        <v>20600</v>
      </c>
      <c r="AO14" s="79">
        <f t="shared" si="25"/>
        <v>21500</v>
      </c>
      <c r="AP14" s="79">
        <f t="shared" si="26"/>
        <v>22900</v>
      </c>
      <c r="AQ14" s="79">
        <f t="shared" si="27"/>
        <v>24800</v>
      </c>
      <c r="AR14" s="79">
        <f t="shared" si="28"/>
        <v>26000</v>
      </c>
      <c r="AS14" s="78">
        <f t="shared" si="29"/>
        <v>27000</v>
      </c>
      <c r="AT14" s="74">
        <f t="shared" si="30"/>
        <v>29500</v>
      </c>
      <c r="AU14" s="79">
        <f t="shared" si="31"/>
        <v>31600</v>
      </c>
      <c r="AV14" s="79">
        <f t="shared" si="17"/>
        <v>34800</v>
      </c>
      <c r="AW14" s="79">
        <f t="shared" si="32"/>
        <v>35100</v>
      </c>
      <c r="AX14" s="79">
        <f t="shared" si="33"/>
        <v>36100</v>
      </c>
      <c r="AY14" s="79">
        <f t="shared" si="34"/>
        <v>37700</v>
      </c>
      <c r="AZ14" s="79">
        <f t="shared" si="35"/>
        <v>45700</v>
      </c>
      <c r="BA14" s="78">
        <f t="shared" si="36"/>
        <v>36500</v>
      </c>
      <c r="BB14" s="74">
        <f t="shared" si="37"/>
        <v>39100</v>
      </c>
      <c r="BC14" s="79">
        <f t="shared" si="38"/>
        <v>43200</v>
      </c>
      <c r="BD14" s="79">
        <f t="shared" si="39"/>
        <v>48900</v>
      </c>
      <c r="BE14" s="79">
        <f t="shared" si="40"/>
        <v>40500</v>
      </c>
      <c r="BF14" s="79">
        <f t="shared" si="41"/>
        <v>43600</v>
      </c>
      <c r="BG14" s="79">
        <f t="shared" si="42"/>
        <v>46600</v>
      </c>
      <c r="BH14" s="79">
        <f t="shared" si="43"/>
        <v>57100</v>
      </c>
      <c r="BI14" s="78">
        <f t="shared" si="44"/>
        <v>65900</v>
      </c>
      <c r="BJ14" s="74">
        <f t="shared" si="45"/>
        <v>61300</v>
      </c>
      <c r="BK14" s="38">
        <f t="shared" si="46"/>
        <v>73500</v>
      </c>
      <c r="BL14" s="37">
        <f t="shared" si="46"/>
        <v>74800</v>
      </c>
      <c r="BM14" s="36">
        <f t="shared" si="46"/>
        <v>103900</v>
      </c>
      <c r="BN14" s="38">
        <f t="shared" si="46"/>
        <v>104200</v>
      </c>
      <c r="BO14" s="37">
        <f t="shared" si="46"/>
        <v>105100</v>
      </c>
      <c r="BP14" s="36">
        <f t="shared" si="19"/>
        <v>134500</v>
      </c>
      <c r="BQ14" s="38">
        <f t="shared" si="19"/>
        <v>135000</v>
      </c>
      <c r="BR14" s="38">
        <f t="shared" si="19"/>
        <v>136900</v>
      </c>
      <c r="BS14" s="37">
        <f t="shared" si="19"/>
        <v>140900</v>
      </c>
    </row>
    <row r="15" spans="1:92" x14ac:dyDescent="0.25">
      <c r="B15" s="103" t="s">
        <v>102</v>
      </c>
      <c r="C15" s="103"/>
      <c r="D15" s="103"/>
      <c r="E15" s="39">
        <f>IF(E5&gt;0,H24,"")</f>
        <v>0</v>
      </c>
      <c r="G15" s="3">
        <f>E4*103%</f>
        <v>0</v>
      </c>
      <c r="H15" s="7">
        <v>42370</v>
      </c>
      <c r="J15" s="4">
        <v>2</v>
      </c>
      <c r="K15" s="7">
        <v>43282</v>
      </c>
      <c r="M15" s="9">
        <f t="shared" si="10"/>
        <v>9</v>
      </c>
      <c r="N15" s="9">
        <f t="shared" si="11"/>
        <v>0</v>
      </c>
      <c r="O15" s="9">
        <f t="shared" si="0"/>
        <v>33500</v>
      </c>
      <c r="P15" s="9">
        <f t="shared" si="1"/>
        <v>33500</v>
      </c>
      <c r="Q15" s="9">
        <f t="shared" si="12"/>
        <v>0</v>
      </c>
      <c r="S15" s="9">
        <f t="shared" si="2"/>
        <v>33500</v>
      </c>
      <c r="T15" s="9">
        <f t="shared" si="3"/>
        <v>33500</v>
      </c>
      <c r="U15" s="9">
        <f t="shared" si="13"/>
        <v>28900</v>
      </c>
      <c r="V15" s="9">
        <f t="shared" si="4"/>
        <v>4600</v>
      </c>
      <c r="W15" s="9">
        <f t="shared" si="5"/>
        <v>4600</v>
      </c>
      <c r="X15" s="9">
        <f t="shared" si="14"/>
        <v>900</v>
      </c>
      <c r="Y15" s="9">
        <f t="shared" si="6"/>
        <v>3700</v>
      </c>
      <c r="Z15" s="9">
        <f t="shared" si="7"/>
        <v>3700</v>
      </c>
      <c r="AA15" s="9">
        <f t="shared" si="20"/>
        <v>900</v>
      </c>
      <c r="AB15" s="9">
        <f t="shared" si="8"/>
        <v>2800</v>
      </c>
      <c r="AC15" s="9">
        <f t="shared" si="9"/>
        <v>2800</v>
      </c>
      <c r="AD15" s="9">
        <f t="shared" si="15"/>
        <v>900</v>
      </c>
      <c r="AF15" s="4">
        <v>2600</v>
      </c>
      <c r="AG15" s="20" t="s">
        <v>17</v>
      </c>
      <c r="AH15" s="34">
        <f t="shared" si="16"/>
        <v>6</v>
      </c>
      <c r="AI15" s="20" t="s">
        <v>18</v>
      </c>
      <c r="AJ15" s="4"/>
      <c r="AK15" s="35">
        <f t="shared" si="21"/>
        <v>5</v>
      </c>
      <c r="AL15" s="74">
        <f t="shared" si="22"/>
        <v>19100</v>
      </c>
      <c r="AM15" s="78">
        <f t="shared" si="23"/>
        <v>19800</v>
      </c>
      <c r="AN15" s="74">
        <f t="shared" si="24"/>
        <v>21200</v>
      </c>
      <c r="AO15" s="79">
        <f t="shared" si="25"/>
        <v>22100</v>
      </c>
      <c r="AP15" s="79">
        <f t="shared" si="26"/>
        <v>23600</v>
      </c>
      <c r="AQ15" s="79">
        <f t="shared" si="27"/>
        <v>25500</v>
      </c>
      <c r="AR15" s="79">
        <f t="shared" si="28"/>
        <v>26800</v>
      </c>
      <c r="AS15" s="78">
        <f t="shared" si="29"/>
        <v>27800</v>
      </c>
      <c r="AT15" s="74">
        <f t="shared" si="30"/>
        <v>30400</v>
      </c>
      <c r="AU15" s="79">
        <f t="shared" si="31"/>
        <v>32500</v>
      </c>
      <c r="AV15" s="79">
        <f t="shared" si="17"/>
        <v>35800</v>
      </c>
      <c r="AW15" s="79">
        <f t="shared" si="32"/>
        <v>36200</v>
      </c>
      <c r="AX15" s="79">
        <f t="shared" si="33"/>
        <v>37200</v>
      </c>
      <c r="AY15" s="79">
        <f t="shared" si="34"/>
        <v>38800</v>
      </c>
      <c r="AZ15" s="79">
        <f t="shared" si="35"/>
        <v>47100</v>
      </c>
      <c r="BA15" s="78">
        <f t="shared" si="36"/>
        <v>37600</v>
      </c>
      <c r="BB15" s="74">
        <f t="shared" si="37"/>
        <v>40300</v>
      </c>
      <c r="BC15" s="79">
        <f t="shared" si="38"/>
        <v>44500</v>
      </c>
      <c r="BD15" s="79">
        <f t="shared" si="39"/>
        <v>50400</v>
      </c>
      <c r="BE15" s="79">
        <f t="shared" si="40"/>
        <v>41700</v>
      </c>
      <c r="BF15" s="79">
        <f t="shared" si="41"/>
        <v>44900</v>
      </c>
      <c r="BG15" s="79">
        <f t="shared" si="42"/>
        <v>48000</v>
      </c>
      <c r="BH15" s="79">
        <f t="shared" si="43"/>
        <v>58800</v>
      </c>
      <c r="BI15" s="78">
        <f t="shared" si="44"/>
        <v>67900</v>
      </c>
      <c r="BJ15" s="74">
        <f t="shared" si="45"/>
        <v>63100</v>
      </c>
      <c r="BK15" s="38">
        <f t="shared" si="46"/>
        <v>75700</v>
      </c>
      <c r="BL15" s="37">
        <f t="shared" si="46"/>
        <v>77000</v>
      </c>
      <c r="BM15" s="36">
        <f t="shared" si="46"/>
        <v>107000</v>
      </c>
      <c r="BN15" s="38">
        <f t="shared" si="46"/>
        <v>107300</v>
      </c>
      <c r="BO15" s="37">
        <f t="shared" si="46"/>
        <v>108300</v>
      </c>
      <c r="BP15" s="36">
        <f t="shared" si="19"/>
        <v>138500</v>
      </c>
      <c r="BQ15" s="38">
        <f t="shared" si="19"/>
        <v>139100</v>
      </c>
      <c r="BR15" s="38">
        <f t="shared" si="19"/>
        <v>141000</v>
      </c>
      <c r="BS15" s="37">
        <f t="shared" si="19"/>
        <v>145100</v>
      </c>
    </row>
    <row r="16" spans="1:92" x14ac:dyDescent="0.25">
      <c r="B16" s="103" t="s">
        <v>99</v>
      </c>
      <c r="C16" s="103"/>
      <c r="D16" s="103"/>
      <c r="E16" s="39">
        <f>IF(E5&gt;0,Sheet2!F18,"")</f>
        <v>0</v>
      </c>
      <c r="H16" s="7">
        <v>42369</v>
      </c>
      <c r="J16" s="4">
        <v>1</v>
      </c>
      <c r="K16" s="7">
        <v>43647</v>
      </c>
      <c r="M16" s="9">
        <f t="shared" si="10"/>
        <v>9</v>
      </c>
      <c r="N16" s="9">
        <f t="shared" si="11"/>
        <v>0</v>
      </c>
      <c r="O16" s="9">
        <f t="shared" si="0"/>
        <v>34500</v>
      </c>
      <c r="P16" s="9">
        <f t="shared" si="1"/>
        <v>34500</v>
      </c>
      <c r="Q16" s="9">
        <f t="shared" si="12"/>
        <v>0</v>
      </c>
      <c r="S16" s="9">
        <f t="shared" si="2"/>
        <v>34500</v>
      </c>
      <c r="T16" s="9">
        <f t="shared" si="3"/>
        <v>34500</v>
      </c>
      <c r="U16" s="9">
        <f t="shared" si="13"/>
        <v>28900</v>
      </c>
      <c r="V16" s="9">
        <f t="shared" si="4"/>
        <v>5600</v>
      </c>
      <c r="W16" s="9">
        <f t="shared" si="5"/>
        <v>5600</v>
      </c>
      <c r="X16" s="9">
        <f t="shared" si="14"/>
        <v>900</v>
      </c>
      <c r="Y16" s="9">
        <f t="shared" si="6"/>
        <v>4700</v>
      </c>
      <c r="Z16" s="9">
        <f t="shared" si="7"/>
        <v>4700</v>
      </c>
      <c r="AA16" s="9">
        <f t="shared" si="20"/>
        <v>900</v>
      </c>
      <c r="AB16" s="9">
        <f t="shared" si="8"/>
        <v>3800</v>
      </c>
      <c r="AC16" s="9">
        <f t="shared" si="9"/>
        <v>3800</v>
      </c>
      <c r="AD16" s="9">
        <f t="shared" si="15"/>
        <v>900</v>
      </c>
      <c r="AF16" s="4">
        <v>2680</v>
      </c>
      <c r="AG16" s="20" t="s">
        <v>17</v>
      </c>
      <c r="AH16" s="34" t="s">
        <v>84</v>
      </c>
      <c r="AI16" s="20" t="s">
        <v>18</v>
      </c>
      <c r="AJ16" s="4"/>
      <c r="AK16" s="35">
        <f t="shared" si="21"/>
        <v>6</v>
      </c>
      <c r="AL16" s="74">
        <f t="shared" si="22"/>
        <v>19700</v>
      </c>
      <c r="AM16" s="78">
        <f t="shared" si="23"/>
        <v>20400</v>
      </c>
      <c r="AN16" s="74">
        <f t="shared" si="24"/>
        <v>21800</v>
      </c>
      <c r="AO16" s="79">
        <f t="shared" si="25"/>
        <v>22800</v>
      </c>
      <c r="AP16" s="79">
        <f t="shared" si="26"/>
        <v>24300</v>
      </c>
      <c r="AQ16" s="79">
        <f t="shared" si="27"/>
        <v>26300</v>
      </c>
      <c r="AR16" s="79">
        <f t="shared" si="28"/>
        <v>27600</v>
      </c>
      <c r="AS16" s="78">
        <f t="shared" si="29"/>
        <v>28600</v>
      </c>
      <c r="AT16" s="74">
        <f t="shared" si="30"/>
        <v>31300</v>
      </c>
      <c r="AU16" s="79">
        <f t="shared" si="31"/>
        <v>33500</v>
      </c>
      <c r="AV16" s="79">
        <f t="shared" si="17"/>
        <v>36900</v>
      </c>
      <c r="AW16" s="79">
        <f t="shared" si="32"/>
        <v>37300</v>
      </c>
      <c r="AX16" s="79">
        <f t="shared" si="33"/>
        <v>38300</v>
      </c>
      <c r="AY16" s="79">
        <f t="shared" si="34"/>
        <v>40000</v>
      </c>
      <c r="AZ16" s="79">
        <f t="shared" si="35"/>
        <v>48500</v>
      </c>
      <c r="BA16" s="78">
        <f t="shared" si="36"/>
        <v>38700</v>
      </c>
      <c r="BB16" s="74">
        <f t="shared" si="37"/>
        <v>41500</v>
      </c>
      <c r="BC16" s="79">
        <f t="shared" si="38"/>
        <v>45800</v>
      </c>
      <c r="BD16" s="79">
        <f t="shared" si="39"/>
        <v>51900</v>
      </c>
      <c r="BE16" s="79">
        <f t="shared" si="40"/>
        <v>43000</v>
      </c>
      <c r="BF16" s="79">
        <f t="shared" si="41"/>
        <v>46200</v>
      </c>
      <c r="BG16" s="79">
        <f t="shared" si="42"/>
        <v>49400</v>
      </c>
      <c r="BH16" s="79">
        <f t="shared" si="43"/>
        <v>60600</v>
      </c>
      <c r="BI16" s="78">
        <f t="shared" si="44"/>
        <v>69900</v>
      </c>
      <c r="BJ16" s="74">
        <f t="shared" si="45"/>
        <v>65000</v>
      </c>
      <c r="BK16" s="38">
        <f t="shared" si="46"/>
        <v>78000</v>
      </c>
      <c r="BL16" s="37">
        <f t="shared" si="46"/>
        <v>79300</v>
      </c>
      <c r="BM16" s="36">
        <f t="shared" si="46"/>
        <v>110200</v>
      </c>
      <c r="BN16" s="38">
        <f t="shared" si="46"/>
        <v>110500</v>
      </c>
      <c r="BO16" s="37">
        <f t="shared" si="46"/>
        <v>111500</v>
      </c>
      <c r="BP16" s="36">
        <f t="shared" si="19"/>
        <v>142700</v>
      </c>
      <c r="BQ16" s="38">
        <f t="shared" si="19"/>
        <v>143300</v>
      </c>
      <c r="BR16" s="38">
        <f t="shared" si="19"/>
        <v>145200</v>
      </c>
      <c r="BS16" s="37">
        <f t="shared" si="19"/>
        <v>149500</v>
      </c>
    </row>
    <row r="17" spans="2:71" x14ac:dyDescent="0.25">
      <c r="B17" s="128"/>
      <c r="C17" s="129"/>
      <c r="D17" s="129"/>
      <c r="E17" s="130"/>
      <c r="G17" s="3" t="s">
        <v>29</v>
      </c>
      <c r="H17" s="7">
        <v>43466</v>
      </c>
      <c r="J17" s="4">
        <v>0</v>
      </c>
      <c r="M17" s="9">
        <f t="shared" si="10"/>
        <v>9</v>
      </c>
      <c r="N17" s="9">
        <f t="shared" si="11"/>
        <v>0</v>
      </c>
      <c r="O17" s="9">
        <f t="shared" si="0"/>
        <v>35500</v>
      </c>
      <c r="P17" s="9">
        <f t="shared" si="1"/>
        <v>35500</v>
      </c>
      <c r="Q17" s="9">
        <f t="shared" si="12"/>
        <v>0</v>
      </c>
      <c r="S17" s="9">
        <f t="shared" si="2"/>
        <v>35500</v>
      </c>
      <c r="T17" s="9">
        <f t="shared" si="3"/>
        <v>35500</v>
      </c>
      <c r="U17" s="9">
        <f t="shared" si="13"/>
        <v>28900</v>
      </c>
      <c r="V17" s="9">
        <f t="shared" si="4"/>
        <v>6600</v>
      </c>
      <c r="W17" s="9">
        <f t="shared" si="5"/>
        <v>6600</v>
      </c>
      <c r="X17" s="9">
        <f t="shared" si="14"/>
        <v>900</v>
      </c>
      <c r="Y17" s="9">
        <f t="shared" si="6"/>
        <v>5700</v>
      </c>
      <c r="Z17" s="9">
        <f t="shared" si="7"/>
        <v>5700</v>
      </c>
      <c r="AA17" s="9">
        <f t="shared" si="20"/>
        <v>900</v>
      </c>
      <c r="AB17" s="9">
        <f t="shared" si="8"/>
        <v>4800</v>
      </c>
      <c r="AC17" s="9">
        <f t="shared" si="9"/>
        <v>4800</v>
      </c>
      <c r="AD17" s="9">
        <f t="shared" si="15"/>
        <v>900</v>
      </c>
      <c r="AF17" s="4">
        <v>2900</v>
      </c>
      <c r="AG17" s="20" t="s">
        <v>17</v>
      </c>
      <c r="AH17" s="34">
        <v>7</v>
      </c>
      <c r="AI17" s="20" t="s">
        <v>18</v>
      </c>
      <c r="AJ17" s="4"/>
      <c r="AK17" s="35">
        <f t="shared" si="21"/>
        <v>7</v>
      </c>
      <c r="AL17" s="74">
        <f t="shared" si="22"/>
        <v>20300</v>
      </c>
      <c r="AM17" s="78">
        <f t="shared" si="23"/>
        <v>21000</v>
      </c>
      <c r="AN17" s="74">
        <f t="shared" si="24"/>
        <v>22500</v>
      </c>
      <c r="AO17" s="79">
        <f t="shared" si="25"/>
        <v>23500</v>
      </c>
      <c r="AP17" s="79">
        <f t="shared" si="26"/>
        <v>25000</v>
      </c>
      <c r="AQ17" s="79">
        <f t="shared" si="27"/>
        <v>27100</v>
      </c>
      <c r="AR17" s="79">
        <f t="shared" si="28"/>
        <v>28400</v>
      </c>
      <c r="AS17" s="78">
        <f t="shared" si="29"/>
        <v>29500</v>
      </c>
      <c r="AT17" s="74">
        <f t="shared" si="30"/>
        <v>32200</v>
      </c>
      <c r="AU17" s="79">
        <f t="shared" si="31"/>
        <v>34500</v>
      </c>
      <c r="AV17" s="79">
        <f t="shared" si="17"/>
        <v>38000</v>
      </c>
      <c r="AW17" s="79">
        <f t="shared" si="32"/>
        <v>38400</v>
      </c>
      <c r="AX17" s="79">
        <f t="shared" si="33"/>
        <v>39400</v>
      </c>
      <c r="AY17" s="79">
        <f t="shared" si="34"/>
        <v>41200</v>
      </c>
      <c r="AZ17" s="79">
        <f t="shared" si="35"/>
        <v>50000</v>
      </c>
      <c r="BA17" s="78">
        <f t="shared" si="36"/>
        <v>39900</v>
      </c>
      <c r="BB17" s="74">
        <f t="shared" si="37"/>
        <v>42700</v>
      </c>
      <c r="BC17" s="79">
        <f t="shared" si="38"/>
        <v>47200</v>
      </c>
      <c r="BD17" s="79">
        <f t="shared" si="39"/>
        <v>53500</v>
      </c>
      <c r="BE17" s="79">
        <f t="shared" si="40"/>
        <v>44300</v>
      </c>
      <c r="BF17" s="79">
        <f t="shared" si="41"/>
        <v>47600</v>
      </c>
      <c r="BG17" s="79">
        <f t="shared" si="42"/>
        <v>50900</v>
      </c>
      <c r="BH17" s="79">
        <f t="shared" si="43"/>
        <v>62400</v>
      </c>
      <c r="BI17" s="78">
        <f t="shared" si="44"/>
        <v>72000</v>
      </c>
      <c r="BJ17" s="74">
        <f t="shared" si="45"/>
        <v>67000</v>
      </c>
      <c r="BK17" s="38">
        <f t="shared" si="46"/>
        <v>80300</v>
      </c>
      <c r="BL17" s="37">
        <f t="shared" si="46"/>
        <v>81700</v>
      </c>
      <c r="BM17" s="36">
        <f t="shared" si="46"/>
        <v>113500</v>
      </c>
      <c r="BN17" s="38">
        <f t="shared" si="46"/>
        <v>113800</v>
      </c>
      <c r="BO17" s="37">
        <f t="shared" si="46"/>
        <v>114800</v>
      </c>
      <c r="BP17" s="36">
        <f t="shared" si="19"/>
        <v>147000</v>
      </c>
      <c r="BQ17" s="38">
        <f t="shared" si="19"/>
        <v>147600</v>
      </c>
      <c r="BR17" s="38">
        <f t="shared" si="19"/>
        <v>149600</v>
      </c>
      <c r="BS17" s="37">
        <f t="shared" si="19"/>
        <v>154000</v>
      </c>
    </row>
    <row r="18" spans="2:71" x14ac:dyDescent="0.25">
      <c r="B18" s="131"/>
      <c r="C18" s="132"/>
      <c r="D18" s="132"/>
      <c r="E18" s="133"/>
      <c r="G18" s="3">
        <f>CEILING(ROUNDDOWN(E4*103%,0),10)</f>
        <v>0</v>
      </c>
      <c r="M18" s="9">
        <f t="shared" si="10"/>
        <v>9</v>
      </c>
      <c r="N18" s="9">
        <f t="shared" si="11"/>
        <v>0</v>
      </c>
      <c r="O18" s="9">
        <f t="shared" si="0"/>
        <v>36600</v>
      </c>
      <c r="P18" s="9">
        <f t="shared" si="1"/>
        <v>36600</v>
      </c>
      <c r="Q18" s="9">
        <f t="shared" si="12"/>
        <v>0</v>
      </c>
      <c r="S18" s="9">
        <f t="shared" si="2"/>
        <v>36600</v>
      </c>
      <c r="T18" s="9">
        <f t="shared" si="3"/>
        <v>36600</v>
      </c>
      <c r="U18" s="9">
        <f t="shared" si="13"/>
        <v>28900</v>
      </c>
      <c r="V18" s="9">
        <f t="shared" si="4"/>
        <v>7700</v>
      </c>
      <c r="W18" s="9">
        <f t="shared" si="5"/>
        <v>7700</v>
      </c>
      <c r="X18" s="9">
        <f t="shared" si="14"/>
        <v>900</v>
      </c>
      <c r="Y18" s="9">
        <f t="shared" si="6"/>
        <v>6800</v>
      </c>
      <c r="Z18" s="9">
        <f t="shared" si="7"/>
        <v>6800</v>
      </c>
      <c r="AA18" s="9">
        <f t="shared" si="20"/>
        <v>900</v>
      </c>
      <c r="AB18" s="9">
        <f t="shared" si="8"/>
        <v>5900</v>
      </c>
      <c r="AC18" s="9">
        <f t="shared" si="9"/>
        <v>5900</v>
      </c>
      <c r="AD18" s="9">
        <f t="shared" si="15"/>
        <v>900</v>
      </c>
      <c r="AF18" s="20">
        <v>3200</v>
      </c>
      <c r="AG18" s="20" t="s">
        <v>17</v>
      </c>
      <c r="AH18" s="21">
        <v>8</v>
      </c>
      <c r="AI18" s="20" t="s">
        <v>18</v>
      </c>
      <c r="AJ18" s="4"/>
      <c r="AK18" s="35">
        <f t="shared" si="21"/>
        <v>8</v>
      </c>
      <c r="AL18" s="74">
        <f t="shared" si="22"/>
        <v>20900</v>
      </c>
      <c r="AM18" s="78">
        <f t="shared" si="23"/>
        <v>21600</v>
      </c>
      <c r="AN18" s="74">
        <f t="shared" si="24"/>
        <v>23200</v>
      </c>
      <c r="AO18" s="79">
        <f t="shared" si="25"/>
        <v>24200</v>
      </c>
      <c r="AP18" s="79">
        <v>25800</v>
      </c>
      <c r="AQ18" s="79">
        <f t="shared" si="27"/>
        <v>27900</v>
      </c>
      <c r="AR18" s="79">
        <f t="shared" si="28"/>
        <v>29300</v>
      </c>
      <c r="AS18" s="78">
        <f t="shared" si="29"/>
        <v>30400</v>
      </c>
      <c r="AT18" s="74">
        <f t="shared" si="30"/>
        <v>33200</v>
      </c>
      <c r="AU18" s="79">
        <f t="shared" si="31"/>
        <v>35500</v>
      </c>
      <c r="AV18" s="79">
        <f t="shared" si="17"/>
        <v>39100</v>
      </c>
      <c r="AW18" s="79">
        <f t="shared" si="32"/>
        <v>39600</v>
      </c>
      <c r="AX18" s="79">
        <f t="shared" si="33"/>
        <v>40600</v>
      </c>
      <c r="AY18" s="79">
        <f t="shared" si="34"/>
        <v>42400</v>
      </c>
      <c r="AZ18" s="79">
        <f t="shared" si="35"/>
        <v>51500</v>
      </c>
      <c r="BA18" s="78">
        <f t="shared" si="36"/>
        <v>41100</v>
      </c>
      <c r="BB18" s="74">
        <f t="shared" si="37"/>
        <v>44000</v>
      </c>
      <c r="BC18" s="79">
        <f t="shared" si="38"/>
        <v>48600</v>
      </c>
      <c r="BD18" s="79">
        <f t="shared" si="39"/>
        <v>55100</v>
      </c>
      <c r="BE18" s="79">
        <f t="shared" si="40"/>
        <v>45600</v>
      </c>
      <c r="BF18" s="79">
        <f t="shared" si="41"/>
        <v>49000</v>
      </c>
      <c r="BG18" s="79">
        <f t="shared" si="42"/>
        <v>52400</v>
      </c>
      <c r="BH18" s="79">
        <f t="shared" si="43"/>
        <v>64300</v>
      </c>
      <c r="BI18" s="78">
        <f t="shared" si="44"/>
        <v>74200</v>
      </c>
      <c r="BJ18" s="74">
        <f t="shared" si="45"/>
        <v>69000</v>
      </c>
      <c r="BK18" s="38">
        <f t="shared" si="46"/>
        <v>82700</v>
      </c>
      <c r="BL18" s="37">
        <f t="shared" si="46"/>
        <v>84200</v>
      </c>
      <c r="BM18" s="36">
        <v>116600</v>
      </c>
      <c r="BN18" s="38">
        <f t="shared" si="46"/>
        <v>117200</v>
      </c>
      <c r="BO18" s="37">
        <f t="shared" si="46"/>
        <v>118200</v>
      </c>
      <c r="BP18" s="36">
        <f t="shared" si="19"/>
        <v>151400</v>
      </c>
      <c r="BQ18" s="38">
        <f t="shared" si="19"/>
        <v>152000</v>
      </c>
      <c r="BR18" s="38">
        <f t="shared" si="19"/>
        <v>154100</v>
      </c>
      <c r="BS18" s="37">
        <f t="shared" si="19"/>
        <v>158600</v>
      </c>
    </row>
    <row r="19" spans="2:71" x14ac:dyDescent="0.25">
      <c r="B19" s="134"/>
      <c r="C19" s="135"/>
      <c r="D19" s="135"/>
      <c r="E19" s="136"/>
      <c r="G19" s="3">
        <f>CEILING(ROUNDDOWN(G18*103%,0),10)</f>
        <v>0</v>
      </c>
      <c r="M19" s="9">
        <f t="shared" si="10"/>
        <v>9</v>
      </c>
      <c r="N19" s="9">
        <f t="shared" si="11"/>
        <v>0</v>
      </c>
      <c r="O19" s="9">
        <f t="shared" si="0"/>
        <v>37700</v>
      </c>
      <c r="P19" s="9">
        <f t="shared" si="1"/>
        <v>37700</v>
      </c>
      <c r="Q19" s="9">
        <f t="shared" si="12"/>
        <v>0</v>
      </c>
      <c r="S19" s="9">
        <f t="shared" si="2"/>
        <v>37700</v>
      </c>
      <c r="T19" s="9">
        <f t="shared" si="3"/>
        <v>37700</v>
      </c>
      <c r="U19" s="9">
        <f t="shared" si="13"/>
        <v>28900</v>
      </c>
      <c r="V19" s="9">
        <f t="shared" si="4"/>
        <v>8800</v>
      </c>
      <c r="W19" s="9">
        <f t="shared" si="5"/>
        <v>8800</v>
      </c>
      <c r="X19" s="9">
        <f t="shared" si="14"/>
        <v>900</v>
      </c>
      <c r="Y19" s="9">
        <f t="shared" si="6"/>
        <v>7900</v>
      </c>
      <c r="Z19" s="9">
        <f t="shared" si="7"/>
        <v>7900</v>
      </c>
      <c r="AA19" s="9">
        <f t="shared" si="20"/>
        <v>900</v>
      </c>
      <c r="AB19" s="9">
        <f t="shared" si="8"/>
        <v>7000</v>
      </c>
      <c r="AC19" s="9">
        <f t="shared" si="9"/>
        <v>7000</v>
      </c>
      <c r="AD19" s="9">
        <f t="shared" si="15"/>
        <v>900</v>
      </c>
      <c r="AF19" s="20">
        <v>3600</v>
      </c>
      <c r="AG19" s="20" t="s">
        <v>17</v>
      </c>
      <c r="AH19" s="21">
        <f t="shared" si="16"/>
        <v>9</v>
      </c>
      <c r="AI19" s="20" t="s">
        <v>18</v>
      </c>
      <c r="AJ19" s="4"/>
      <c r="AK19" s="35">
        <f t="shared" si="21"/>
        <v>9</v>
      </c>
      <c r="AL19" s="74">
        <f t="shared" si="22"/>
        <v>21500</v>
      </c>
      <c r="AM19" s="78">
        <f t="shared" si="23"/>
        <v>22200</v>
      </c>
      <c r="AN19" s="74">
        <f t="shared" si="24"/>
        <v>23900</v>
      </c>
      <c r="AO19" s="79">
        <f t="shared" si="25"/>
        <v>24900</v>
      </c>
      <c r="AP19" s="79">
        <f t="shared" si="26"/>
        <v>26600</v>
      </c>
      <c r="AQ19" s="79">
        <f t="shared" si="27"/>
        <v>28700</v>
      </c>
      <c r="AR19" s="79">
        <f t="shared" si="28"/>
        <v>30200</v>
      </c>
      <c r="AS19" s="78">
        <f t="shared" si="29"/>
        <v>31300</v>
      </c>
      <c r="AT19" s="74">
        <f t="shared" si="30"/>
        <v>34200</v>
      </c>
      <c r="AU19" s="79">
        <f t="shared" si="31"/>
        <v>36600</v>
      </c>
      <c r="AV19" s="79">
        <f t="shared" si="17"/>
        <v>40300</v>
      </c>
      <c r="AW19" s="79">
        <f t="shared" si="32"/>
        <v>40800</v>
      </c>
      <c r="AX19" s="79">
        <f t="shared" si="33"/>
        <v>41800</v>
      </c>
      <c r="AY19" s="79">
        <f t="shared" si="34"/>
        <v>43700</v>
      </c>
      <c r="AZ19" s="79">
        <f t="shared" si="35"/>
        <v>53000</v>
      </c>
      <c r="BA19" s="78">
        <f t="shared" si="36"/>
        <v>42300</v>
      </c>
      <c r="BB19" s="74">
        <f t="shared" si="37"/>
        <v>45300</v>
      </c>
      <c r="BC19" s="79">
        <f t="shared" si="38"/>
        <v>50100</v>
      </c>
      <c r="BD19" s="79">
        <f t="shared" si="39"/>
        <v>56800</v>
      </c>
      <c r="BE19" s="79">
        <f t="shared" si="40"/>
        <v>47000</v>
      </c>
      <c r="BF19" s="79">
        <f t="shared" si="41"/>
        <v>50500</v>
      </c>
      <c r="BG19" s="79">
        <f t="shared" si="42"/>
        <v>54000</v>
      </c>
      <c r="BH19" s="79">
        <f t="shared" si="43"/>
        <v>66200</v>
      </c>
      <c r="BI19" s="78">
        <f t="shared" si="44"/>
        <v>76400</v>
      </c>
      <c r="BJ19" s="74">
        <f t="shared" si="45"/>
        <v>71100</v>
      </c>
      <c r="BK19" s="38">
        <f t="shared" si="46"/>
        <v>85200</v>
      </c>
      <c r="BL19" s="37">
        <f t="shared" si="46"/>
        <v>86700</v>
      </c>
      <c r="BM19" s="36">
        <f t="shared" si="46"/>
        <v>120100</v>
      </c>
      <c r="BN19" s="38">
        <f t="shared" si="46"/>
        <v>120700</v>
      </c>
      <c r="BO19" s="37">
        <f t="shared" si="46"/>
        <v>121700</v>
      </c>
      <c r="BP19" s="36">
        <f t="shared" si="19"/>
        <v>155900</v>
      </c>
      <c r="BQ19" s="38">
        <f t="shared" si="19"/>
        <v>156600</v>
      </c>
      <c r="BR19" s="38">
        <f t="shared" si="19"/>
        <v>158700</v>
      </c>
      <c r="BS19" s="37">
        <f t="shared" si="19"/>
        <v>163400</v>
      </c>
    </row>
    <row r="20" spans="2:71" x14ac:dyDescent="0.25">
      <c r="B20" s="118" t="s">
        <v>95</v>
      </c>
      <c r="C20" s="118"/>
      <c r="D20" s="118"/>
      <c r="E20" s="118"/>
      <c r="G20" s="3">
        <f>CEILING(ROUNDDOWN(G19*103%,0),10)</f>
        <v>0</v>
      </c>
      <c r="M20" s="9">
        <f t="shared" si="10"/>
        <v>9</v>
      </c>
      <c r="N20" s="9">
        <f t="shared" si="11"/>
        <v>0</v>
      </c>
      <c r="O20" s="9">
        <f t="shared" si="0"/>
        <v>38800</v>
      </c>
      <c r="P20" s="9">
        <f t="shared" si="1"/>
        <v>38800</v>
      </c>
      <c r="Q20" s="9">
        <f t="shared" si="12"/>
        <v>0</v>
      </c>
      <c r="S20" s="9">
        <f t="shared" si="2"/>
        <v>38800</v>
      </c>
      <c r="T20" s="9">
        <f t="shared" si="3"/>
        <v>38800</v>
      </c>
      <c r="U20" s="9">
        <f t="shared" si="13"/>
        <v>28900</v>
      </c>
      <c r="V20" s="9">
        <f t="shared" si="4"/>
        <v>9900</v>
      </c>
      <c r="W20" s="9">
        <f t="shared" si="5"/>
        <v>9900</v>
      </c>
      <c r="X20" s="9">
        <f t="shared" si="14"/>
        <v>900</v>
      </c>
      <c r="Y20" s="9">
        <f t="shared" si="6"/>
        <v>9000</v>
      </c>
      <c r="Z20" s="9">
        <f t="shared" si="7"/>
        <v>9000</v>
      </c>
      <c r="AA20" s="9">
        <f t="shared" si="20"/>
        <v>900</v>
      </c>
      <c r="AB20" s="9">
        <f t="shared" si="8"/>
        <v>8100</v>
      </c>
      <c r="AC20" s="9">
        <f t="shared" si="9"/>
        <v>8100</v>
      </c>
      <c r="AD20" s="9">
        <f t="shared" si="15"/>
        <v>900</v>
      </c>
      <c r="AF20" s="20">
        <v>3650</v>
      </c>
      <c r="AG20" s="20" t="s">
        <v>17</v>
      </c>
      <c r="AH20" s="21" t="s">
        <v>85</v>
      </c>
      <c r="AI20" s="20" t="s">
        <v>18</v>
      </c>
      <c r="AJ20" s="4"/>
      <c r="AK20" s="35">
        <f t="shared" si="21"/>
        <v>10</v>
      </c>
      <c r="AL20" s="74">
        <f t="shared" si="22"/>
        <v>22100</v>
      </c>
      <c r="AM20" s="78">
        <f t="shared" si="23"/>
        <v>22900</v>
      </c>
      <c r="AN20" s="74">
        <f t="shared" si="24"/>
        <v>24600</v>
      </c>
      <c r="AO20" s="79">
        <f t="shared" si="25"/>
        <v>25600</v>
      </c>
      <c r="AP20" s="79">
        <f t="shared" si="26"/>
        <v>27400</v>
      </c>
      <c r="AQ20" s="79">
        <f t="shared" si="27"/>
        <v>29600</v>
      </c>
      <c r="AR20" s="79">
        <f t="shared" si="28"/>
        <v>31100</v>
      </c>
      <c r="AS20" s="78">
        <f t="shared" si="29"/>
        <v>32200</v>
      </c>
      <c r="AT20" s="74">
        <f t="shared" si="30"/>
        <v>35200</v>
      </c>
      <c r="AU20" s="79">
        <f t="shared" si="31"/>
        <v>37700</v>
      </c>
      <c r="AV20" s="79">
        <f t="shared" si="17"/>
        <v>41500</v>
      </c>
      <c r="AW20" s="79">
        <f t="shared" si="32"/>
        <v>42000</v>
      </c>
      <c r="AX20" s="79">
        <f t="shared" si="33"/>
        <v>43100</v>
      </c>
      <c r="AY20" s="79">
        <f t="shared" si="34"/>
        <v>45000</v>
      </c>
      <c r="AZ20" s="79">
        <f t="shared" si="35"/>
        <v>54600</v>
      </c>
      <c r="BA20" s="78">
        <f t="shared" si="36"/>
        <v>43600</v>
      </c>
      <c r="BB20" s="74">
        <f t="shared" si="37"/>
        <v>46700</v>
      </c>
      <c r="BC20" s="79">
        <f t="shared" si="38"/>
        <v>51600</v>
      </c>
      <c r="BD20" s="79">
        <f t="shared" si="39"/>
        <v>58500</v>
      </c>
      <c r="BE20" s="79">
        <f t="shared" si="40"/>
        <v>48400</v>
      </c>
      <c r="BF20" s="79">
        <f t="shared" si="41"/>
        <v>52000</v>
      </c>
      <c r="BG20" s="79">
        <f t="shared" si="42"/>
        <v>55600</v>
      </c>
      <c r="BH20" s="79">
        <f t="shared" si="43"/>
        <v>68200</v>
      </c>
      <c r="BI20" s="78">
        <f t="shared" si="44"/>
        <v>78700</v>
      </c>
      <c r="BJ20" s="74">
        <f t="shared" si="45"/>
        <v>73200</v>
      </c>
      <c r="BK20" s="38">
        <f t="shared" si="46"/>
        <v>87800</v>
      </c>
      <c r="BL20" s="37">
        <f t="shared" si="46"/>
        <v>89300</v>
      </c>
      <c r="BM20" s="36">
        <f t="shared" si="46"/>
        <v>123700</v>
      </c>
      <c r="BN20" s="38">
        <f t="shared" si="46"/>
        <v>124300</v>
      </c>
      <c r="BO20" s="37">
        <f t="shared" si="46"/>
        <v>125400</v>
      </c>
      <c r="BP20" s="36">
        <f t="shared" si="19"/>
        <v>160600</v>
      </c>
      <c r="BQ20" s="38">
        <f t="shared" si="19"/>
        <v>161300</v>
      </c>
      <c r="BR20" s="38">
        <f t="shared" si="19"/>
        <v>163500</v>
      </c>
      <c r="BS20" s="37">
        <f t="shared" si="19"/>
        <v>168300</v>
      </c>
    </row>
    <row r="21" spans="2:71" x14ac:dyDescent="0.25">
      <c r="B21" s="118"/>
      <c r="C21" s="118"/>
      <c r="D21" s="118"/>
      <c r="E21" s="118"/>
      <c r="H21" s="4" t="s">
        <v>45</v>
      </c>
      <c r="I21" s="4" t="s">
        <v>44</v>
      </c>
      <c r="J21" s="4" t="s">
        <v>46</v>
      </c>
      <c r="M21" s="9">
        <f t="shared" si="10"/>
        <v>9</v>
      </c>
      <c r="N21" s="9">
        <f t="shared" si="11"/>
        <v>0</v>
      </c>
      <c r="O21" s="9">
        <f t="shared" si="0"/>
        <v>40000</v>
      </c>
      <c r="P21" s="9">
        <f t="shared" si="1"/>
        <v>40000</v>
      </c>
      <c r="Q21" s="9">
        <f t="shared" si="12"/>
        <v>0</v>
      </c>
      <c r="S21" s="9">
        <f t="shared" si="2"/>
        <v>40000</v>
      </c>
      <c r="T21" s="9">
        <f t="shared" si="3"/>
        <v>40000</v>
      </c>
      <c r="U21" s="9">
        <f t="shared" si="13"/>
        <v>28900</v>
      </c>
      <c r="V21" s="9">
        <f t="shared" si="4"/>
        <v>11100</v>
      </c>
      <c r="W21" s="9">
        <f t="shared" si="5"/>
        <v>11100</v>
      </c>
      <c r="X21" s="9">
        <f t="shared" si="14"/>
        <v>900</v>
      </c>
      <c r="Y21" s="9">
        <f t="shared" si="6"/>
        <v>10200</v>
      </c>
      <c r="Z21" s="9">
        <f t="shared" si="7"/>
        <v>10200</v>
      </c>
      <c r="AA21" s="9">
        <f t="shared" si="20"/>
        <v>900</v>
      </c>
      <c r="AB21" s="9">
        <f t="shared" si="8"/>
        <v>9300</v>
      </c>
      <c r="AC21" s="9">
        <f t="shared" si="9"/>
        <v>9300</v>
      </c>
      <c r="AD21" s="9">
        <f t="shared" si="15"/>
        <v>900</v>
      </c>
      <c r="AF21" s="20">
        <v>3900</v>
      </c>
      <c r="AG21" s="20" t="s">
        <v>17</v>
      </c>
      <c r="AH21" s="21">
        <v>10</v>
      </c>
      <c r="AI21" s="20" t="s">
        <v>18</v>
      </c>
      <c r="AJ21" s="4"/>
      <c r="AK21" s="35">
        <f t="shared" si="21"/>
        <v>11</v>
      </c>
      <c r="AL21" s="74">
        <f t="shared" si="22"/>
        <v>22800</v>
      </c>
      <c r="AM21" s="78">
        <f t="shared" si="23"/>
        <v>23600</v>
      </c>
      <c r="AN21" s="74">
        <f t="shared" si="24"/>
        <v>25300</v>
      </c>
      <c r="AO21" s="79">
        <f t="shared" si="25"/>
        <v>26400</v>
      </c>
      <c r="AP21" s="79">
        <f t="shared" si="26"/>
        <v>28200</v>
      </c>
      <c r="AQ21" s="79">
        <f t="shared" si="27"/>
        <v>30500</v>
      </c>
      <c r="AR21" s="79">
        <f t="shared" si="28"/>
        <v>32000</v>
      </c>
      <c r="AS21" s="78">
        <f t="shared" si="29"/>
        <v>33200</v>
      </c>
      <c r="AT21" s="74">
        <f t="shared" si="30"/>
        <v>36300</v>
      </c>
      <c r="AU21" s="79">
        <f t="shared" si="31"/>
        <v>38800</v>
      </c>
      <c r="AV21" s="79">
        <f t="shared" si="17"/>
        <v>42700</v>
      </c>
      <c r="AW21" s="79">
        <f t="shared" si="32"/>
        <v>43300</v>
      </c>
      <c r="AX21" s="79">
        <f t="shared" si="33"/>
        <v>44400</v>
      </c>
      <c r="AY21" s="79">
        <f t="shared" si="34"/>
        <v>46400</v>
      </c>
      <c r="AZ21" s="79">
        <f t="shared" si="35"/>
        <v>56200</v>
      </c>
      <c r="BA21" s="78">
        <f t="shared" si="36"/>
        <v>44900</v>
      </c>
      <c r="BB21" s="74">
        <f t="shared" si="37"/>
        <v>48100</v>
      </c>
      <c r="BC21" s="79">
        <f t="shared" si="38"/>
        <v>53100</v>
      </c>
      <c r="BD21" s="79">
        <f t="shared" si="39"/>
        <v>60300</v>
      </c>
      <c r="BE21" s="79">
        <f t="shared" si="40"/>
        <v>49900</v>
      </c>
      <c r="BF21" s="79">
        <f t="shared" si="41"/>
        <v>53600</v>
      </c>
      <c r="BG21" s="79">
        <f t="shared" si="42"/>
        <v>57300</v>
      </c>
      <c r="BH21" s="79">
        <f t="shared" si="43"/>
        <v>70200</v>
      </c>
      <c r="BI21" s="78">
        <f t="shared" si="44"/>
        <v>81100</v>
      </c>
      <c r="BJ21" s="74">
        <f t="shared" si="45"/>
        <v>75400</v>
      </c>
      <c r="BK21" s="38">
        <f t="shared" si="46"/>
        <v>90400</v>
      </c>
      <c r="BL21" s="37">
        <f t="shared" si="46"/>
        <v>92000</v>
      </c>
      <c r="BM21" s="36">
        <f t="shared" si="46"/>
        <v>127400</v>
      </c>
      <c r="BN21" s="38">
        <f t="shared" si="46"/>
        <v>128000</v>
      </c>
      <c r="BO21" s="37">
        <f t="shared" si="46"/>
        <v>129200</v>
      </c>
      <c r="BP21" s="36">
        <f t="shared" si="19"/>
        <v>165400</v>
      </c>
      <c r="BQ21" s="38">
        <f t="shared" si="19"/>
        <v>166100</v>
      </c>
      <c r="BR21" s="38">
        <f t="shared" si="19"/>
        <v>168400</v>
      </c>
      <c r="BS21" s="37">
        <f t="shared" si="19"/>
        <v>173300</v>
      </c>
    </row>
    <row r="22" spans="2:71" x14ac:dyDescent="0.25">
      <c r="B22" s="117" t="s">
        <v>27</v>
      </c>
      <c r="C22" s="117"/>
      <c r="D22" s="117"/>
      <c r="E22" s="40">
        <f>IF(E5&gt;0,MAX(E15:E19),"")</f>
        <v>0</v>
      </c>
      <c r="H22" s="11">
        <f>E3</f>
        <v>40064</v>
      </c>
      <c r="I22" s="7">
        <v>42370</v>
      </c>
      <c r="J22" s="4">
        <f>Sheet2!F9</f>
        <v>28900</v>
      </c>
      <c r="M22" s="9">
        <f t="shared" si="10"/>
        <v>9</v>
      </c>
      <c r="N22" s="9">
        <f t="shared" si="11"/>
        <v>0</v>
      </c>
      <c r="O22" s="9">
        <f t="shared" si="0"/>
        <v>41200</v>
      </c>
      <c r="P22" s="9">
        <f t="shared" si="1"/>
        <v>41200</v>
      </c>
      <c r="Q22" s="9">
        <f t="shared" si="12"/>
        <v>0</v>
      </c>
      <c r="S22" s="9">
        <f t="shared" si="2"/>
        <v>41200</v>
      </c>
      <c r="T22" s="9">
        <f t="shared" si="3"/>
        <v>41200</v>
      </c>
      <c r="U22" s="9">
        <f t="shared" si="13"/>
        <v>28900</v>
      </c>
      <c r="V22" s="9">
        <f t="shared" si="4"/>
        <v>12300</v>
      </c>
      <c r="W22" s="9">
        <f t="shared" si="5"/>
        <v>12300</v>
      </c>
      <c r="X22" s="9">
        <f t="shared" si="14"/>
        <v>900</v>
      </c>
      <c r="Y22" s="9">
        <f t="shared" si="6"/>
        <v>11400</v>
      </c>
      <c r="Z22" s="9">
        <f t="shared" si="7"/>
        <v>11400</v>
      </c>
      <c r="AA22" s="9">
        <f t="shared" si="20"/>
        <v>900</v>
      </c>
      <c r="AB22" s="9">
        <f t="shared" si="8"/>
        <v>10500</v>
      </c>
      <c r="AC22" s="9">
        <f t="shared" si="9"/>
        <v>10500</v>
      </c>
      <c r="AD22" s="9">
        <f t="shared" si="15"/>
        <v>900</v>
      </c>
      <c r="AF22" s="20">
        <v>3950</v>
      </c>
      <c r="AG22" s="20" t="s">
        <v>17</v>
      </c>
      <c r="AH22" s="21" t="s">
        <v>86</v>
      </c>
      <c r="AI22" s="20" t="s">
        <v>18</v>
      </c>
      <c r="AJ22" s="4"/>
      <c r="AK22" s="35">
        <f t="shared" si="21"/>
        <v>12</v>
      </c>
      <c r="AL22" s="74">
        <f t="shared" si="22"/>
        <v>23500</v>
      </c>
      <c r="AM22" s="78">
        <f t="shared" si="23"/>
        <v>24300</v>
      </c>
      <c r="AN22" s="74">
        <f t="shared" si="24"/>
        <v>26100</v>
      </c>
      <c r="AO22" s="79">
        <f t="shared" si="25"/>
        <v>27200</v>
      </c>
      <c r="AP22" s="79">
        <f t="shared" si="26"/>
        <v>29000</v>
      </c>
      <c r="AQ22" s="79">
        <f t="shared" si="27"/>
        <v>31400</v>
      </c>
      <c r="AR22" s="79">
        <f t="shared" si="28"/>
        <v>33000</v>
      </c>
      <c r="AS22" s="78">
        <f t="shared" si="29"/>
        <v>34200</v>
      </c>
      <c r="AT22" s="74">
        <f t="shared" si="30"/>
        <v>37400</v>
      </c>
      <c r="AU22" s="79">
        <f t="shared" si="31"/>
        <v>40000</v>
      </c>
      <c r="AV22" s="79">
        <f t="shared" si="17"/>
        <v>44000</v>
      </c>
      <c r="AW22" s="79">
        <f t="shared" si="32"/>
        <v>44600</v>
      </c>
      <c r="AX22" s="79">
        <f t="shared" si="33"/>
        <v>45700</v>
      </c>
      <c r="AY22" s="79">
        <f t="shared" si="34"/>
        <v>47800</v>
      </c>
      <c r="AZ22" s="79">
        <f t="shared" si="35"/>
        <v>57900</v>
      </c>
      <c r="BA22" s="78">
        <f t="shared" si="36"/>
        <v>46200</v>
      </c>
      <c r="BB22" s="74">
        <f t="shared" si="37"/>
        <v>49500</v>
      </c>
      <c r="BC22" s="79">
        <f t="shared" si="38"/>
        <v>54700</v>
      </c>
      <c r="BD22" s="79">
        <f t="shared" si="39"/>
        <v>62100</v>
      </c>
      <c r="BE22" s="79">
        <f t="shared" si="40"/>
        <v>51400</v>
      </c>
      <c r="BF22" s="79">
        <f t="shared" si="41"/>
        <v>55200</v>
      </c>
      <c r="BG22" s="79">
        <f t="shared" si="42"/>
        <v>59000</v>
      </c>
      <c r="BH22" s="79">
        <f t="shared" si="43"/>
        <v>72300</v>
      </c>
      <c r="BI22" s="78">
        <f t="shared" si="44"/>
        <v>83500</v>
      </c>
      <c r="BJ22" s="74">
        <f t="shared" si="45"/>
        <v>77700</v>
      </c>
      <c r="BK22" s="38">
        <f t="shared" si="46"/>
        <v>93100</v>
      </c>
      <c r="BL22" s="37">
        <f t="shared" si="46"/>
        <v>94800</v>
      </c>
      <c r="BM22" s="36">
        <f t="shared" si="46"/>
        <v>131200</v>
      </c>
      <c r="BN22" s="38">
        <f t="shared" si="46"/>
        <v>131800</v>
      </c>
      <c r="BO22" s="37">
        <f t="shared" si="46"/>
        <v>133100</v>
      </c>
      <c r="BP22" s="36">
        <f t="shared" si="19"/>
        <v>170400</v>
      </c>
      <c r="BQ22" s="38">
        <f t="shared" si="19"/>
        <v>171100</v>
      </c>
      <c r="BR22" s="38">
        <f t="shared" si="19"/>
        <v>173500</v>
      </c>
      <c r="BS22" s="37">
        <f t="shared" si="19"/>
        <v>178500</v>
      </c>
    </row>
    <row r="23" spans="2:71" x14ac:dyDescent="0.25">
      <c r="B23" s="117" t="s">
        <v>52</v>
      </c>
      <c r="C23" s="117"/>
      <c r="D23" s="117"/>
      <c r="E23" s="40">
        <f>IF(E5&gt;0,ROUND(E22*0%,0),"")</f>
        <v>0</v>
      </c>
      <c r="M23" s="9">
        <f t="shared" si="10"/>
        <v>9</v>
      </c>
      <c r="N23" s="9">
        <f t="shared" si="11"/>
        <v>0</v>
      </c>
      <c r="O23" s="9">
        <f t="shared" si="0"/>
        <v>42400</v>
      </c>
      <c r="P23" s="9">
        <f t="shared" si="1"/>
        <v>42400</v>
      </c>
      <c r="Q23" s="9">
        <f t="shared" si="12"/>
        <v>0</v>
      </c>
      <c r="S23" s="9">
        <f t="shared" si="2"/>
        <v>42400</v>
      </c>
      <c r="T23" s="9">
        <f t="shared" si="3"/>
        <v>42400</v>
      </c>
      <c r="U23" s="9">
        <f t="shared" si="13"/>
        <v>28900</v>
      </c>
      <c r="V23" s="9">
        <f t="shared" si="4"/>
        <v>13500</v>
      </c>
      <c r="W23" s="9">
        <f t="shared" si="5"/>
        <v>13500</v>
      </c>
      <c r="X23" s="9">
        <f t="shared" si="14"/>
        <v>900</v>
      </c>
      <c r="Y23" s="9">
        <f t="shared" si="6"/>
        <v>12600</v>
      </c>
      <c r="Z23" s="9">
        <f t="shared" si="7"/>
        <v>12600</v>
      </c>
      <c r="AA23" s="9">
        <f t="shared" si="20"/>
        <v>900</v>
      </c>
      <c r="AB23" s="9">
        <f t="shared" si="8"/>
        <v>11700</v>
      </c>
      <c r="AC23" s="9">
        <f t="shared" si="9"/>
        <v>11700</v>
      </c>
      <c r="AD23" s="9">
        <f t="shared" si="15"/>
        <v>900</v>
      </c>
      <c r="AF23" s="20">
        <v>3960</v>
      </c>
      <c r="AG23" s="20" t="s">
        <v>17</v>
      </c>
      <c r="AH23" s="21" t="s">
        <v>87</v>
      </c>
      <c r="AI23" s="20" t="s">
        <v>18</v>
      </c>
      <c r="AJ23" s="4"/>
      <c r="AK23" s="35">
        <f t="shared" si="21"/>
        <v>13</v>
      </c>
      <c r="AL23" s="74">
        <f t="shared" si="22"/>
        <v>24200</v>
      </c>
      <c r="AM23" s="78">
        <f t="shared" si="23"/>
        <v>25000</v>
      </c>
      <c r="AN23" s="74">
        <f t="shared" si="24"/>
        <v>26900</v>
      </c>
      <c r="AO23" s="79">
        <f t="shared" si="25"/>
        <v>28000</v>
      </c>
      <c r="AP23" s="79">
        <f t="shared" si="26"/>
        <v>29900</v>
      </c>
      <c r="AQ23" s="79">
        <f t="shared" si="27"/>
        <v>32300</v>
      </c>
      <c r="AR23" s="79">
        <f t="shared" si="28"/>
        <v>34000</v>
      </c>
      <c r="AS23" s="78">
        <f t="shared" si="29"/>
        <v>35200</v>
      </c>
      <c r="AT23" s="74">
        <f t="shared" si="30"/>
        <v>38500</v>
      </c>
      <c r="AU23" s="79">
        <f t="shared" si="31"/>
        <v>41200</v>
      </c>
      <c r="AV23" s="79">
        <f t="shared" si="17"/>
        <v>45300</v>
      </c>
      <c r="AW23" s="79">
        <f t="shared" si="32"/>
        <v>45900</v>
      </c>
      <c r="AX23" s="79">
        <f t="shared" si="33"/>
        <v>47100</v>
      </c>
      <c r="AY23" s="79">
        <f t="shared" si="34"/>
        <v>49200</v>
      </c>
      <c r="AZ23" s="79">
        <f t="shared" si="35"/>
        <v>59600</v>
      </c>
      <c r="BA23" s="78">
        <f t="shared" si="36"/>
        <v>47600</v>
      </c>
      <c r="BB23" s="74">
        <f t="shared" si="37"/>
        <v>51000</v>
      </c>
      <c r="BC23" s="79">
        <f t="shared" si="38"/>
        <v>56300</v>
      </c>
      <c r="BD23" s="79">
        <f t="shared" si="39"/>
        <v>64000</v>
      </c>
      <c r="BE23" s="79">
        <v>52900</v>
      </c>
      <c r="BF23" s="79">
        <f t="shared" si="41"/>
        <v>56900</v>
      </c>
      <c r="BG23" s="79">
        <f t="shared" si="42"/>
        <v>60800</v>
      </c>
      <c r="BH23" s="79">
        <f t="shared" si="43"/>
        <v>74500</v>
      </c>
      <c r="BI23" s="78">
        <f t="shared" si="44"/>
        <v>86000</v>
      </c>
      <c r="BJ23" s="74">
        <f t="shared" si="45"/>
        <v>80000</v>
      </c>
      <c r="BK23" s="38">
        <f t="shared" si="46"/>
        <v>95900</v>
      </c>
      <c r="BL23" s="37">
        <f t="shared" si="46"/>
        <v>97600</v>
      </c>
      <c r="BM23" s="36">
        <f t="shared" si="46"/>
        <v>135100</v>
      </c>
      <c r="BN23" s="38"/>
      <c r="BO23" s="37">
        <f t="shared" si="46"/>
        <v>137100</v>
      </c>
      <c r="BP23" s="36">
        <f t="shared" si="19"/>
        <v>175500</v>
      </c>
      <c r="BQ23" s="38">
        <f t="shared" si="19"/>
        <v>176200</v>
      </c>
      <c r="BR23" s="38">
        <f t="shared" si="19"/>
        <v>178700</v>
      </c>
      <c r="BS23" s="37">
        <f t="shared" si="19"/>
        <v>183900</v>
      </c>
    </row>
    <row r="24" spans="2:71" x14ac:dyDescent="0.25">
      <c r="B24" s="117" t="s">
        <v>47</v>
      </c>
      <c r="C24" s="117"/>
      <c r="D24" s="117"/>
      <c r="E24" s="40">
        <f>IF(E5&gt;0,MIN(12000,ROUND(E22*12%,0)),"")</f>
        <v>0</v>
      </c>
      <c r="H24" s="4">
        <f>IF(H22&lt;I22,R10,J22)</f>
        <v>0</v>
      </c>
      <c r="M24" s="9">
        <f t="shared" si="10"/>
        <v>9</v>
      </c>
      <c r="N24" s="9">
        <f t="shared" si="11"/>
        <v>0</v>
      </c>
      <c r="O24" s="9">
        <f t="shared" si="0"/>
        <v>43700</v>
      </c>
      <c r="P24" s="9">
        <f t="shared" si="1"/>
        <v>43700</v>
      </c>
      <c r="Q24" s="9">
        <f t="shared" si="12"/>
        <v>0</v>
      </c>
      <c r="S24" s="9">
        <f t="shared" si="2"/>
        <v>43700</v>
      </c>
      <c r="T24" s="9">
        <f t="shared" si="3"/>
        <v>43700</v>
      </c>
      <c r="U24" s="9">
        <f t="shared" si="13"/>
        <v>28900</v>
      </c>
      <c r="V24" s="9">
        <f t="shared" si="4"/>
        <v>14800</v>
      </c>
      <c r="W24" s="9">
        <f t="shared" si="5"/>
        <v>14800</v>
      </c>
      <c r="X24" s="9">
        <f t="shared" si="14"/>
        <v>900</v>
      </c>
      <c r="Y24" s="9">
        <f t="shared" si="6"/>
        <v>13900</v>
      </c>
      <c r="Z24" s="9">
        <f t="shared" si="7"/>
        <v>13900</v>
      </c>
      <c r="AA24" s="9">
        <f t="shared" si="20"/>
        <v>900</v>
      </c>
      <c r="AB24" s="9">
        <f t="shared" si="8"/>
        <v>13000</v>
      </c>
      <c r="AC24" s="9">
        <f t="shared" si="9"/>
        <v>13000</v>
      </c>
      <c r="AD24" s="9">
        <f t="shared" si="15"/>
        <v>900</v>
      </c>
      <c r="AF24" s="20">
        <v>4220</v>
      </c>
      <c r="AG24" s="20" t="s">
        <v>17</v>
      </c>
      <c r="AH24" s="21" t="s">
        <v>88</v>
      </c>
      <c r="AI24" s="20" t="s">
        <v>18</v>
      </c>
      <c r="AJ24" s="4"/>
      <c r="AK24" s="35">
        <f t="shared" si="21"/>
        <v>14</v>
      </c>
      <c r="AL24" s="74">
        <f t="shared" si="22"/>
        <v>24900</v>
      </c>
      <c r="AM24" s="78">
        <v>25800</v>
      </c>
      <c r="AN24" s="74">
        <f t="shared" si="24"/>
        <v>27700</v>
      </c>
      <c r="AO24" s="79">
        <f t="shared" si="25"/>
        <v>28800</v>
      </c>
      <c r="AP24" s="79">
        <f t="shared" si="26"/>
        <v>30800</v>
      </c>
      <c r="AQ24" s="79">
        <f t="shared" si="27"/>
        <v>33300</v>
      </c>
      <c r="AR24" s="79">
        <f t="shared" si="28"/>
        <v>35000</v>
      </c>
      <c r="AS24" s="78">
        <f t="shared" si="29"/>
        <v>36300</v>
      </c>
      <c r="AT24" s="74">
        <f t="shared" si="30"/>
        <v>39700</v>
      </c>
      <c r="AU24" s="79">
        <f t="shared" si="31"/>
        <v>42400</v>
      </c>
      <c r="AV24" s="79">
        <f t="shared" si="17"/>
        <v>46700</v>
      </c>
      <c r="AW24" s="79">
        <f t="shared" si="32"/>
        <v>47300</v>
      </c>
      <c r="AX24" s="79">
        <f t="shared" si="33"/>
        <v>48500</v>
      </c>
      <c r="AY24" s="79">
        <f t="shared" si="34"/>
        <v>50700</v>
      </c>
      <c r="AZ24" s="79">
        <f t="shared" si="35"/>
        <v>61400</v>
      </c>
      <c r="BA24" s="78">
        <f t="shared" si="36"/>
        <v>49000</v>
      </c>
      <c r="BB24" s="74">
        <f t="shared" si="37"/>
        <v>52500</v>
      </c>
      <c r="BC24" s="79">
        <f t="shared" si="38"/>
        <v>58000</v>
      </c>
      <c r="BD24" s="79">
        <f t="shared" si="39"/>
        <v>65900</v>
      </c>
      <c r="BE24" s="79">
        <f t="shared" si="40"/>
        <v>54500</v>
      </c>
      <c r="BF24" s="79">
        <f t="shared" si="41"/>
        <v>58600</v>
      </c>
      <c r="BG24" s="79">
        <f t="shared" si="42"/>
        <v>62600</v>
      </c>
      <c r="BH24" s="79">
        <f t="shared" si="43"/>
        <v>76700</v>
      </c>
      <c r="BI24" s="78">
        <f t="shared" si="44"/>
        <v>88600</v>
      </c>
      <c r="BJ24" s="74">
        <f t="shared" si="45"/>
        <v>82400</v>
      </c>
      <c r="BK24" s="38">
        <f t="shared" si="46"/>
        <v>98800</v>
      </c>
      <c r="BL24" s="37">
        <f t="shared" si="46"/>
        <v>100500</v>
      </c>
      <c r="BM24" s="36">
        <f t="shared" si="46"/>
        <v>139200</v>
      </c>
      <c r="BN24" s="38"/>
      <c r="BO24" s="37">
        <f t="shared" si="46"/>
        <v>141200</v>
      </c>
      <c r="BP24" s="36">
        <f t="shared" si="19"/>
        <v>180800</v>
      </c>
      <c r="BQ24" s="38">
        <f t="shared" si="19"/>
        <v>181500</v>
      </c>
      <c r="BR24" s="38">
        <f t="shared" si="19"/>
        <v>184100</v>
      </c>
      <c r="BS24" s="37">
        <f t="shared" si="19"/>
        <v>189400</v>
      </c>
    </row>
    <row r="25" spans="2:71" x14ac:dyDescent="0.25">
      <c r="B25" s="117" t="s">
        <v>28</v>
      </c>
      <c r="C25" s="117"/>
      <c r="D25" s="117"/>
      <c r="E25" s="40">
        <f>IF(E5&gt;0,500,"")</f>
        <v>500</v>
      </c>
      <c r="M25" s="9">
        <f t="shared" si="10"/>
        <v>9</v>
      </c>
      <c r="N25" s="9">
        <f t="shared" si="11"/>
        <v>0</v>
      </c>
      <c r="O25" s="9">
        <f t="shared" si="0"/>
        <v>45000</v>
      </c>
      <c r="P25" s="9">
        <f t="shared" si="1"/>
        <v>45000</v>
      </c>
      <c r="Q25" s="9">
        <f t="shared" si="12"/>
        <v>0</v>
      </c>
      <c r="S25" s="9">
        <f t="shared" si="2"/>
        <v>45000</v>
      </c>
      <c r="T25" s="9">
        <f t="shared" si="3"/>
        <v>45000</v>
      </c>
      <c r="U25" s="9">
        <f t="shared" si="13"/>
        <v>28900</v>
      </c>
      <c r="V25" s="9">
        <f t="shared" si="4"/>
        <v>16100</v>
      </c>
      <c r="W25" s="9">
        <f t="shared" si="5"/>
        <v>16100</v>
      </c>
      <c r="X25" s="9">
        <f t="shared" si="14"/>
        <v>900</v>
      </c>
      <c r="Y25" s="9">
        <f t="shared" si="6"/>
        <v>15200</v>
      </c>
      <c r="Z25" s="9">
        <f t="shared" si="7"/>
        <v>15200</v>
      </c>
      <c r="AA25" s="9">
        <f t="shared" si="20"/>
        <v>900</v>
      </c>
      <c r="AB25" s="9">
        <f t="shared" si="8"/>
        <v>14300</v>
      </c>
      <c r="AC25" s="9">
        <f t="shared" si="9"/>
        <v>14300</v>
      </c>
      <c r="AD25" s="9">
        <f t="shared" si="15"/>
        <v>900</v>
      </c>
      <c r="AF25" s="20">
        <v>4100</v>
      </c>
      <c r="AG25" s="20" t="s">
        <v>17</v>
      </c>
      <c r="AH25" s="21">
        <v>11</v>
      </c>
      <c r="AI25" s="20" t="s">
        <v>18</v>
      </c>
      <c r="AJ25" s="4"/>
      <c r="AK25" s="35">
        <f t="shared" si="21"/>
        <v>15</v>
      </c>
      <c r="AL25" s="74">
        <f t="shared" si="22"/>
        <v>25600</v>
      </c>
      <c r="AM25" s="78">
        <f t="shared" si="23"/>
        <v>26600</v>
      </c>
      <c r="AN25" s="74">
        <f t="shared" si="24"/>
        <v>28500</v>
      </c>
      <c r="AO25" s="79">
        <f t="shared" si="25"/>
        <v>29700</v>
      </c>
      <c r="AP25" s="79">
        <f t="shared" si="26"/>
        <v>31700</v>
      </c>
      <c r="AQ25" s="79">
        <f t="shared" si="27"/>
        <v>34300</v>
      </c>
      <c r="AR25" s="79">
        <f t="shared" si="28"/>
        <v>36100</v>
      </c>
      <c r="AS25" s="78">
        <f t="shared" si="29"/>
        <v>37400</v>
      </c>
      <c r="AT25" s="74">
        <f t="shared" si="30"/>
        <v>40900</v>
      </c>
      <c r="AU25" s="79">
        <f t="shared" si="31"/>
        <v>43700</v>
      </c>
      <c r="AV25" s="79">
        <f t="shared" si="17"/>
        <v>48100</v>
      </c>
      <c r="AW25" s="79">
        <f t="shared" si="32"/>
        <v>48700</v>
      </c>
      <c r="AX25" s="79">
        <f t="shared" si="33"/>
        <v>50000</v>
      </c>
      <c r="AY25" s="79">
        <f t="shared" si="34"/>
        <v>52200</v>
      </c>
      <c r="AZ25" s="79">
        <f t="shared" si="35"/>
        <v>63200</v>
      </c>
      <c r="BA25" s="78">
        <f t="shared" si="36"/>
        <v>50500</v>
      </c>
      <c r="BB25" s="74">
        <v>54100</v>
      </c>
      <c r="BC25" s="79">
        <f t="shared" si="38"/>
        <v>59700</v>
      </c>
      <c r="BD25" s="79">
        <f t="shared" si="39"/>
        <v>67900</v>
      </c>
      <c r="BE25" s="79">
        <f t="shared" si="40"/>
        <v>56100</v>
      </c>
      <c r="BF25" s="79">
        <f t="shared" si="41"/>
        <v>60400</v>
      </c>
      <c r="BG25" s="79">
        <f t="shared" si="42"/>
        <v>64500</v>
      </c>
      <c r="BH25" s="79">
        <f t="shared" si="43"/>
        <v>79000</v>
      </c>
      <c r="BI25" s="78">
        <f t="shared" si="44"/>
        <v>91300</v>
      </c>
      <c r="BJ25" s="74">
        <f t="shared" si="45"/>
        <v>84900</v>
      </c>
      <c r="BK25" s="38">
        <f t="shared" si="46"/>
        <v>101800</v>
      </c>
      <c r="BL25" s="37">
        <f t="shared" si="46"/>
        <v>103500</v>
      </c>
      <c r="BM25" s="36">
        <f t="shared" si="46"/>
        <v>143400</v>
      </c>
      <c r="BN25" s="38"/>
      <c r="BO25" s="37">
        <f t="shared" si="46"/>
        <v>145400</v>
      </c>
      <c r="BP25" s="36">
        <f t="shared" si="19"/>
        <v>186200</v>
      </c>
      <c r="BQ25" s="38">
        <f t="shared" si="19"/>
        <v>186900</v>
      </c>
      <c r="BR25" s="38">
        <f t="shared" si="19"/>
        <v>189600</v>
      </c>
      <c r="BS25" s="37">
        <f t="shared" si="19"/>
        <v>195100</v>
      </c>
    </row>
    <row r="26" spans="2:71" x14ac:dyDescent="0.25">
      <c r="B26" s="117" t="s">
        <v>96</v>
      </c>
      <c r="C26" s="117"/>
      <c r="D26" s="117"/>
      <c r="E26" s="41">
        <f>IF(E5&gt;0,SUM(E22:E25),"")</f>
        <v>500</v>
      </c>
      <c r="M26" s="9">
        <f t="shared" si="10"/>
        <v>9</v>
      </c>
      <c r="N26" s="9">
        <f t="shared" si="11"/>
        <v>0</v>
      </c>
      <c r="O26" s="9">
        <f t="shared" si="0"/>
        <v>46400</v>
      </c>
      <c r="P26" s="9">
        <f t="shared" si="1"/>
        <v>46400</v>
      </c>
      <c r="Q26" s="9">
        <f t="shared" si="12"/>
        <v>0</v>
      </c>
      <c r="S26" s="9">
        <f t="shared" si="2"/>
        <v>46400</v>
      </c>
      <c r="T26" s="9">
        <f t="shared" si="3"/>
        <v>46400</v>
      </c>
      <c r="U26" s="9">
        <f t="shared" si="13"/>
        <v>28900</v>
      </c>
      <c r="V26" s="9">
        <f t="shared" si="4"/>
        <v>17500</v>
      </c>
      <c r="W26" s="9">
        <f t="shared" si="5"/>
        <v>17500</v>
      </c>
      <c r="X26" s="9">
        <f t="shared" si="14"/>
        <v>900</v>
      </c>
      <c r="Y26" s="9">
        <f t="shared" si="6"/>
        <v>16600</v>
      </c>
      <c r="Z26" s="9">
        <f t="shared" si="7"/>
        <v>16600</v>
      </c>
      <c r="AA26" s="9">
        <f t="shared" si="20"/>
        <v>900</v>
      </c>
      <c r="AB26" s="9">
        <f t="shared" si="8"/>
        <v>15700</v>
      </c>
      <c r="AC26" s="9">
        <f t="shared" si="9"/>
        <v>15700</v>
      </c>
      <c r="AD26" s="9">
        <f t="shared" si="15"/>
        <v>900</v>
      </c>
      <c r="AF26" s="4">
        <v>4400</v>
      </c>
      <c r="AG26" s="4" t="s">
        <v>19</v>
      </c>
      <c r="AH26" s="34">
        <f t="shared" si="16"/>
        <v>12</v>
      </c>
      <c r="AI26" s="4" t="s">
        <v>20</v>
      </c>
      <c r="AJ26" s="4"/>
      <c r="AK26" s="35">
        <f t="shared" si="21"/>
        <v>16</v>
      </c>
      <c r="AL26" s="74">
        <f t="shared" si="22"/>
        <v>26400</v>
      </c>
      <c r="AM26" s="78">
        <f t="shared" si="23"/>
        <v>27400</v>
      </c>
      <c r="AN26" s="74">
        <f t="shared" si="24"/>
        <v>29400</v>
      </c>
      <c r="AO26" s="79">
        <f t="shared" si="25"/>
        <v>30600</v>
      </c>
      <c r="AP26" s="79">
        <f t="shared" si="26"/>
        <v>32700</v>
      </c>
      <c r="AQ26" s="79">
        <f t="shared" si="27"/>
        <v>35300</v>
      </c>
      <c r="AR26" s="79">
        <f t="shared" si="28"/>
        <v>37200</v>
      </c>
      <c r="AS26" s="78">
        <f t="shared" si="29"/>
        <v>38500</v>
      </c>
      <c r="AT26" s="74">
        <f t="shared" si="30"/>
        <v>42100</v>
      </c>
      <c r="AU26" s="79">
        <f t="shared" si="31"/>
        <v>45000</v>
      </c>
      <c r="AV26" s="79">
        <f t="shared" si="17"/>
        <v>49500</v>
      </c>
      <c r="AW26" s="79">
        <f t="shared" si="32"/>
        <v>50200</v>
      </c>
      <c r="AX26" s="79">
        <f t="shared" si="33"/>
        <v>51500</v>
      </c>
      <c r="AY26" s="79">
        <f t="shared" si="34"/>
        <v>53800</v>
      </c>
      <c r="AZ26" s="79">
        <f t="shared" si="35"/>
        <v>65100</v>
      </c>
      <c r="BA26" s="78">
        <f t="shared" si="36"/>
        <v>52000</v>
      </c>
      <c r="BB26" s="74">
        <f t="shared" si="37"/>
        <v>55700</v>
      </c>
      <c r="BC26" s="79">
        <f t="shared" si="38"/>
        <v>61500</v>
      </c>
      <c r="BD26" s="79">
        <f t="shared" si="39"/>
        <v>69900</v>
      </c>
      <c r="BE26" s="79">
        <f t="shared" si="40"/>
        <v>57800</v>
      </c>
      <c r="BF26" s="79">
        <f t="shared" si="41"/>
        <v>62200</v>
      </c>
      <c r="BG26" s="79">
        <f t="shared" si="42"/>
        <v>66400</v>
      </c>
      <c r="BH26" s="79">
        <f t="shared" si="43"/>
        <v>81400</v>
      </c>
      <c r="BI26" s="78">
        <f t="shared" si="44"/>
        <v>94000</v>
      </c>
      <c r="BJ26" s="74">
        <f t="shared" si="45"/>
        <v>87400</v>
      </c>
      <c r="BK26" s="38">
        <f t="shared" si="46"/>
        <v>104900</v>
      </c>
      <c r="BL26" s="37">
        <f t="shared" si="46"/>
        <v>106600</v>
      </c>
      <c r="BM26" s="36">
        <f t="shared" si="46"/>
        <v>147700</v>
      </c>
      <c r="BN26" s="38"/>
      <c r="BO26" s="37">
        <f t="shared" si="46"/>
        <v>149800</v>
      </c>
      <c r="BP26" s="36">
        <f t="shared" si="19"/>
        <v>191800</v>
      </c>
      <c r="BQ26" s="38">
        <f t="shared" si="19"/>
        <v>192500</v>
      </c>
      <c r="BR26" s="38">
        <f t="shared" si="19"/>
        <v>195300</v>
      </c>
      <c r="BS26" s="37">
        <f t="shared" si="19"/>
        <v>201000</v>
      </c>
    </row>
    <row r="27" spans="2:71" x14ac:dyDescent="0.25">
      <c r="B27" s="110" t="str">
        <f>IF(E5&gt;0,Sheet3!E15,"")</f>
        <v>Total Gross Pay is Rupees Five Hundred  Only</v>
      </c>
      <c r="C27" s="111"/>
      <c r="D27" s="111"/>
      <c r="E27" s="112"/>
      <c r="M27" s="9">
        <f t="shared" si="10"/>
        <v>9</v>
      </c>
      <c r="N27" s="9">
        <f t="shared" si="11"/>
        <v>0</v>
      </c>
      <c r="O27" s="9">
        <f t="shared" si="0"/>
        <v>47800</v>
      </c>
      <c r="P27" s="9">
        <f t="shared" si="1"/>
        <v>47800</v>
      </c>
      <c r="Q27" s="9">
        <f t="shared" si="12"/>
        <v>0</v>
      </c>
      <c r="S27" s="9">
        <f t="shared" si="2"/>
        <v>47800</v>
      </c>
      <c r="T27" s="9">
        <f t="shared" si="3"/>
        <v>47800</v>
      </c>
      <c r="U27" s="9">
        <f t="shared" si="13"/>
        <v>28900</v>
      </c>
      <c r="V27" s="9">
        <f t="shared" si="4"/>
        <v>18900</v>
      </c>
      <c r="W27" s="9">
        <f t="shared" si="5"/>
        <v>18900</v>
      </c>
      <c r="X27" s="9">
        <f t="shared" si="14"/>
        <v>900</v>
      </c>
      <c r="Y27" s="9">
        <f t="shared" si="6"/>
        <v>18000</v>
      </c>
      <c r="Z27" s="9">
        <f t="shared" si="7"/>
        <v>18000</v>
      </c>
      <c r="AA27" s="9">
        <f t="shared" si="20"/>
        <v>900</v>
      </c>
      <c r="AB27" s="9">
        <f t="shared" si="8"/>
        <v>17100</v>
      </c>
      <c r="AC27" s="9">
        <f t="shared" si="9"/>
        <v>17100</v>
      </c>
      <c r="AD27" s="9">
        <f t="shared" si="15"/>
        <v>900</v>
      </c>
      <c r="AF27" s="4">
        <v>4580</v>
      </c>
      <c r="AG27" s="4" t="s">
        <v>19</v>
      </c>
      <c r="AH27" s="34" t="s">
        <v>89</v>
      </c>
      <c r="AI27" s="4" t="s">
        <v>20</v>
      </c>
      <c r="AJ27" s="4"/>
      <c r="AK27" s="35">
        <f t="shared" si="21"/>
        <v>17</v>
      </c>
      <c r="AL27" s="74">
        <f t="shared" si="22"/>
        <v>27200</v>
      </c>
      <c r="AM27" s="78">
        <f t="shared" si="23"/>
        <v>28200</v>
      </c>
      <c r="AN27" s="74">
        <f t="shared" si="24"/>
        <v>30300</v>
      </c>
      <c r="AO27" s="79">
        <f t="shared" si="25"/>
        <v>31500</v>
      </c>
      <c r="AP27" s="79">
        <f t="shared" si="26"/>
        <v>33700</v>
      </c>
      <c r="AQ27" s="79">
        <f t="shared" si="27"/>
        <v>36400</v>
      </c>
      <c r="AR27" s="79">
        <f t="shared" si="28"/>
        <v>38300</v>
      </c>
      <c r="AS27" s="78">
        <f t="shared" si="29"/>
        <v>39700</v>
      </c>
      <c r="AT27" s="74">
        <f t="shared" si="30"/>
        <v>43400</v>
      </c>
      <c r="AU27" s="79">
        <f t="shared" si="31"/>
        <v>46400</v>
      </c>
      <c r="AV27" s="79">
        <f t="shared" si="17"/>
        <v>51000</v>
      </c>
      <c r="AW27" s="79">
        <f t="shared" si="32"/>
        <v>51700</v>
      </c>
      <c r="AX27" s="79">
        <f t="shared" si="33"/>
        <v>53000</v>
      </c>
      <c r="AY27" s="79">
        <f t="shared" si="34"/>
        <v>55400</v>
      </c>
      <c r="AZ27" s="79">
        <f t="shared" si="35"/>
        <v>67100</v>
      </c>
      <c r="BA27" s="78">
        <f t="shared" si="36"/>
        <v>53600</v>
      </c>
      <c r="BB27" s="74">
        <f t="shared" si="37"/>
        <v>57400</v>
      </c>
      <c r="BC27" s="79">
        <f t="shared" si="38"/>
        <v>63300</v>
      </c>
      <c r="BD27" s="79">
        <f t="shared" si="39"/>
        <v>72000</v>
      </c>
      <c r="BE27" s="79">
        <f t="shared" si="40"/>
        <v>59500</v>
      </c>
      <c r="BF27" s="79">
        <f t="shared" si="41"/>
        <v>64100</v>
      </c>
      <c r="BG27" s="79">
        <f t="shared" si="42"/>
        <v>68400</v>
      </c>
      <c r="BH27" s="79">
        <f t="shared" si="43"/>
        <v>83800</v>
      </c>
      <c r="BI27" s="78">
        <f t="shared" si="44"/>
        <v>96800</v>
      </c>
      <c r="BJ27" s="74">
        <f t="shared" si="45"/>
        <v>90000</v>
      </c>
      <c r="BK27" s="38">
        <f t="shared" si="46"/>
        <v>108000</v>
      </c>
      <c r="BL27" s="37">
        <f t="shared" si="46"/>
        <v>109800</v>
      </c>
      <c r="BM27" s="36"/>
      <c r="BN27" s="38"/>
      <c r="BO27" s="37"/>
      <c r="BP27" s="36"/>
      <c r="BQ27" s="38"/>
      <c r="BR27" s="38"/>
      <c r="BS27" s="37"/>
    </row>
    <row r="28" spans="2:71" ht="18" customHeight="1" x14ac:dyDescent="0.25">
      <c r="B28" s="113"/>
      <c r="C28" s="114"/>
      <c r="D28" s="114"/>
      <c r="E28" s="115"/>
      <c r="M28" s="9">
        <f t="shared" si="10"/>
        <v>9</v>
      </c>
      <c r="N28" s="9">
        <f t="shared" si="11"/>
        <v>0</v>
      </c>
      <c r="O28" s="9">
        <f t="shared" si="0"/>
        <v>49200</v>
      </c>
      <c r="P28" s="9">
        <f t="shared" si="1"/>
        <v>49200</v>
      </c>
      <c r="Q28" s="9">
        <f t="shared" si="12"/>
        <v>0</v>
      </c>
      <c r="S28" s="9">
        <f t="shared" si="2"/>
        <v>49200</v>
      </c>
      <c r="T28" s="9">
        <f t="shared" si="3"/>
        <v>49200</v>
      </c>
      <c r="U28" s="9">
        <f t="shared" si="13"/>
        <v>28900</v>
      </c>
      <c r="V28" s="9">
        <f t="shared" si="4"/>
        <v>20300</v>
      </c>
      <c r="W28" s="9">
        <f t="shared" si="5"/>
        <v>20300</v>
      </c>
      <c r="X28" s="9">
        <f t="shared" si="14"/>
        <v>900</v>
      </c>
      <c r="Y28" s="9">
        <f t="shared" si="6"/>
        <v>19400</v>
      </c>
      <c r="Z28" s="9">
        <f t="shared" si="7"/>
        <v>19400</v>
      </c>
      <c r="AA28" s="9">
        <f t="shared" si="20"/>
        <v>900</v>
      </c>
      <c r="AB28" s="9">
        <f t="shared" si="8"/>
        <v>18500</v>
      </c>
      <c r="AC28" s="9">
        <f t="shared" si="9"/>
        <v>18500</v>
      </c>
      <c r="AD28" s="9">
        <f t="shared" si="15"/>
        <v>900</v>
      </c>
      <c r="AF28" s="4">
        <v>4780</v>
      </c>
      <c r="AG28" s="4" t="s">
        <v>19</v>
      </c>
      <c r="AH28" s="34" t="s">
        <v>90</v>
      </c>
      <c r="AI28" s="4" t="s">
        <v>20</v>
      </c>
      <c r="AJ28" s="4"/>
      <c r="AK28" s="35">
        <f t="shared" si="21"/>
        <v>18</v>
      </c>
      <c r="AL28" s="74">
        <f t="shared" si="22"/>
        <v>28000</v>
      </c>
      <c r="AM28" s="78">
        <f t="shared" si="23"/>
        <v>29000</v>
      </c>
      <c r="AN28" s="74">
        <f t="shared" si="24"/>
        <v>31200</v>
      </c>
      <c r="AO28" s="79">
        <f t="shared" si="25"/>
        <v>32400</v>
      </c>
      <c r="AP28" s="79">
        <f t="shared" si="26"/>
        <v>34700</v>
      </c>
      <c r="AQ28" s="79">
        <f t="shared" si="27"/>
        <v>37500</v>
      </c>
      <c r="AR28" s="79">
        <f t="shared" si="28"/>
        <v>39400</v>
      </c>
      <c r="AS28" s="78">
        <f t="shared" si="29"/>
        <v>40900</v>
      </c>
      <c r="AT28" s="74">
        <f t="shared" si="30"/>
        <v>44700</v>
      </c>
      <c r="AU28" s="79">
        <f t="shared" si="31"/>
        <v>47800</v>
      </c>
      <c r="AV28" s="79">
        <f t="shared" si="31"/>
        <v>52500</v>
      </c>
      <c r="AW28" s="79">
        <f t="shared" si="32"/>
        <v>53300</v>
      </c>
      <c r="AX28" s="79">
        <f t="shared" si="33"/>
        <v>54600</v>
      </c>
      <c r="AY28" s="79">
        <f t="shared" si="34"/>
        <v>57100</v>
      </c>
      <c r="AZ28" s="79">
        <f t="shared" si="35"/>
        <v>69100</v>
      </c>
      <c r="BA28" s="78">
        <f t="shared" si="36"/>
        <v>55200</v>
      </c>
      <c r="BB28" s="74">
        <f t="shared" si="37"/>
        <v>59100</v>
      </c>
      <c r="BC28" s="79">
        <f t="shared" si="38"/>
        <v>65200</v>
      </c>
      <c r="BD28" s="79">
        <f t="shared" si="39"/>
        <v>74200</v>
      </c>
      <c r="BE28" s="79">
        <f t="shared" si="40"/>
        <v>61300</v>
      </c>
      <c r="BF28" s="79">
        <f t="shared" si="41"/>
        <v>66000</v>
      </c>
      <c r="BG28" s="79">
        <f t="shared" si="42"/>
        <v>70500</v>
      </c>
      <c r="BH28" s="79">
        <f t="shared" si="43"/>
        <v>86300</v>
      </c>
      <c r="BI28" s="78">
        <f t="shared" si="44"/>
        <v>99700</v>
      </c>
      <c r="BJ28" s="74">
        <f t="shared" si="45"/>
        <v>92700</v>
      </c>
      <c r="BK28" s="38">
        <f t="shared" si="46"/>
        <v>111200</v>
      </c>
      <c r="BL28" s="37">
        <f t="shared" si="46"/>
        <v>113100</v>
      </c>
      <c r="BM28" s="36"/>
      <c r="BN28" s="38"/>
      <c r="BO28" s="37"/>
      <c r="BP28" s="36"/>
      <c r="BQ28" s="38"/>
      <c r="BR28" s="38"/>
      <c r="BS28" s="37"/>
    </row>
    <row r="29" spans="2:71" ht="18" customHeight="1" x14ac:dyDescent="0.25">
      <c r="B29" s="1"/>
      <c r="C29" s="1"/>
      <c r="D29" s="1"/>
      <c r="E29" s="2"/>
      <c r="M29" s="9">
        <f t="shared" si="10"/>
        <v>9</v>
      </c>
      <c r="N29" s="9">
        <f t="shared" si="11"/>
        <v>0</v>
      </c>
      <c r="O29" s="9">
        <f t="shared" si="0"/>
        <v>50700</v>
      </c>
      <c r="P29" s="9">
        <f t="shared" si="1"/>
        <v>50700</v>
      </c>
      <c r="Q29" s="9">
        <f t="shared" si="12"/>
        <v>0</v>
      </c>
      <c r="S29" s="9">
        <f t="shared" si="2"/>
        <v>50700</v>
      </c>
      <c r="T29" s="9">
        <f t="shared" si="3"/>
        <v>50700</v>
      </c>
      <c r="U29" s="9">
        <f t="shared" si="13"/>
        <v>28900</v>
      </c>
      <c r="V29" s="9">
        <f t="shared" si="4"/>
        <v>21800</v>
      </c>
      <c r="W29" s="9">
        <f t="shared" si="5"/>
        <v>21800</v>
      </c>
      <c r="X29" s="9">
        <f t="shared" si="14"/>
        <v>900</v>
      </c>
      <c r="Y29" s="9">
        <f t="shared" si="6"/>
        <v>20900</v>
      </c>
      <c r="Z29" s="9">
        <f t="shared" si="7"/>
        <v>20900</v>
      </c>
      <c r="AA29" s="9">
        <f t="shared" si="20"/>
        <v>900</v>
      </c>
      <c r="AB29" s="9">
        <f t="shared" si="8"/>
        <v>20000</v>
      </c>
      <c r="AC29" s="9">
        <f t="shared" si="9"/>
        <v>20000</v>
      </c>
      <c r="AD29" s="9">
        <f t="shared" si="15"/>
        <v>900</v>
      </c>
      <c r="AF29" s="4">
        <v>4600</v>
      </c>
      <c r="AG29" s="4" t="s">
        <v>19</v>
      </c>
      <c r="AH29" s="34">
        <v>13</v>
      </c>
      <c r="AI29" s="4" t="s">
        <v>20</v>
      </c>
      <c r="AJ29" s="4"/>
      <c r="AK29" s="35">
        <f t="shared" si="21"/>
        <v>19</v>
      </c>
      <c r="AL29" s="74">
        <f t="shared" si="22"/>
        <v>28800</v>
      </c>
      <c r="AM29" s="78">
        <f t="shared" si="23"/>
        <v>29900</v>
      </c>
      <c r="AN29" s="74">
        <f t="shared" si="24"/>
        <v>32100</v>
      </c>
      <c r="AO29" s="79">
        <f t="shared" si="25"/>
        <v>33400</v>
      </c>
      <c r="AP29" s="79">
        <f t="shared" si="26"/>
        <v>35700</v>
      </c>
      <c r="AQ29" s="79">
        <f t="shared" si="27"/>
        <v>38600</v>
      </c>
      <c r="AR29" s="79">
        <f t="shared" si="28"/>
        <v>40600</v>
      </c>
      <c r="AS29" s="78">
        <f t="shared" si="29"/>
        <v>42100</v>
      </c>
      <c r="AT29" s="74">
        <f t="shared" si="30"/>
        <v>46000</v>
      </c>
      <c r="AU29" s="79">
        <f t="shared" si="31"/>
        <v>49200</v>
      </c>
      <c r="AV29" s="79">
        <f t="shared" si="31"/>
        <v>54100</v>
      </c>
      <c r="AW29" s="79">
        <f t="shared" si="32"/>
        <v>54900</v>
      </c>
      <c r="AX29" s="79">
        <f t="shared" si="33"/>
        <v>56200</v>
      </c>
      <c r="AY29" s="79">
        <f t="shared" si="34"/>
        <v>58800</v>
      </c>
      <c r="AZ29" s="79">
        <f t="shared" si="35"/>
        <v>71200</v>
      </c>
      <c r="BA29" s="78">
        <f t="shared" si="36"/>
        <v>56900</v>
      </c>
      <c r="BB29" s="74">
        <f t="shared" si="37"/>
        <v>60900</v>
      </c>
      <c r="BC29" s="79">
        <f t="shared" si="38"/>
        <v>67200</v>
      </c>
      <c r="BD29" s="79">
        <f t="shared" si="39"/>
        <v>76400</v>
      </c>
      <c r="BE29" s="79">
        <f t="shared" si="40"/>
        <v>63100</v>
      </c>
      <c r="BF29" s="79">
        <f t="shared" si="41"/>
        <v>68000</v>
      </c>
      <c r="BG29" s="79">
        <f t="shared" si="42"/>
        <v>72600</v>
      </c>
      <c r="BH29" s="79">
        <f t="shared" si="43"/>
        <v>88900</v>
      </c>
      <c r="BI29" s="78">
        <f t="shared" si="44"/>
        <v>102700</v>
      </c>
      <c r="BJ29" s="74">
        <f t="shared" si="45"/>
        <v>95500</v>
      </c>
      <c r="BK29" s="38">
        <f t="shared" si="46"/>
        <v>114500</v>
      </c>
      <c r="BL29" s="37">
        <f t="shared" si="46"/>
        <v>116500</v>
      </c>
      <c r="BM29" s="36"/>
      <c r="BN29" s="38"/>
      <c r="BO29" s="37"/>
      <c r="BP29" s="36"/>
      <c r="BQ29" s="38"/>
      <c r="BR29" s="38"/>
      <c r="BS29" s="37"/>
    </row>
    <row r="30" spans="2:71" x14ac:dyDescent="0.25">
      <c r="B30" s="1"/>
      <c r="C30" s="1"/>
      <c r="D30" s="1"/>
      <c r="E30" s="2"/>
      <c r="M30" s="9">
        <f t="shared" si="10"/>
        <v>9</v>
      </c>
      <c r="N30" s="9">
        <f t="shared" si="11"/>
        <v>0</v>
      </c>
      <c r="O30" s="9">
        <f t="shared" si="0"/>
        <v>52200</v>
      </c>
      <c r="P30" s="9">
        <f t="shared" si="1"/>
        <v>52200</v>
      </c>
      <c r="Q30" s="9">
        <f t="shared" si="12"/>
        <v>0</v>
      </c>
      <c r="S30" s="9">
        <f t="shared" si="2"/>
        <v>52200</v>
      </c>
      <c r="T30" s="9">
        <f t="shared" si="3"/>
        <v>52200</v>
      </c>
      <c r="U30" s="9">
        <f t="shared" si="13"/>
        <v>28900</v>
      </c>
      <c r="V30" s="9">
        <f t="shared" si="4"/>
        <v>23300</v>
      </c>
      <c r="W30" s="9">
        <f t="shared" si="5"/>
        <v>23300</v>
      </c>
      <c r="X30" s="9">
        <f t="shared" si="14"/>
        <v>900</v>
      </c>
      <c r="Y30" s="9">
        <f t="shared" si="6"/>
        <v>22400</v>
      </c>
      <c r="Z30" s="9">
        <f t="shared" si="7"/>
        <v>22400</v>
      </c>
      <c r="AA30" s="9">
        <f t="shared" si="20"/>
        <v>900</v>
      </c>
      <c r="AB30" s="9">
        <f t="shared" si="8"/>
        <v>21500</v>
      </c>
      <c r="AC30" s="9">
        <f t="shared" si="9"/>
        <v>21500</v>
      </c>
      <c r="AD30" s="9">
        <f t="shared" si="15"/>
        <v>900</v>
      </c>
      <c r="AF30" s="4">
        <v>4700</v>
      </c>
      <c r="AG30" s="4" t="s">
        <v>19</v>
      </c>
      <c r="AH30" s="34">
        <f t="shared" si="16"/>
        <v>14</v>
      </c>
      <c r="AI30" s="4" t="s">
        <v>20</v>
      </c>
      <c r="AJ30" s="4"/>
      <c r="AK30" s="35">
        <f t="shared" si="21"/>
        <v>20</v>
      </c>
      <c r="AL30" s="74">
        <f t="shared" si="22"/>
        <v>29700</v>
      </c>
      <c r="AM30" s="78">
        <f t="shared" si="23"/>
        <v>30800</v>
      </c>
      <c r="AN30" s="74">
        <f t="shared" si="24"/>
        <v>33100</v>
      </c>
      <c r="AO30" s="79">
        <f t="shared" si="25"/>
        <v>34400</v>
      </c>
      <c r="AP30" s="79">
        <f t="shared" si="26"/>
        <v>36800</v>
      </c>
      <c r="AQ30" s="79">
        <f t="shared" si="27"/>
        <v>39800</v>
      </c>
      <c r="AR30" s="79">
        <f t="shared" si="28"/>
        <v>41800</v>
      </c>
      <c r="AS30" s="78">
        <f t="shared" si="29"/>
        <v>43400</v>
      </c>
      <c r="AT30" s="74">
        <f t="shared" si="30"/>
        <v>47400</v>
      </c>
      <c r="AU30" s="79">
        <f t="shared" si="31"/>
        <v>50700</v>
      </c>
      <c r="AV30" s="79">
        <f t="shared" si="31"/>
        <v>55700</v>
      </c>
      <c r="AW30" s="79">
        <f t="shared" si="32"/>
        <v>56500</v>
      </c>
      <c r="AX30" s="79">
        <f t="shared" si="33"/>
        <v>57900</v>
      </c>
      <c r="AY30" s="79">
        <f t="shared" si="34"/>
        <v>60600</v>
      </c>
      <c r="AZ30" s="79">
        <f t="shared" si="35"/>
        <v>73300</v>
      </c>
      <c r="BA30" s="78">
        <f t="shared" si="36"/>
        <v>58600</v>
      </c>
      <c r="BB30" s="74">
        <f t="shared" si="37"/>
        <v>62700</v>
      </c>
      <c r="BC30" s="79">
        <f t="shared" si="38"/>
        <v>69200</v>
      </c>
      <c r="BD30" s="79">
        <f t="shared" si="39"/>
        <v>78700</v>
      </c>
      <c r="BE30" s="79">
        <f t="shared" si="40"/>
        <v>65000</v>
      </c>
      <c r="BF30" s="79">
        <f t="shared" si="41"/>
        <v>70000</v>
      </c>
      <c r="BG30" s="79">
        <f t="shared" si="42"/>
        <v>74800</v>
      </c>
      <c r="BH30" s="79">
        <f t="shared" si="43"/>
        <v>91600</v>
      </c>
      <c r="BI30" s="78">
        <f t="shared" si="44"/>
        <v>105800</v>
      </c>
      <c r="BJ30" s="74">
        <f t="shared" si="45"/>
        <v>98400</v>
      </c>
      <c r="BK30" s="38">
        <v>118000</v>
      </c>
      <c r="BL30" s="37">
        <f t="shared" si="46"/>
        <v>120000</v>
      </c>
      <c r="BM30" s="36"/>
      <c r="BN30" s="38"/>
      <c r="BO30" s="37"/>
      <c r="BP30" s="36"/>
      <c r="BQ30" s="38"/>
      <c r="BR30" s="38"/>
      <c r="BS30" s="37"/>
    </row>
    <row r="31" spans="2:71" x14ac:dyDescent="0.25">
      <c r="B31" s="1"/>
      <c r="C31" s="1"/>
      <c r="D31" s="1"/>
      <c r="E31" s="2"/>
      <c r="M31" s="9">
        <f t="shared" si="10"/>
        <v>9</v>
      </c>
      <c r="N31" s="9">
        <f t="shared" si="11"/>
        <v>0</v>
      </c>
      <c r="O31" s="9">
        <f t="shared" si="0"/>
        <v>53800</v>
      </c>
      <c r="P31" s="9">
        <f t="shared" si="1"/>
        <v>53800</v>
      </c>
      <c r="Q31" s="9">
        <f t="shared" si="12"/>
        <v>0</v>
      </c>
      <c r="S31" s="9">
        <f t="shared" si="2"/>
        <v>53800</v>
      </c>
      <c r="T31" s="9">
        <f t="shared" si="3"/>
        <v>53800</v>
      </c>
      <c r="U31" s="9">
        <f t="shared" si="13"/>
        <v>28900</v>
      </c>
      <c r="V31" s="9">
        <f t="shared" si="4"/>
        <v>24900</v>
      </c>
      <c r="W31" s="9">
        <f t="shared" si="5"/>
        <v>24900</v>
      </c>
      <c r="X31" s="9">
        <f t="shared" si="14"/>
        <v>900</v>
      </c>
      <c r="Y31" s="9">
        <f t="shared" si="6"/>
        <v>24000</v>
      </c>
      <c r="Z31" s="9">
        <f t="shared" si="7"/>
        <v>24000</v>
      </c>
      <c r="AA31" s="9">
        <f t="shared" si="20"/>
        <v>900</v>
      </c>
      <c r="AB31" s="9">
        <f t="shared" si="8"/>
        <v>23100</v>
      </c>
      <c r="AC31" s="9">
        <f t="shared" si="9"/>
        <v>23100</v>
      </c>
      <c r="AD31" s="9">
        <f t="shared" si="15"/>
        <v>900</v>
      </c>
      <c r="AF31" s="4">
        <v>4800</v>
      </c>
      <c r="AG31" s="20" t="s">
        <v>48</v>
      </c>
      <c r="AH31" s="34">
        <f t="shared" si="16"/>
        <v>15</v>
      </c>
      <c r="AI31" s="20" t="s">
        <v>50</v>
      </c>
      <c r="AJ31" s="4"/>
      <c r="AK31" s="35">
        <f t="shared" si="21"/>
        <v>21</v>
      </c>
      <c r="AL31" s="74">
        <f t="shared" si="22"/>
        <v>30600</v>
      </c>
      <c r="AM31" s="78">
        <f t="shared" si="23"/>
        <v>31700</v>
      </c>
      <c r="AN31" s="74">
        <f t="shared" si="24"/>
        <v>34100</v>
      </c>
      <c r="AO31" s="79">
        <f t="shared" si="25"/>
        <v>35400</v>
      </c>
      <c r="AP31" s="79">
        <f t="shared" si="26"/>
        <v>37900</v>
      </c>
      <c r="AQ31" s="79">
        <f t="shared" si="27"/>
        <v>41000</v>
      </c>
      <c r="AR31" s="79">
        <f t="shared" si="28"/>
        <v>43100</v>
      </c>
      <c r="AS31" s="78">
        <f t="shared" si="29"/>
        <v>44700</v>
      </c>
      <c r="AT31" s="74">
        <f t="shared" si="30"/>
        <v>48800</v>
      </c>
      <c r="AU31" s="79">
        <f t="shared" si="31"/>
        <v>52200</v>
      </c>
      <c r="AV31" s="79">
        <f t="shared" si="31"/>
        <v>57400</v>
      </c>
      <c r="AW31" s="79">
        <f t="shared" si="32"/>
        <v>58200</v>
      </c>
      <c r="AX31" s="79">
        <f t="shared" si="33"/>
        <v>59600</v>
      </c>
      <c r="AY31" s="79">
        <f t="shared" si="34"/>
        <v>62400</v>
      </c>
      <c r="AZ31" s="79">
        <f t="shared" si="35"/>
        <v>75500</v>
      </c>
      <c r="BA31" s="78">
        <f t="shared" si="36"/>
        <v>60400</v>
      </c>
      <c r="BB31" s="74">
        <f t="shared" si="37"/>
        <v>64600</v>
      </c>
      <c r="BC31" s="79">
        <f t="shared" si="38"/>
        <v>71300</v>
      </c>
      <c r="BD31" s="79">
        <f t="shared" si="39"/>
        <v>81100</v>
      </c>
      <c r="BE31" s="79">
        <f t="shared" si="40"/>
        <v>67000</v>
      </c>
      <c r="BF31" s="79">
        <f t="shared" si="41"/>
        <v>72100</v>
      </c>
      <c r="BG31" s="79">
        <f t="shared" si="42"/>
        <v>77000</v>
      </c>
      <c r="BH31" s="79">
        <f t="shared" si="43"/>
        <v>94300</v>
      </c>
      <c r="BI31" s="78">
        <f t="shared" si="44"/>
        <v>109000</v>
      </c>
      <c r="BJ31" s="74">
        <f t="shared" si="45"/>
        <v>101400</v>
      </c>
      <c r="BK31" s="38">
        <v>121300</v>
      </c>
      <c r="BL31" s="37">
        <f t="shared" si="46"/>
        <v>123600</v>
      </c>
      <c r="BM31" s="36"/>
      <c r="BN31" s="38"/>
      <c r="BO31" s="37"/>
      <c r="BP31" s="36"/>
      <c r="BQ31" s="38"/>
      <c r="BR31" s="38"/>
      <c r="BS31" s="37"/>
    </row>
    <row r="32" spans="2:71" x14ac:dyDescent="0.25">
      <c r="B32" s="1"/>
      <c r="C32" s="1"/>
      <c r="D32" s="1"/>
      <c r="E32" s="2"/>
      <c r="M32" s="9">
        <f t="shared" si="10"/>
        <v>9</v>
      </c>
      <c r="N32" s="9">
        <f t="shared" si="11"/>
        <v>0</v>
      </c>
      <c r="O32" s="9">
        <f t="shared" si="0"/>
        <v>55400</v>
      </c>
      <c r="P32" s="9">
        <f t="shared" si="1"/>
        <v>55400</v>
      </c>
      <c r="Q32" s="9">
        <f t="shared" si="12"/>
        <v>0</v>
      </c>
      <c r="S32" s="9">
        <f t="shared" si="2"/>
        <v>55400</v>
      </c>
      <c r="T32" s="9">
        <f t="shared" si="3"/>
        <v>55400</v>
      </c>
      <c r="U32" s="9">
        <f t="shared" si="13"/>
        <v>28900</v>
      </c>
      <c r="V32" s="9">
        <f t="shared" si="4"/>
        <v>26500</v>
      </c>
      <c r="W32" s="9">
        <f t="shared" si="5"/>
        <v>26500</v>
      </c>
      <c r="X32" s="9">
        <f t="shared" si="14"/>
        <v>900</v>
      </c>
      <c r="Y32" s="9">
        <f t="shared" si="6"/>
        <v>25600</v>
      </c>
      <c r="Z32" s="9">
        <f t="shared" si="7"/>
        <v>25600</v>
      </c>
      <c r="AA32" s="9">
        <f t="shared" si="20"/>
        <v>900</v>
      </c>
      <c r="AB32" s="9">
        <f t="shared" si="8"/>
        <v>24700</v>
      </c>
      <c r="AC32" s="9">
        <f t="shared" si="9"/>
        <v>24700</v>
      </c>
      <c r="AD32" s="9">
        <f t="shared" si="15"/>
        <v>900</v>
      </c>
      <c r="AF32" s="4">
        <v>5040</v>
      </c>
      <c r="AG32" s="20" t="s">
        <v>48</v>
      </c>
      <c r="AH32" s="34" t="s">
        <v>91</v>
      </c>
      <c r="AI32" s="20" t="s">
        <v>50</v>
      </c>
      <c r="AJ32" s="4"/>
      <c r="AK32" s="35">
        <f t="shared" si="21"/>
        <v>22</v>
      </c>
      <c r="AL32" s="74">
        <f t="shared" si="22"/>
        <v>31500</v>
      </c>
      <c r="AM32" s="78">
        <f t="shared" si="23"/>
        <v>32700</v>
      </c>
      <c r="AN32" s="74">
        <f t="shared" si="24"/>
        <v>35100</v>
      </c>
      <c r="AO32" s="79">
        <f t="shared" si="25"/>
        <v>36500</v>
      </c>
      <c r="AP32" s="79">
        <f t="shared" si="26"/>
        <v>39000</v>
      </c>
      <c r="AQ32" s="79">
        <f t="shared" si="27"/>
        <v>42200</v>
      </c>
      <c r="AR32" s="79">
        <f t="shared" si="28"/>
        <v>44400</v>
      </c>
      <c r="AS32" s="78">
        <f t="shared" si="29"/>
        <v>46000</v>
      </c>
      <c r="AT32" s="74">
        <f t="shared" si="30"/>
        <v>50300</v>
      </c>
      <c r="AU32" s="79">
        <f t="shared" si="31"/>
        <v>53800</v>
      </c>
      <c r="AV32" s="79">
        <f t="shared" si="31"/>
        <v>59100</v>
      </c>
      <c r="AW32" s="79">
        <f t="shared" si="32"/>
        <v>59900</v>
      </c>
      <c r="AX32" s="79">
        <f t="shared" si="33"/>
        <v>61400</v>
      </c>
      <c r="AY32" s="79">
        <f t="shared" si="34"/>
        <v>64300</v>
      </c>
      <c r="AZ32" s="79">
        <f t="shared" si="35"/>
        <v>77800</v>
      </c>
      <c r="BA32" s="78">
        <f t="shared" si="36"/>
        <v>62200</v>
      </c>
      <c r="BB32" s="74">
        <f t="shared" si="37"/>
        <v>66500</v>
      </c>
      <c r="BC32" s="79">
        <f t="shared" si="38"/>
        <v>73400</v>
      </c>
      <c r="BD32" s="79">
        <f t="shared" si="39"/>
        <v>83500</v>
      </c>
      <c r="BE32" s="79">
        <f t="shared" si="40"/>
        <v>69000</v>
      </c>
      <c r="BF32" s="79">
        <f t="shared" si="41"/>
        <v>74300</v>
      </c>
      <c r="BG32" s="79">
        <f t="shared" si="42"/>
        <v>79300</v>
      </c>
      <c r="BH32" s="79">
        <f t="shared" si="43"/>
        <v>97100</v>
      </c>
      <c r="BI32" s="78">
        <f t="shared" si="44"/>
        <v>112300</v>
      </c>
      <c r="BJ32" s="74">
        <f t="shared" si="45"/>
        <v>104400</v>
      </c>
      <c r="BK32" s="38">
        <v>125100</v>
      </c>
      <c r="BL32" s="37">
        <f t="shared" si="46"/>
        <v>127300</v>
      </c>
      <c r="BM32" s="36"/>
      <c r="BN32" s="38"/>
      <c r="BO32" s="37"/>
      <c r="BP32" s="36"/>
      <c r="BQ32" s="38"/>
      <c r="BR32" s="38"/>
      <c r="BS32" s="37"/>
    </row>
    <row r="33" spans="2:71" x14ac:dyDescent="0.25">
      <c r="B33" s="1"/>
      <c r="C33" s="1"/>
      <c r="D33" s="1"/>
      <c r="E33" s="2"/>
      <c r="M33" s="9">
        <f t="shared" si="10"/>
        <v>9</v>
      </c>
      <c r="N33" s="9">
        <f t="shared" si="11"/>
        <v>0</v>
      </c>
      <c r="O33" s="9">
        <f t="shared" si="0"/>
        <v>57100</v>
      </c>
      <c r="P33" s="9">
        <f t="shared" si="1"/>
        <v>57100</v>
      </c>
      <c r="Q33" s="9">
        <f t="shared" si="12"/>
        <v>0</v>
      </c>
      <c r="S33" s="9">
        <f t="shared" si="2"/>
        <v>57100</v>
      </c>
      <c r="T33" s="9">
        <f t="shared" si="3"/>
        <v>57100</v>
      </c>
      <c r="U33" s="9">
        <f t="shared" si="13"/>
        <v>28900</v>
      </c>
      <c r="V33" s="9">
        <f t="shared" si="4"/>
        <v>28200</v>
      </c>
      <c r="W33" s="9">
        <f t="shared" si="5"/>
        <v>28200</v>
      </c>
      <c r="X33" s="9">
        <f t="shared" si="14"/>
        <v>900</v>
      </c>
      <c r="Y33" s="9">
        <f t="shared" si="6"/>
        <v>27300</v>
      </c>
      <c r="Z33" s="9">
        <f t="shared" si="7"/>
        <v>27300</v>
      </c>
      <c r="AA33" s="9">
        <f t="shared" si="20"/>
        <v>900</v>
      </c>
      <c r="AB33" s="9">
        <f t="shared" si="8"/>
        <v>26400</v>
      </c>
      <c r="AC33" s="9">
        <f t="shared" si="9"/>
        <v>26400</v>
      </c>
      <c r="AD33" s="9">
        <f t="shared" si="15"/>
        <v>900</v>
      </c>
      <c r="AF33" s="4">
        <v>5640</v>
      </c>
      <c r="AG33" s="20" t="s">
        <v>48</v>
      </c>
      <c r="AH33" s="34" t="s">
        <v>92</v>
      </c>
      <c r="AI33" s="20" t="s">
        <v>50</v>
      </c>
      <c r="AJ33" s="4"/>
      <c r="AK33" s="35">
        <f t="shared" si="21"/>
        <v>23</v>
      </c>
      <c r="AL33" s="74">
        <f t="shared" si="22"/>
        <v>32400</v>
      </c>
      <c r="AM33" s="78">
        <f t="shared" si="23"/>
        <v>33700</v>
      </c>
      <c r="AN33" s="74">
        <f t="shared" si="24"/>
        <v>36200</v>
      </c>
      <c r="AO33" s="79">
        <f t="shared" si="25"/>
        <v>37600</v>
      </c>
      <c r="AP33" s="79">
        <f t="shared" si="26"/>
        <v>40200</v>
      </c>
      <c r="AQ33" s="79">
        <f t="shared" si="27"/>
        <v>43500</v>
      </c>
      <c r="AR33" s="79">
        <f t="shared" si="28"/>
        <v>45700</v>
      </c>
      <c r="AS33" s="78">
        <f t="shared" si="29"/>
        <v>47400</v>
      </c>
      <c r="AT33" s="74">
        <f t="shared" si="30"/>
        <v>51800</v>
      </c>
      <c r="AU33" s="79">
        <f t="shared" si="31"/>
        <v>55400</v>
      </c>
      <c r="AV33" s="79">
        <f t="shared" si="31"/>
        <v>60900</v>
      </c>
      <c r="AW33" s="79">
        <f t="shared" si="32"/>
        <v>61700</v>
      </c>
      <c r="AX33" s="79">
        <f t="shared" si="33"/>
        <v>63200</v>
      </c>
      <c r="AY33" s="79">
        <f t="shared" si="34"/>
        <v>66200</v>
      </c>
      <c r="AZ33" s="79">
        <f t="shared" si="35"/>
        <v>80100</v>
      </c>
      <c r="BA33" s="78">
        <f t="shared" si="36"/>
        <v>64100</v>
      </c>
      <c r="BB33" s="74">
        <f t="shared" si="37"/>
        <v>68500</v>
      </c>
      <c r="BC33" s="79">
        <f t="shared" si="38"/>
        <v>75600</v>
      </c>
      <c r="BD33" s="79">
        <f t="shared" si="39"/>
        <v>86000</v>
      </c>
      <c r="BE33" s="79">
        <f t="shared" si="40"/>
        <v>71100</v>
      </c>
      <c r="BF33" s="79">
        <f t="shared" si="41"/>
        <v>76500</v>
      </c>
      <c r="BG33" s="79">
        <f t="shared" si="42"/>
        <v>81700</v>
      </c>
      <c r="BH33" s="79">
        <f t="shared" si="43"/>
        <v>100000</v>
      </c>
      <c r="BI33" s="78">
        <f t="shared" si="44"/>
        <v>115700</v>
      </c>
      <c r="BJ33" s="74">
        <f t="shared" si="45"/>
        <v>107500</v>
      </c>
      <c r="BK33" s="38">
        <f t="shared" si="46"/>
        <v>128900</v>
      </c>
      <c r="BL33" s="37">
        <f t="shared" si="46"/>
        <v>131100</v>
      </c>
      <c r="BM33" s="36"/>
      <c r="BN33" s="38"/>
      <c r="BO33" s="37"/>
      <c r="BP33" s="36"/>
      <c r="BQ33" s="38"/>
      <c r="BR33" s="38"/>
      <c r="BS33" s="37"/>
    </row>
    <row r="34" spans="2:71" x14ac:dyDescent="0.25">
      <c r="B34" s="1"/>
      <c r="C34" s="1"/>
      <c r="D34" s="1"/>
      <c r="E34" s="2"/>
      <c r="M34" s="9">
        <f t="shared" si="10"/>
        <v>9</v>
      </c>
      <c r="N34" s="9">
        <f t="shared" si="11"/>
        <v>0</v>
      </c>
      <c r="O34" s="9">
        <f t="shared" si="0"/>
        <v>58800</v>
      </c>
      <c r="P34" s="9">
        <f t="shared" si="1"/>
        <v>58800</v>
      </c>
      <c r="Q34" s="9">
        <f t="shared" si="12"/>
        <v>0</v>
      </c>
      <c r="S34" s="9">
        <f t="shared" si="2"/>
        <v>58800</v>
      </c>
      <c r="T34" s="9">
        <f t="shared" si="3"/>
        <v>58800</v>
      </c>
      <c r="U34" s="9">
        <f t="shared" si="13"/>
        <v>28900</v>
      </c>
      <c r="V34" s="9">
        <f t="shared" si="4"/>
        <v>29900</v>
      </c>
      <c r="W34" s="9">
        <f t="shared" si="5"/>
        <v>29900</v>
      </c>
      <c r="X34" s="9">
        <f t="shared" si="14"/>
        <v>900</v>
      </c>
      <c r="Y34" s="9">
        <f t="shared" si="6"/>
        <v>29000</v>
      </c>
      <c r="Z34" s="9">
        <f t="shared" si="7"/>
        <v>29000</v>
      </c>
      <c r="AA34" s="9">
        <f t="shared" si="20"/>
        <v>900</v>
      </c>
      <c r="AB34" s="9">
        <f t="shared" si="8"/>
        <v>28100</v>
      </c>
      <c r="AC34" s="9">
        <f t="shared" si="9"/>
        <v>28100</v>
      </c>
      <c r="AD34" s="9">
        <f t="shared" si="15"/>
        <v>900</v>
      </c>
      <c r="AF34" s="20">
        <v>5400</v>
      </c>
      <c r="AG34" s="20" t="s">
        <v>48</v>
      </c>
      <c r="AH34" s="21">
        <v>16</v>
      </c>
      <c r="AI34" s="20" t="s">
        <v>50</v>
      </c>
      <c r="AJ34" s="4"/>
      <c r="AK34" s="35">
        <f t="shared" si="21"/>
        <v>24</v>
      </c>
      <c r="AL34" s="74">
        <f t="shared" si="22"/>
        <v>33400</v>
      </c>
      <c r="AM34" s="78">
        <f t="shared" si="23"/>
        <v>34700</v>
      </c>
      <c r="AN34" s="74">
        <f t="shared" si="24"/>
        <v>37300</v>
      </c>
      <c r="AO34" s="79">
        <f t="shared" si="25"/>
        <v>38700</v>
      </c>
      <c r="AP34" s="79">
        <f t="shared" si="26"/>
        <v>41400</v>
      </c>
      <c r="AQ34" s="79">
        <f t="shared" si="27"/>
        <v>44800</v>
      </c>
      <c r="AR34" s="79">
        <f t="shared" si="28"/>
        <v>47100</v>
      </c>
      <c r="AS34" s="78">
        <f t="shared" si="29"/>
        <v>48800</v>
      </c>
      <c r="AT34" s="74">
        <f t="shared" si="30"/>
        <v>53400</v>
      </c>
      <c r="AU34" s="79">
        <f t="shared" si="31"/>
        <v>57100</v>
      </c>
      <c r="AV34" s="79">
        <f t="shared" si="31"/>
        <v>62700</v>
      </c>
      <c r="AW34" s="79">
        <f t="shared" si="32"/>
        <v>63600</v>
      </c>
      <c r="AX34" s="79">
        <f t="shared" si="33"/>
        <v>65100</v>
      </c>
      <c r="AY34" s="79">
        <f t="shared" si="34"/>
        <v>68200</v>
      </c>
      <c r="AZ34" s="79">
        <f t="shared" si="35"/>
        <v>82500</v>
      </c>
      <c r="BA34" s="78">
        <f t="shared" si="36"/>
        <v>66000</v>
      </c>
      <c r="BB34" s="74">
        <f t="shared" si="37"/>
        <v>70600</v>
      </c>
      <c r="BC34" s="79">
        <f t="shared" si="38"/>
        <v>77900</v>
      </c>
      <c r="BD34" s="79">
        <f t="shared" si="39"/>
        <v>88600</v>
      </c>
      <c r="BE34" s="79">
        <f t="shared" si="40"/>
        <v>73200</v>
      </c>
      <c r="BF34" s="79">
        <f t="shared" si="41"/>
        <v>78800</v>
      </c>
      <c r="BG34" s="79">
        <f t="shared" si="42"/>
        <v>84200</v>
      </c>
      <c r="BH34" s="79">
        <f t="shared" si="43"/>
        <v>103000</v>
      </c>
      <c r="BI34" s="78">
        <f t="shared" si="44"/>
        <v>119200</v>
      </c>
      <c r="BJ34" s="74">
        <f t="shared" si="45"/>
        <v>110700</v>
      </c>
      <c r="BK34" s="38">
        <f t="shared" si="46"/>
        <v>132800</v>
      </c>
      <c r="BL34" s="37">
        <f t="shared" si="46"/>
        <v>135000</v>
      </c>
      <c r="BM34" s="36"/>
      <c r="BN34" s="38"/>
      <c r="BO34" s="37"/>
      <c r="BP34" s="36"/>
      <c r="BQ34" s="38"/>
      <c r="BR34" s="38"/>
      <c r="BS34" s="37"/>
    </row>
    <row r="35" spans="2:71" x14ac:dyDescent="0.25">
      <c r="B35" s="1"/>
      <c r="C35" s="1"/>
      <c r="D35" s="1"/>
      <c r="E35" s="2"/>
      <c r="M35" s="9">
        <f t="shared" si="10"/>
        <v>9</v>
      </c>
      <c r="N35" s="9">
        <f t="shared" si="11"/>
        <v>0</v>
      </c>
      <c r="O35" s="9">
        <f t="shared" si="0"/>
        <v>60600</v>
      </c>
      <c r="P35" s="9">
        <f t="shared" si="1"/>
        <v>60600</v>
      </c>
      <c r="Q35" s="9">
        <f t="shared" si="12"/>
        <v>0</v>
      </c>
      <c r="S35" s="9">
        <f t="shared" si="2"/>
        <v>60600</v>
      </c>
      <c r="T35" s="9">
        <f t="shared" si="3"/>
        <v>60600</v>
      </c>
      <c r="U35" s="9">
        <f t="shared" si="13"/>
        <v>28900</v>
      </c>
      <c r="V35" s="9">
        <f t="shared" si="4"/>
        <v>31700</v>
      </c>
      <c r="W35" s="9">
        <f t="shared" si="5"/>
        <v>31700</v>
      </c>
      <c r="X35" s="9">
        <f t="shared" si="14"/>
        <v>900</v>
      </c>
      <c r="Y35" s="9">
        <f t="shared" si="6"/>
        <v>30800</v>
      </c>
      <c r="Z35" s="9">
        <f t="shared" si="7"/>
        <v>30800</v>
      </c>
      <c r="AA35" s="9">
        <f t="shared" si="20"/>
        <v>900</v>
      </c>
      <c r="AB35" s="9">
        <f t="shared" si="8"/>
        <v>29900</v>
      </c>
      <c r="AC35" s="9">
        <f t="shared" si="9"/>
        <v>29900</v>
      </c>
      <c r="AD35" s="9">
        <f t="shared" si="15"/>
        <v>900</v>
      </c>
      <c r="AF35" s="20">
        <v>6600</v>
      </c>
      <c r="AG35" s="20" t="s">
        <v>48</v>
      </c>
      <c r="AH35" s="21">
        <v>17</v>
      </c>
      <c r="AI35" s="20" t="s">
        <v>50</v>
      </c>
      <c r="AJ35" s="4"/>
      <c r="AK35" s="35">
        <f t="shared" si="21"/>
        <v>25</v>
      </c>
      <c r="AL35" s="74">
        <f t="shared" si="22"/>
        <v>34400</v>
      </c>
      <c r="AM35" s="78">
        <f t="shared" si="23"/>
        <v>35700</v>
      </c>
      <c r="AN35" s="74">
        <f t="shared" si="24"/>
        <v>38400</v>
      </c>
      <c r="AO35" s="79">
        <f t="shared" si="25"/>
        <v>39900</v>
      </c>
      <c r="AP35" s="79">
        <f t="shared" si="26"/>
        <v>42600</v>
      </c>
      <c r="AQ35" s="79">
        <f t="shared" si="27"/>
        <v>46100</v>
      </c>
      <c r="AR35" s="79">
        <f t="shared" si="28"/>
        <v>48500</v>
      </c>
      <c r="AS35" s="78">
        <f t="shared" si="29"/>
        <v>50300</v>
      </c>
      <c r="AT35" s="74">
        <f t="shared" si="30"/>
        <v>55000</v>
      </c>
      <c r="AU35" s="79">
        <f t="shared" si="31"/>
        <v>58800</v>
      </c>
      <c r="AV35" s="79">
        <f t="shared" si="31"/>
        <v>64600</v>
      </c>
      <c r="AW35" s="79">
        <f t="shared" si="32"/>
        <v>65500</v>
      </c>
      <c r="AX35" s="79">
        <f t="shared" si="33"/>
        <v>67100</v>
      </c>
      <c r="AY35" s="79">
        <f t="shared" si="34"/>
        <v>70200</v>
      </c>
      <c r="AZ35" s="79">
        <f t="shared" si="35"/>
        <v>85000</v>
      </c>
      <c r="BA35" s="78">
        <f t="shared" si="36"/>
        <v>68000</v>
      </c>
      <c r="BB35" s="74">
        <f t="shared" si="37"/>
        <v>72700</v>
      </c>
      <c r="BC35" s="79">
        <f t="shared" si="38"/>
        <v>80200</v>
      </c>
      <c r="BD35" s="79">
        <f t="shared" si="39"/>
        <v>91300</v>
      </c>
      <c r="BE35" s="79">
        <f t="shared" si="40"/>
        <v>75400</v>
      </c>
      <c r="BF35" s="79">
        <f t="shared" si="41"/>
        <v>81200</v>
      </c>
      <c r="BG35" s="79">
        <f t="shared" si="42"/>
        <v>86700</v>
      </c>
      <c r="BH35" s="79">
        <f t="shared" si="43"/>
        <v>106100</v>
      </c>
      <c r="BI35" s="78">
        <f t="shared" si="44"/>
        <v>122800</v>
      </c>
      <c r="BJ35" s="74">
        <f t="shared" si="45"/>
        <v>114000</v>
      </c>
      <c r="BK35" s="38">
        <f t="shared" si="45"/>
        <v>136800</v>
      </c>
      <c r="BL35" s="37">
        <f t="shared" si="45"/>
        <v>139100</v>
      </c>
      <c r="BM35" s="36"/>
      <c r="BN35" s="38"/>
      <c r="BO35" s="37"/>
      <c r="BP35" s="36"/>
      <c r="BQ35" s="38"/>
      <c r="BR35" s="38"/>
      <c r="BS35" s="37"/>
    </row>
    <row r="36" spans="2:71" x14ac:dyDescent="0.25">
      <c r="B36" s="1"/>
      <c r="C36" s="1"/>
      <c r="D36" s="1"/>
      <c r="E36" s="2"/>
      <c r="M36" s="9">
        <f t="shared" si="10"/>
        <v>9</v>
      </c>
      <c r="N36" s="9">
        <f t="shared" si="11"/>
        <v>0</v>
      </c>
      <c r="O36" s="9">
        <f t="shared" si="0"/>
        <v>62400</v>
      </c>
      <c r="P36" s="9">
        <f t="shared" si="1"/>
        <v>62400</v>
      </c>
      <c r="Q36" s="9">
        <f t="shared" si="12"/>
        <v>0</v>
      </c>
      <c r="S36" s="9">
        <f t="shared" si="2"/>
        <v>62400</v>
      </c>
      <c r="T36" s="9">
        <f t="shared" si="3"/>
        <v>62400</v>
      </c>
      <c r="U36" s="9">
        <f t="shared" si="13"/>
        <v>28900</v>
      </c>
      <c r="V36" s="9">
        <f t="shared" si="4"/>
        <v>33500</v>
      </c>
      <c r="W36" s="9">
        <f t="shared" si="5"/>
        <v>33500</v>
      </c>
      <c r="X36" s="9">
        <f t="shared" si="14"/>
        <v>900</v>
      </c>
      <c r="Y36" s="9">
        <f t="shared" si="6"/>
        <v>32600</v>
      </c>
      <c r="Z36" s="9">
        <f t="shared" si="7"/>
        <v>32600</v>
      </c>
      <c r="AA36" s="9">
        <f t="shared" si="20"/>
        <v>900</v>
      </c>
      <c r="AB36" s="9">
        <f t="shared" si="8"/>
        <v>31700</v>
      </c>
      <c r="AC36" s="9">
        <f t="shared" si="9"/>
        <v>31700</v>
      </c>
      <c r="AD36" s="9">
        <f t="shared" si="15"/>
        <v>900</v>
      </c>
      <c r="AF36" s="20">
        <v>7000</v>
      </c>
      <c r="AG36" s="20" t="s">
        <v>48</v>
      </c>
      <c r="AH36" s="21">
        <v>18</v>
      </c>
      <c r="AI36" s="20" t="s">
        <v>50</v>
      </c>
      <c r="AK36" s="35">
        <f t="shared" si="21"/>
        <v>26</v>
      </c>
      <c r="AL36" s="74">
        <f t="shared" si="22"/>
        <v>35400</v>
      </c>
      <c r="AM36" s="78">
        <f t="shared" si="23"/>
        <v>36800</v>
      </c>
      <c r="AN36" s="74">
        <f t="shared" si="24"/>
        <v>39600</v>
      </c>
      <c r="AO36" s="79">
        <f t="shared" si="25"/>
        <v>41100</v>
      </c>
      <c r="AP36" s="79">
        <f t="shared" si="26"/>
        <v>43900</v>
      </c>
      <c r="AQ36" s="79">
        <f t="shared" si="27"/>
        <v>47500</v>
      </c>
      <c r="AR36" s="79">
        <f t="shared" si="28"/>
        <v>50000</v>
      </c>
      <c r="AS36" s="78">
        <f t="shared" si="29"/>
        <v>51800</v>
      </c>
      <c r="AT36" s="74">
        <f t="shared" si="30"/>
        <v>56700</v>
      </c>
      <c r="AU36" s="79">
        <f t="shared" si="31"/>
        <v>60600</v>
      </c>
      <c r="AV36" s="79">
        <f t="shared" si="31"/>
        <v>66500</v>
      </c>
      <c r="AW36" s="79">
        <f t="shared" si="32"/>
        <v>67500</v>
      </c>
      <c r="AX36" s="79">
        <f t="shared" si="33"/>
        <v>69100</v>
      </c>
      <c r="AY36" s="79">
        <f t="shared" si="34"/>
        <v>72300</v>
      </c>
      <c r="AZ36" s="79">
        <f t="shared" si="35"/>
        <v>87600</v>
      </c>
      <c r="BA36" s="78">
        <f t="shared" si="36"/>
        <v>70000</v>
      </c>
      <c r="BB36" s="74">
        <f t="shared" si="37"/>
        <v>74900</v>
      </c>
      <c r="BC36" s="79">
        <f t="shared" si="38"/>
        <v>82600</v>
      </c>
      <c r="BD36" s="79">
        <f t="shared" si="39"/>
        <v>94000</v>
      </c>
      <c r="BE36" s="79">
        <f t="shared" si="40"/>
        <v>77700</v>
      </c>
      <c r="BF36" s="79">
        <f t="shared" si="41"/>
        <v>83600</v>
      </c>
      <c r="BG36" s="79">
        <f t="shared" si="42"/>
        <v>89300</v>
      </c>
      <c r="BH36" s="79">
        <f t="shared" si="43"/>
        <v>109300</v>
      </c>
      <c r="BI36" s="78">
        <f t="shared" si="44"/>
        <v>126500</v>
      </c>
      <c r="BJ36" s="74">
        <f t="shared" si="44"/>
        <v>117400</v>
      </c>
      <c r="BK36" s="38">
        <v>141000</v>
      </c>
      <c r="BL36" s="37">
        <f t="shared" si="44"/>
        <v>143300</v>
      </c>
      <c r="BM36" s="36"/>
      <c r="BN36" s="38"/>
      <c r="BO36" s="37"/>
      <c r="BP36" s="36"/>
      <c r="BQ36" s="38"/>
      <c r="BR36" s="38"/>
      <c r="BS36" s="37"/>
    </row>
    <row r="37" spans="2:71" x14ac:dyDescent="0.25">
      <c r="B37" s="1"/>
      <c r="C37" s="1"/>
      <c r="D37" s="1"/>
      <c r="E37" s="2"/>
      <c r="M37" s="9">
        <f t="shared" si="10"/>
        <v>9</v>
      </c>
      <c r="N37" s="9">
        <f t="shared" si="11"/>
        <v>0</v>
      </c>
      <c r="O37" s="9">
        <f t="shared" si="0"/>
        <v>64300</v>
      </c>
      <c r="P37" s="9">
        <f t="shared" si="1"/>
        <v>64300</v>
      </c>
      <c r="Q37" s="9">
        <f t="shared" si="12"/>
        <v>0</v>
      </c>
      <c r="S37" s="9">
        <f t="shared" si="2"/>
        <v>64300</v>
      </c>
      <c r="T37" s="9">
        <f t="shared" si="3"/>
        <v>64300</v>
      </c>
      <c r="U37" s="9">
        <f t="shared" si="13"/>
        <v>28900</v>
      </c>
      <c r="V37" s="9">
        <f t="shared" si="4"/>
        <v>35400</v>
      </c>
      <c r="W37" s="9">
        <f t="shared" si="5"/>
        <v>35400</v>
      </c>
      <c r="X37" s="9">
        <f t="shared" si="14"/>
        <v>900</v>
      </c>
      <c r="Y37" s="9">
        <f t="shared" si="6"/>
        <v>34500</v>
      </c>
      <c r="Z37" s="9">
        <f t="shared" si="7"/>
        <v>34500</v>
      </c>
      <c r="AA37" s="9">
        <f t="shared" si="20"/>
        <v>900</v>
      </c>
      <c r="AB37" s="9">
        <f t="shared" si="8"/>
        <v>33600</v>
      </c>
      <c r="AC37" s="9">
        <f t="shared" si="9"/>
        <v>33600</v>
      </c>
      <c r="AD37" s="9">
        <f t="shared" si="15"/>
        <v>900</v>
      </c>
      <c r="AF37" s="9">
        <v>7600</v>
      </c>
      <c r="AG37" s="9" t="s">
        <v>49</v>
      </c>
      <c r="AH37" s="10">
        <v>19</v>
      </c>
      <c r="AI37" s="9" t="s">
        <v>51</v>
      </c>
      <c r="AK37" s="35">
        <f t="shared" si="21"/>
        <v>27</v>
      </c>
      <c r="AL37" s="74">
        <f t="shared" si="22"/>
        <v>36500</v>
      </c>
      <c r="AM37" s="78">
        <f t="shared" si="23"/>
        <v>37900</v>
      </c>
      <c r="AN37" s="74">
        <f t="shared" si="24"/>
        <v>40800</v>
      </c>
      <c r="AO37" s="79">
        <f t="shared" si="25"/>
        <v>42300</v>
      </c>
      <c r="AP37" s="79">
        <f t="shared" si="26"/>
        <v>45200</v>
      </c>
      <c r="AQ37" s="79">
        <f t="shared" si="27"/>
        <v>48900</v>
      </c>
      <c r="AR37" s="79">
        <f t="shared" si="28"/>
        <v>51500</v>
      </c>
      <c r="AS37" s="78">
        <f t="shared" si="29"/>
        <v>53400</v>
      </c>
      <c r="AT37" s="74">
        <f t="shared" si="30"/>
        <v>58400</v>
      </c>
      <c r="AU37" s="79">
        <f t="shared" si="31"/>
        <v>62400</v>
      </c>
      <c r="AV37" s="79">
        <f t="shared" si="31"/>
        <v>68500</v>
      </c>
      <c r="AW37" s="79">
        <f t="shared" si="32"/>
        <v>69500</v>
      </c>
      <c r="AX37" s="79">
        <f t="shared" si="33"/>
        <v>71200</v>
      </c>
      <c r="AY37" s="79">
        <f t="shared" si="34"/>
        <v>74500</v>
      </c>
      <c r="AZ37" s="79">
        <f t="shared" si="35"/>
        <v>90200</v>
      </c>
      <c r="BA37" s="78">
        <f t="shared" si="36"/>
        <v>72100</v>
      </c>
      <c r="BB37" s="74">
        <f t="shared" si="37"/>
        <v>77100</v>
      </c>
      <c r="BC37" s="79">
        <f t="shared" si="38"/>
        <v>85100</v>
      </c>
      <c r="BD37" s="79">
        <f t="shared" si="39"/>
        <v>96800</v>
      </c>
      <c r="BE37" s="79">
        <f t="shared" si="40"/>
        <v>80000</v>
      </c>
      <c r="BF37" s="79">
        <f t="shared" si="41"/>
        <v>86100</v>
      </c>
      <c r="BG37" s="79">
        <f t="shared" si="42"/>
        <v>92000</v>
      </c>
      <c r="BH37" s="79">
        <f t="shared" si="43"/>
        <v>112600</v>
      </c>
      <c r="BI37" s="78">
        <f t="shared" si="43"/>
        <v>130300</v>
      </c>
      <c r="BJ37" s="74">
        <f t="shared" si="43"/>
        <v>120900</v>
      </c>
      <c r="BK37" s="38">
        <f t="shared" si="43"/>
        <v>145200</v>
      </c>
      <c r="BL37" s="37">
        <f t="shared" si="43"/>
        <v>147600</v>
      </c>
      <c r="BM37" s="36"/>
      <c r="BN37" s="38"/>
      <c r="BO37" s="37"/>
      <c r="BP37" s="36"/>
      <c r="BQ37" s="38"/>
      <c r="BR37" s="38"/>
      <c r="BS37" s="37"/>
    </row>
    <row r="38" spans="2:71" x14ac:dyDescent="0.25">
      <c r="B38" s="1"/>
      <c r="C38" s="1"/>
      <c r="D38" s="1"/>
      <c r="E38" s="2"/>
      <c r="M38" s="9">
        <f t="shared" si="10"/>
        <v>9</v>
      </c>
      <c r="N38" s="9">
        <f t="shared" si="11"/>
        <v>0</v>
      </c>
      <c r="O38" s="9">
        <f t="shared" si="0"/>
        <v>66200</v>
      </c>
      <c r="P38" s="9">
        <f t="shared" si="1"/>
        <v>66200</v>
      </c>
      <c r="Q38" s="9">
        <f t="shared" si="12"/>
        <v>0</v>
      </c>
      <c r="S38" s="9">
        <f t="shared" si="2"/>
        <v>66200</v>
      </c>
      <c r="T38" s="9">
        <f t="shared" si="3"/>
        <v>66200</v>
      </c>
      <c r="U38" s="9">
        <f t="shared" si="13"/>
        <v>28900</v>
      </c>
      <c r="V38" s="9">
        <f t="shared" si="4"/>
        <v>37300</v>
      </c>
      <c r="W38" s="9">
        <f t="shared" si="5"/>
        <v>37300</v>
      </c>
      <c r="X38" s="9">
        <f t="shared" si="14"/>
        <v>900</v>
      </c>
      <c r="Y38" s="9">
        <f t="shared" si="6"/>
        <v>36400</v>
      </c>
      <c r="Z38" s="9">
        <f t="shared" si="7"/>
        <v>36400</v>
      </c>
      <c r="AA38" s="9">
        <f t="shared" si="20"/>
        <v>900</v>
      </c>
      <c r="AB38" s="9">
        <f t="shared" si="8"/>
        <v>35500</v>
      </c>
      <c r="AC38" s="9">
        <f t="shared" si="9"/>
        <v>35500</v>
      </c>
      <c r="AD38" s="9">
        <f t="shared" si="15"/>
        <v>900</v>
      </c>
      <c r="AF38" s="9">
        <v>7740</v>
      </c>
      <c r="AG38" s="9" t="s">
        <v>49</v>
      </c>
      <c r="AH38" s="10" t="s">
        <v>93</v>
      </c>
      <c r="AI38" s="9" t="s">
        <v>51</v>
      </c>
      <c r="AK38" s="35">
        <f t="shared" si="21"/>
        <v>28</v>
      </c>
      <c r="AL38" s="74">
        <f t="shared" si="22"/>
        <v>37600</v>
      </c>
      <c r="AM38" s="78">
        <f t="shared" si="23"/>
        <v>39000</v>
      </c>
      <c r="AN38" s="74">
        <f t="shared" si="24"/>
        <v>42000</v>
      </c>
      <c r="AO38" s="79">
        <f t="shared" si="25"/>
        <v>43600</v>
      </c>
      <c r="AP38" s="79">
        <f t="shared" si="26"/>
        <v>46600</v>
      </c>
      <c r="AQ38" s="79">
        <f t="shared" si="27"/>
        <v>50400</v>
      </c>
      <c r="AR38" s="79">
        <f t="shared" si="28"/>
        <v>53000</v>
      </c>
      <c r="AS38" s="78">
        <f t="shared" si="29"/>
        <v>55000</v>
      </c>
      <c r="AT38" s="74">
        <f t="shared" si="30"/>
        <v>60200</v>
      </c>
      <c r="AU38" s="79">
        <f t="shared" si="31"/>
        <v>64300</v>
      </c>
      <c r="AV38" s="79">
        <f t="shared" si="31"/>
        <v>70600</v>
      </c>
      <c r="AW38" s="79">
        <f t="shared" si="32"/>
        <v>71600</v>
      </c>
      <c r="AX38" s="79">
        <f t="shared" si="33"/>
        <v>73300</v>
      </c>
      <c r="AY38" s="79">
        <f t="shared" si="34"/>
        <v>76700</v>
      </c>
      <c r="AZ38" s="79">
        <f t="shared" si="35"/>
        <v>92900</v>
      </c>
      <c r="BA38" s="78">
        <f t="shared" si="36"/>
        <v>74300</v>
      </c>
      <c r="BB38" s="74">
        <f t="shared" si="37"/>
        <v>79400</v>
      </c>
      <c r="BC38" s="79">
        <f t="shared" si="38"/>
        <v>87700</v>
      </c>
      <c r="BD38" s="79">
        <f t="shared" si="39"/>
        <v>99700</v>
      </c>
      <c r="BE38" s="79">
        <f t="shared" si="40"/>
        <v>82400</v>
      </c>
      <c r="BF38" s="79">
        <f t="shared" si="41"/>
        <v>88700</v>
      </c>
      <c r="BG38" s="79">
        <f t="shared" si="42"/>
        <v>94800</v>
      </c>
      <c r="BH38" s="79">
        <f t="shared" si="42"/>
        <v>116000</v>
      </c>
      <c r="BI38" s="78">
        <f t="shared" si="42"/>
        <v>134200</v>
      </c>
      <c r="BJ38" s="74">
        <f t="shared" si="42"/>
        <v>124500</v>
      </c>
      <c r="BK38" s="38">
        <v>150000</v>
      </c>
      <c r="BL38" s="37">
        <f t="shared" si="42"/>
        <v>152000</v>
      </c>
      <c r="BM38" s="36"/>
      <c r="BN38" s="38"/>
      <c r="BO38" s="37"/>
      <c r="BP38" s="36"/>
      <c r="BQ38" s="38"/>
      <c r="BR38" s="38"/>
      <c r="BS38" s="37"/>
    </row>
    <row r="39" spans="2:71" x14ac:dyDescent="0.25">
      <c r="B39" s="1"/>
      <c r="C39" s="1"/>
      <c r="D39" s="1"/>
      <c r="E39" s="2"/>
      <c r="M39" s="9">
        <f t="shared" si="10"/>
        <v>9</v>
      </c>
      <c r="N39" s="9">
        <f t="shared" si="11"/>
        <v>0</v>
      </c>
      <c r="O39" s="9">
        <f t="shared" si="0"/>
        <v>68200</v>
      </c>
      <c r="P39" s="9">
        <f t="shared" si="1"/>
        <v>68200</v>
      </c>
      <c r="Q39" s="9">
        <f t="shared" si="12"/>
        <v>0</v>
      </c>
      <c r="S39" s="9">
        <f t="shared" si="2"/>
        <v>68200</v>
      </c>
      <c r="T39" s="9">
        <f t="shared" si="3"/>
        <v>68200</v>
      </c>
      <c r="U39" s="9">
        <f t="shared" si="13"/>
        <v>28900</v>
      </c>
      <c r="V39" s="9">
        <f t="shared" si="4"/>
        <v>39300</v>
      </c>
      <c r="W39" s="9">
        <f t="shared" si="5"/>
        <v>39300</v>
      </c>
      <c r="X39" s="9">
        <f t="shared" si="14"/>
        <v>900</v>
      </c>
      <c r="Y39" s="9">
        <f t="shared" si="6"/>
        <v>38400</v>
      </c>
      <c r="Z39" s="9">
        <f t="shared" si="7"/>
        <v>38400</v>
      </c>
      <c r="AA39" s="9">
        <f t="shared" si="20"/>
        <v>900</v>
      </c>
      <c r="AB39" s="9">
        <f t="shared" si="8"/>
        <v>37500</v>
      </c>
      <c r="AC39" s="9">
        <f t="shared" si="9"/>
        <v>37500</v>
      </c>
      <c r="AD39" s="9">
        <f t="shared" si="15"/>
        <v>900</v>
      </c>
      <c r="AF39" s="9">
        <v>8000</v>
      </c>
      <c r="AG39" s="9" t="s">
        <v>49</v>
      </c>
      <c r="AH39" s="10">
        <v>20</v>
      </c>
      <c r="AI39" s="9" t="s">
        <v>51</v>
      </c>
      <c r="AK39" s="35">
        <f t="shared" si="21"/>
        <v>29</v>
      </c>
      <c r="AL39" s="74">
        <f t="shared" si="22"/>
        <v>38700</v>
      </c>
      <c r="AM39" s="78">
        <f t="shared" si="23"/>
        <v>40200</v>
      </c>
      <c r="AN39" s="74">
        <f t="shared" si="24"/>
        <v>43300</v>
      </c>
      <c r="AO39" s="79">
        <f t="shared" si="25"/>
        <v>44900</v>
      </c>
      <c r="AP39" s="79">
        <f t="shared" si="26"/>
        <v>48000</v>
      </c>
      <c r="AQ39" s="79">
        <f t="shared" si="27"/>
        <v>51900</v>
      </c>
      <c r="AR39" s="79">
        <f t="shared" si="28"/>
        <v>54600</v>
      </c>
      <c r="AS39" s="78">
        <f t="shared" si="29"/>
        <v>56700</v>
      </c>
      <c r="AT39" s="74">
        <f t="shared" si="30"/>
        <v>62000</v>
      </c>
      <c r="AU39" s="79">
        <f t="shared" si="31"/>
        <v>66200</v>
      </c>
      <c r="AV39" s="79">
        <f t="shared" si="31"/>
        <v>72700</v>
      </c>
      <c r="AW39" s="79">
        <f t="shared" si="32"/>
        <v>73700</v>
      </c>
      <c r="AX39" s="79">
        <f t="shared" si="33"/>
        <v>75500</v>
      </c>
      <c r="AY39" s="79">
        <f t="shared" si="34"/>
        <v>79000</v>
      </c>
      <c r="AZ39" s="79">
        <f t="shared" si="35"/>
        <v>95700</v>
      </c>
      <c r="BA39" s="78">
        <f t="shared" si="36"/>
        <v>76500</v>
      </c>
      <c r="BB39" s="74">
        <f t="shared" si="37"/>
        <v>81800</v>
      </c>
      <c r="BC39" s="79">
        <f t="shared" si="38"/>
        <v>90300</v>
      </c>
      <c r="BD39" s="79">
        <f t="shared" si="39"/>
        <v>102700</v>
      </c>
      <c r="BE39" s="79">
        <f t="shared" si="40"/>
        <v>84900</v>
      </c>
      <c r="BF39" s="79">
        <f t="shared" si="41"/>
        <v>91400</v>
      </c>
      <c r="BG39" s="79">
        <f t="shared" si="42"/>
        <v>97600</v>
      </c>
      <c r="BH39" s="79">
        <f t="shared" si="42"/>
        <v>119500</v>
      </c>
      <c r="BI39" s="78">
        <f t="shared" si="42"/>
        <v>138200</v>
      </c>
      <c r="BJ39" s="74">
        <f t="shared" si="42"/>
        <v>128200</v>
      </c>
      <c r="BK39" s="38">
        <f t="shared" si="42"/>
        <v>154500</v>
      </c>
      <c r="BL39" s="37">
        <f t="shared" si="42"/>
        <v>156600</v>
      </c>
      <c r="BM39" s="36"/>
      <c r="BN39" s="38"/>
      <c r="BO39" s="37"/>
      <c r="BP39" s="36"/>
      <c r="BQ39" s="38"/>
      <c r="BR39" s="38"/>
      <c r="BS39" s="37"/>
    </row>
    <row r="40" spans="2:71" x14ac:dyDescent="0.25">
      <c r="B40" s="1"/>
      <c r="C40" s="1"/>
      <c r="D40" s="1"/>
      <c r="E40" s="2"/>
      <c r="M40" s="9">
        <f t="shared" si="10"/>
        <v>9</v>
      </c>
      <c r="N40" s="9">
        <f t="shared" si="11"/>
        <v>0</v>
      </c>
      <c r="O40" s="9">
        <f t="shared" si="0"/>
        <v>70200</v>
      </c>
      <c r="P40" s="9">
        <f t="shared" si="1"/>
        <v>70200</v>
      </c>
      <c r="Q40" s="9">
        <f t="shared" si="12"/>
        <v>0</v>
      </c>
      <c r="S40" s="9">
        <f t="shared" si="2"/>
        <v>70200</v>
      </c>
      <c r="T40" s="9">
        <f t="shared" si="3"/>
        <v>70200</v>
      </c>
      <c r="U40" s="9">
        <f t="shared" si="13"/>
        <v>28900</v>
      </c>
      <c r="V40" s="9">
        <f t="shared" si="4"/>
        <v>41300</v>
      </c>
      <c r="W40" s="9">
        <f t="shared" si="5"/>
        <v>41300</v>
      </c>
      <c r="X40" s="9">
        <f t="shared" si="14"/>
        <v>900</v>
      </c>
      <c r="Y40" s="9">
        <f t="shared" si="6"/>
        <v>40400</v>
      </c>
      <c r="Z40" s="9">
        <f t="shared" si="7"/>
        <v>40400</v>
      </c>
      <c r="AA40" s="9">
        <f t="shared" si="20"/>
        <v>900</v>
      </c>
      <c r="AB40" s="9">
        <f t="shared" si="8"/>
        <v>39500</v>
      </c>
      <c r="AC40" s="9">
        <f t="shared" si="9"/>
        <v>39500</v>
      </c>
      <c r="AD40" s="9">
        <f t="shared" si="15"/>
        <v>900</v>
      </c>
      <c r="AF40" s="20">
        <v>8700</v>
      </c>
      <c r="AG40" s="20" t="s">
        <v>21</v>
      </c>
      <c r="AH40" s="21">
        <v>21</v>
      </c>
      <c r="AI40" s="20" t="s">
        <v>22</v>
      </c>
      <c r="AK40" s="35">
        <f t="shared" si="21"/>
        <v>30</v>
      </c>
      <c r="AL40" s="74">
        <f t="shared" si="22"/>
        <v>39900</v>
      </c>
      <c r="AM40" s="78">
        <f t="shared" si="23"/>
        <v>41400</v>
      </c>
      <c r="AN40" s="74">
        <f t="shared" si="24"/>
        <v>44600</v>
      </c>
      <c r="AO40" s="79">
        <f t="shared" si="25"/>
        <v>46200</v>
      </c>
      <c r="AP40" s="79">
        <f t="shared" si="26"/>
        <v>49400</v>
      </c>
      <c r="AQ40" s="79">
        <f t="shared" si="27"/>
        <v>53500</v>
      </c>
      <c r="AR40" s="79">
        <f t="shared" si="28"/>
        <v>56200</v>
      </c>
      <c r="AS40" s="78">
        <f t="shared" si="29"/>
        <v>58400</v>
      </c>
      <c r="AT40" s="74">
        <f t="shared" si="30"/>
        <v>63900</v>
      </c>
      <c r="AU40" s="79">
        <f t="shared" si="31"/>
        <v>68200</v>
      </c>
      <c r="AV40" s="79">
        <f t="shared" si="31"/>
        <v>74900</v>
      </c>
      <c r="AW40" s="79">
        <f t="shared" si="32"/>
        <v>75900</v>
      </c>
      <c r="AX40" s="79">
        <f t="shared" si="33"/>
        <v>77800</v>
      </c>
      <c r="AY40" s="79">
        <f t="shared" si="34"/>
        <v>81400</v>
      </c>
      <c r="AZ40" s="79">
        <f t="shared" si="35"/>
        <v>98600</v>
      </c>
      <c r="BA40" s="78">
        <f t="shared" si="36"/>
        <v>78800</v>
      </c>
      <c r="BB40" s="74">
        <f t="shared" si="37"/>
        <v>84300</v>
      </c>
      <c r="BC40" s="79">
        <f t="shared" si="38"/>
        <v>93000</v>
      </c>
      <c r="BD40" s="79">
        <f t="shared" si="39"/>
        <v>105800</v>
      </c>
      <c r="BE40" s="79">
        <v>87400</v>
      </c>
      <c r="BF40" s="79">
        <f t="shared" si="41"/>
        <v>94100</v>
      </c>
      <c r="BG40" s="79">
        <f t="shared" si="42"/>
        <v>100500</v>
      </c>
      <c r="BH40" s="79">
        <f t="shared" si="42"/>
        <v>123100</v>
      </c>
      <c r="BI40" s="78">
        <f t="shared" si="42"/>
        <v>142300</v>
      </c>
      <c r="BJ40" s="74">
        <f t="shared" si="42"/>
        <v>132000</v>
      </c>
      <c r="BK40" s="38">
        <f t="shared" si="42"/>
        <v>159100</v>
      </c>
      <c r="BL40" s="37">
        <f t="shared" si="42"/>
        <v>161300</v>
      </c>
      <c r="BM40" s="36"/>
      <c r="BN40" s="38"/>
      <c r="BO40" s="37"/>
      <c r="BP40" s="36"/>
      <c r="BQ40" s="38"/>
      <c r="BR40" s="38"/>
      <c r="BS40" s="37"/>
    </row>
    <row r="41" spans="2:71" x14ac:dyDescent="0.25">
      <c r="B41" s="1"/>
      <c r="C41" s="1"/>
      <c r="D41" s="1"/>
      <c r="E41" s="2"/>
      <c r="M41" s="9">
        <f t="shared" si="10"/>
        <v>9</v>
      </c>
      <c r="N41" s="9">
        <f t="shared" si="11"/>
        <v>0</v>
      </c>
      <c r="O41" s="9">
        <f t="shared" si="0"/>
        <v>72300</v>
      </c>
      <c r="P41" s="9">
        <f t="shared" si="1"/>
        <v>72300</v>
      </c>
      <c r="Q41" s="9">
        <f t="shared" si="12"/>
        <v>0</v>
      </c>
      <c r="S41" s="9">
        <f t="shared" si="2"/>
        <v>72300</v>
      </c>
      <c r="T41" s="9">
        <f t="shared" si="3"/>
        <v>72300</v>
      </c>
      <c r="U41" s="9">
        <f t="shared" si="13"/>
        <v>28900</v>
      </c>
      <c r="V41" s="9">
        <f t="shared" si="4"/>
        <v>43400</v>
      </c>
      <c r="W41" s="9">
        <f t="shared" si="5"/>
        <v>43400</v>
      </c>
      <c r="X41" s="9">
        <f t="shared" si="14"/>
        <v>900</v>
      </c>
      <c r="Y41" s="9">
        <f t="shared" si="6"/>
        <v>42500</v>
      </c>
      <c r="Z41" s="9">
        <f t="shared" si="7"/>
        <v>42500</v>
      </c>
      <c r="AA41" s="9">
        <f t="shared" si="20"/>
        <v>900</v>
      </c>
      <c r="AB41" s="9">
        <f t="shared" si="8"/>
        <v>41600</v>
      </c>
      <c r="AC41" s="9">
        <f t="shared" si="9"/>
        <v>41600</v>
      </c>
      <c r="AD41" s="9">
        <f t="shared" si="15"/>
        <v>900</v>
      </c>
      <c r="AF41" s="20">
        <v>8900</v>
      </c>
      <c r="AG41" s="20" t="s">
        <v>21</v>
      </c>
      <c r="AH41" s="21">
        <v>22</v>
      </c>
      <c r="AI41" s="20" t="s">
        <v>22</v>
      </c>
      <c r="AK41" s="35">
        <f t="shared" si="21"/>
        <v>31</v>
      </c>
      <c r="AL41" s="74">
        <f t="shared" si="22"/>
        <v>41100</v>
      </c>
      <c r="AM41" s="78">
        <f t="shared" si="23"/>
        <v>42600</v>
      </c>
      <c r="AN41" s="74">
        <v>45900</v>
      </c>
      <c r="AO41" s="79">
        <f t="shared" si="25"/>
        <v>47600</v>
      </c>
      <c r="AP41" s="79">
        <f t="shared" si="26"/>
        <v>50900</v>
      </c>
      <c r="AQ41" s="79">
        <f t="shared" si="27"/>
        <v>55100</v>
      </c>
      <c r="AR41" s="79">
        <f t="shared" si="28"/>
        <v>57900</v>
      </c>
      <c r="AS41" s="78">
        <f t="shared" si="29"/>
        <v>60200</v>
      </c>
      <c r="AT41" s="74">
        <f t="shared" si="30"/>
        <v>65800</v>
      </c>
      <c r="AU41" s="79">
        <f t="shared" si="31"/>
        <v>70200</v>
      </c>
      <c r="AV41" s="79">
        <f t="shared" si="31"/>
        <v>77100</v>
      </c>
      <c r="AW41" s="79">
        <f t="shared" si="32"/>
        <v>78200</v>
      </c>
      <c r="AX41" s="79">
        <f t="shared" si="33"/>
        <v>80100</v>
      </c>
      <c r="AY41" s="79">
        <f t="shared" si="34"/>
        <v>83800</v>
      </c>
      <c r="AZ41" s="79">
        <f t="shared" si="35"/>
        <v>101600</v>
      </c>
      <c r="BA41" s="78">
        <f t="shared" si="36"/>
        <v>81200</v>
      </c>
      <c r="BB41" s="74">
        <f t="shared" si="37"/>
        <v>86800</v>
      </c>
      <c r="BC41" s="79">
        <f t="shared" si="38"/>
        <v>95800</v>
      </c>
      <c r="BD41" s="79">
        <f t="shared" si="39"/>
        <v>109000</v>
      </c>
      <c r="BE41" s="79">
        <f t="shared" si="40"/>
        <v>90000</v>
      </c>
      <c r="BF41" s="79">
        <f t="shared" si="41"/>
        <v>96900</v>
      </c>
      <c r="BG41" s="79">
        <f t="shared" si="42"/>
        <v>103500</v>
      </c>
      <c r="BH41" s="79">
        <f t="shared" si="42"/>
        <v>126800</v>
      </c>
      <c r="BI41" s="78">
        <f t="shared" si="42"/>
        <v>146600</v>
      </c>
      <c r="BJ41" s="74">
        <f t="shared" si="42"/>
        <v>136000</v>
      </c>
      <c r="BK41" s="38">
        <f t="shared" si="42"/>
        <v>163900</v>
      </c>
      <c r="BL41" s="37">
        <f t="shared" si="42"/>
        <v>166100</v>
      </c>
      <c r="BM41" s="36"/>
      <c r="BN41" s="38"/>
      <c r="BO41" s="37"/>
      <c r="BP41" s="36"/>
      <c r="BQ41" s="38"/>
      <c r="BR41" s="38"/>
      <c r="BS41" s="37"/>
    </row>
    <row r="42" spans="2:71" x14ac:dyDescent="0.25">
      <c r="B42" s="1"/>
      <c r="C42" s="1"/>
      <c r="D42" s="1"/>
      <c r="E42" s="2"/>
      <c r="M42" s="9">
        <f t="shared" si="10"/>
        <v>9</v>
      </c>
      <c r="N42" s="9">
        <f t="shared" si="11"/>
        <v>0</v>
      </c>
      <c r="O42" s="9">
        <f t="shared" si="0"/>
        <v>74500</v>
      </c>
      <c r="P42" s="9">
        <f t="shared" si="1"/>
        <v>74500</v>
      </c>
      <c r="Q42" s="9">
        <f t="shared" si="12"/>
        <v>0</v>
      </c>
      <c r="S42" s="9">
        <f t="shared" si="2"/>
        <v>74500</v>
      </c>
      <c r="T42" s="9">
        <f t="shared" si="3"/>
        <v>74500</v>
      </c>
      <c r="U42" s="9">
        <f t="shared" si="13"/>
        <v>28900</v>
      </c>
      <c r="V42" s="9">
        <f t="shared" si="4"/>
        <v>45600</v>
      </c>
      <c r="W42" s="9">
        <f t="shared" si="5"/>
        <v>45600</v>
      </c>
      <c r="X42" s="9">
        <f t="shared" si="14"/>
        <v>900</v>
      </c>
      <c r="Y42" s="9">
        <f t="shared" si="6"/>
        <v>44700</v>
      </c>
      <c r="Z42" s="9">
        <f t="shared" si="7"/>
        <v>44700</v>
      </c>
      <c r="AA42" s="9">
        <f t="shared" si="20"/>
        <v>900</v>
      </c>
      <c r="AB42" s="9">
        <f t="shared" si="8"/>
        <v>43800</v>
      </c>
      <c r="AC42" s="9">
        <f t="shared" si="9"/>
        <v>43800</v>
      </c>
      <c r="AD42" s="9">
        <f t="shared" si="15"/>
        <v>900</v>
      </c>
      <c r="AF42" s="20">
        <v>9500</v>
      </c>
      <c r="AG42" s="20" t="s">
        <v>21</v>
      </c>
      <c r="AH42" s="21">
        <v>23</v>
      </c>
      <c r="AI42" s="20" t="s">
        <v>22</v>
      </c>
      <c r="AK42" s="35">
        <f t="shared" si="21"/>
        <v>32</v>
      </c>
      <c r="AL42" s="74">
        <f t="shared" si="22"/>
        <v>42300</v>
      </c>
      <c r="AM42" s="78">
        <f t="shared" si="23"/>
        <v>43900</v>
      </c>
      <c r="AN42" s="74">
        <f t="shared" si="24"/>
        <v>47300</v>
      </c>
      <c r="AO42" s="79">
        <f t="shared" si="25"/>
        <v>49000</v>
      </c>
      <c r="AP42" s="79">
        <f t="shared" si="26"/>
        <v>52400</v>
      </c>
      <c r="AQ42" s="79">
        <f t="shared" si="27"/>
        <v>56800</v>
      </c>
      <c r="AR42" s="79">
        <f t="shared" si="28"/>
        <v>59600</v>
      </c>
      <c r="AS42" s="78">
        <f t="shared" si="29"/>
        <v>62000</v>
      </c>
      <c r="AT42" s="74">
        <f t="shared" si="30"/>
        <v>67800</v>
      </c>
      <c r="AU42" s="79">
        <f t="shared" si="31"/>
        <v>72300</v>
      </c>
      <c r="AV42" s="79">
        <f t="shared" si="31"/>
        <v>79400</v>
      </c>
      <c r="AW42" s="79">
        <f t="shared" si="32"/>
        <v>80500</v>
      </c>
      <c r="AX42" s="79">
        <f t="shared" si="33"/>
        <v>82500</v>
      </c>
      <c r="AY42" s="79">
        <f t="shared" si="34"/>
        <v>86300</v>
      </c>
      <c r="AZ42" s="79">
        <f t="shared" si="35"/>
        <v>104600</v>
      </c>
      <c r="BA42" s="78">
        <f t="shared" si="36"/>
        <v>83600</v>
      </c>
      <c r="BB42" s="74">
        <f t="shared" si="37"/>
        <v>89400</v>
      </c>
      <c r="BC42" s="79">
        <f t="shared" si="38"/>
        <v>98700</v>
      </c>
      <c r="BD42" s="79">
        <f t="shared" si="39"/>
        <v>112300</v>
      </c>
      <c r="BE42" s="79">
        <f t="shared" si="40"/>
        <v>92700</v>
      </c>
      <c r="BF42" s="79">
        <f t="shared" si="41"/>
        <v>99800</v>
      </c>
      <c r="BG42" s="79">
        <f t="shared" si="42"/>
        <v>106600</v>
      </c>
      <c r="BH42" s="79">
        <f t="shared" si="42"/>
        <v>130600</v>
      </c>
      <c r="BI42" s="78">
        <f t="shared" si="42"/>
        <v>151000</v>
      </c>
      <c r="BJ42" s="74">
        <v>140000</v>
      </c>
      <c r="BK42" s="38">
        <v>168900</v>
      </c>
      <c r="BL42" s="37">
        <f t="shared" si="42"/>
        <v>171100</v>
      </c>
      <c r="BM42" s="36"/>
      <c r="BN42" s="38"/>
      <c r="BO42" s="37"/>
      <c r="BP42" s="36"/>
      <c r="BQ42" s="38"/>
      <c r="BR42" s="38"/>
      <c r="BS42" s="37"/>
    </row>
    <row r="43" spans="2:71" x14ac:dyDescent="0.25">
      <c r="B43" s="1"/>
      <c r="C43" s="1"/>
      <c r="D43" s="1"/>
      <c r="E43" s="2"/>
      <c r="M43" s="9">
        <f t="shared" si="10"/>
        <v>9</v>
      </c>
      <c r="N43" s="9">
        <f t="shared" si="11"/>
        <v>0</v>
      </c>
      <c r="O43" s="9">
        <f t="shared" si="0"/>
        <v>0</v>
      </c>
      <c r="P43" s="9">
        <f t="shared" si="1"/>
        <v>0</v>
      </c>
      <c r="Q43" s="9">
        <f t="shared" si="12"/>
        <v>0</v>
      </c>
      <c r="S43" s="9">
        <f t="shared" si="2"/>
        <v>0</v>
      </c>
      <c r="T43" s="9" t="str">
        <f t="shared" si="3"/>
        <v/>
      </c>
      <c r="U43" s="9">
        <f t="shared" si="13"/>
        <v>28900</v>
      </c>
      <c r="V43" s="9">
        <f t="shared" si="4"/>
        <v>-28900</v>
      </c>
      <c r="W43" s="9" t="str">
        <f t="shared" si="5"/>
        <v/>
      </c>
      <c r="X43" s="9">
        <f t="shared" si="14"/>
        <v>900</v>
      </c>
      <c r="Y43" s="9">
        <f t="shared" si="6"/>
        <v>-29800</v>
      </c>
      <c r="Z43" s="9" t="str">
        <f t="shared" si="7"/>
        <v/>
      </c>
      <c r="AA43" s="9">
        <f t="shared" si="20"/>
        <v>900</v>
      </c>
      <c r="AB43" s="9">
        <f t="shared" si="8"/>
        <v>-30700</v>
      </c>
      <c r="AC43" s="9" t="str">
        <f t="shared" si="9"/>
        <v/>
      </c>
      <c r="AD43" s="9">
        <f t="shared" si="15"/>
        <v>900</v>
      </c>
      <c r="AF43" s="20">
        <v>10000</v>
      </c>
      <c r="AG43" s="20" t="s">
        <v>21</v>
      </c>
      <c r="AH43" s="21">
        <v>24</v>
      </c>
      <c r="AI43" s="20" t="s">
        <v>22</v>
      </c>
      <c r="AK43" s="35">
        <f t="shared" si="21"/>
        <v>33</v>
      </c>
      <c r="AL43" s="74">
        <f t="shared" si="22"/>
        <v>43600</v>
      </c>
      <c r="AM43" s="78">
        <f t="shared" si="23"/>
        <v>45200</v>
      </c>
      <c r="AN43" s="74">
        <f t="shared" si="24"/>
        <v>48700</v>
      </c>
      <c r="AO43" s="79">
        <f t="shared" si="25"/>
        <v>50500</v>
      </c>
      <c r="AP43" s="79">
        <f t="shared" si="26"/>
        <v>54000</v>
      </c>
      <c r="AQ43" s="79">
        <f t="shared" si="27"/>
        <v>58500</v>
      </c>
      <c r="AR43" s="79">
        <f t="shared" si="28"/>
        <v>61400</v>
      </c>
      <c r="AS43" s="78">
        <f t="shared" si="29"/>
        <v>63900</v>
      </c>
      <c r="AT43" s="74">
        <f t="shared" si="30"/>
        <v>69800</v>
      </c>
      <c r="AU43" s="79">
        <f t="shared" si="31"/>
        <v>74500</v>
      </c>
      <c r="AV43" s="79">
        <f t="shared" si="31"/>
        <v>81800</v>
      </c>
      <c r="AW43" s="79">
        <f t="shared" si="32"/>
        <v>82900</v>
      </c>
      <c r="AX43" s="79">
        <f t="shared" si="33"/>
        <v>85000</v>
      </c>
      <c r="AY43" s="79">
        <f t="shared" si="34"/>
        <v>88900</v>
      </c>
      <c r="AZ43" s="79">
        <f t="shared" si="35"/>
        <v>107700</v>
      </c>
      <c r="BA43" s="78">
        <f t="shared" si="36"/>
        <v>86100</v>
      </c>
      <c r="BB43" s="74">
        <f t="shared" si="37"/>
        <v>92100</v>
      </c>
      <c r="BC43" s="79">
        <f t="shared" si="38"/>
        <v>101700</v>
      </c>
      <c r="BD43" s="79">
        <f t="shared" si="39"/>
        <v>115700</v>
      </c>
      <c r="BE43" s="79">
        <f t="shared" si="40"/>
        <v>95500</v>
      </c>
      <c r="BF43" s="79">
        <f t="shared" si="41"/>
        <v>102800</v>
      </c>
      <c r="BG43" s="79">
        <f t="shared" si="42"/>
        <v>109800</v>
      </c>
      <c r="BH43" s="79">
        <f t="shared" si="42"/>
        <v>134500</v>
      </c>
      <c r="BI43" s="78">
        <f t="shared" si="42"/>
        <v>155500</v>
      </c>
      <c r="BJ43" s="74">
        <v>144300</v>
      </c>
      <c r="BK43" s="38">
        <f t="shared" si="42"/>
        <v>174000</v>
      </c>
      <c r="BL43" s="37">
        <f t="shared" si="42"/>
        <v>176200</v>
      </c>
      <c r="BM43" s="36"/>
      <c r="BN43" s="38"/>
      <c r="BO43" s="37"/>
      <c r="BP43" s="36"/>
      <c r="BQ43" s="38"/>
      <c r="BR43" s="38"/>
      <c r="BS43" s="37"/>
    </row>
    <row r="44" spans="2:71" x14ac:dyDescent="0.25">
      <c r="B44" s="1"/>
      <c r="C44" s="1"/>
      <c r="D44" s="1"/>
      <c r="E44" s="2"/>
      <c r="M44" s="9">
        <f t="shared" si="10"/>
        <v>9</v>
      </c>
      <c r="N44" s="9">
        <f t="shared" si="11"/>
        <v>0</v>
      </c>
      <c r="O44" s="9">
        <f t="shared" si="0"/>
        <v>0</v>
      </c>
      <c r="P44" s="9">
        <f t="shared" si="1"/>
        <v>0</v>
      </c>
      <c r="Q44" s="9">
        <f t="shared" si="12"/>
        <v>0</v>
      </c>
      <c r="S44" s="9">
        <f t="shared" si="2"/>
        <v>0</v>
      </c>
      <c r="T44" s="9" t="str">
        <f t="shared" si="3"/>
        <v/>
      </c>
      <c r="U44" s="9">
        <f t="shared" si="13"/>
        <v>28900</v>
      </c>
      <c r="V44" s="9">
        <f t="shared" si="4"/>
        <v>-28900</v>
      </c>
      <c r="W44" s="9" t="str">
        <f t="shared" si="5"/>
        <v/>
      </c>
      <c r="X44" s="9">
        <f t="shared" si="14"/>
        <v>900</v>
      </c>
      <c r="Y44" s="9">
        <f t="shared" si="6"/>
        <v>-29800</v>
      </c>
      <c r="Z44" s="9" t="str">
        <f t="shared" si="7"/>
        <v/>
      </c>
      <c r="AA44" s="9">
        <f t="shared" si="20"/>
        <v>900</v>
      </c>
      <c r="AB44" s="9">
        <f t="shared" si="8"/>
        <v>-30700</v>
      </c>
      <c r="AC44" s="9" t="str">
        <f t="shared" si="9"/>
        <v/>
      </c>
      <c r="AD44" s="9">
        <f t="shared" si="15"/>
        <v>900</v>
      </c>
      <c r="AK44" s="35"/>
      <c r="AL44" s="74"/>
      <c r="AM44" s="78"/>
      <c r="AN44" s="74"/>
      <c r="AO44" s="79"/>
      <c r="AP44" s="79"/>
      <c r="AQ44" s="79"/>
      <c r="AR44" s="79"/>
      <c r="AS44" s="78"/>
      <c r="AT44" s="74"/>
      <c r="AU44" s="79"/>
      <c r="AV44" s="79"/>
      <c r="AW44" s="79"/>
      <c r="AX44" s="79"/>
      <c r="AY44" s="79"/>
      <c r="AZ44" s="79"/>
      <c r="BA44" s="78"/>
      <c r="BB44" s="74"/>
      <c r="BC44" s="79"/>
      <c r="BD44" s="79"/>
      <c r="BE44" s="79"/>
      <c r="BF44" s="79"/>
      <c r="BG44" s="79"/>
      <c r="BH44" s="79"/>
      <c r="BI44" s="78"/>
      <c r="BJ44" s="74"/>
      <c r="BK44" s="38"/>
      <c r="BL44" s="37"/>
      <c r="BM44" s="36"/>
      <c r="BN44" s="38"/>
      <c r="BO44" s="37"/>
      <c r="BP44" s="36"/>
      <c r="BQ44" s="38"/>
      <c r="BR44" s="38"/>
      <c r="BS44" s="37"/>
    </row>
    <row r="45" spans="2:71" x14ac:dyDescent="0.25">
      <c r="B45" s="1"/>
      <c r="C45" s="1"/>
      <c r="D45" s="1"/>
      <c r="E45" s="2"/>
      <c r="M45" s="9">
        <f t="shared" si="10"/>
        <v>9</v>
      </c>
      <c r="N45" s="9">
        <f t="shared" si="11"/>
        <v>0</v>
      </c>
      <c r="O45" s="9">
        <f t="shared" si="0"/>
        <v>0</v>
      </c>
      <c r="P45" s="9">
        <f t="shared" si="1"/>
        <v>0</v>
      </c>
      <c r="Q45" s="9">
        <f t="shared" si="12"/>
        <v>0</v>
      </c>
      <c r="S45" s="9">
        <f t="shared" si="2"/>
        <v>0</v>
      </c>
      <c r="T45" s="9" t="str">
        <f t="shared" si="3"/>
        <v/>
      </c>
      <c r="U45" s="9">
        <f t="shared" si="13"/>
        <v>28900</v>
      </c>
      <c r="V45" s="9">
        <f t="shared" si="4"/>
        <v>-28900</v>
      </c>
      <c r="W45" s="9" t="str">
        <f t="shared" si="5"/>
        <v/>
      </c>
      <c r="X45" s="9">
        <f t="shared" si="14"/>
        <v>900</v>
      </c>
      <c r="Y45" s="9">
        <f t="shared" si="6"/>
        <v>-29800</v>
      </c>
      <c r="Z45" s="9" t="str">
        <f t="shared" si="7"/>
        <v/>
      </c>
      <c r="AA45" s="9">
        <f t="shared" si="20"/>
        <v>900</v>
      </c>
      <c r="AB45" s="9">
        <f t="shared" si="8"/>
        <v>-30700</v>
      </c>
      <c r="AC45" s="9" t="str">
        <f t="shared" si="9"/>
        <v/>
      </c>
      <c r="AD45" s="9">
        <f t="shared" si="15"/>
        <v>900</v>
      </c>
      <c r="AK45" s="35"/>
      <c r="AL45" s="74"/>
      <c r="AM45" s="78"/>
      <c r="AN45" s="74"/>
      <c r="AO45" s="79"/>
      <c r="AP45" s="79"/>
      <c r="AQ45" s="79"/>
      <c r="AR45" s="79"/>
      <c r="AS45" s="78"/>
      <c r="AT45" s="74"/>
      <c r="AU45" s="79"/>
      <c r="AV45" s="79"/>
      <c r="AW45" s="79"/>
      <c r="AX45" s="79"/>
      <c r="AY45" s="79"/>
      <c r="AZ45" s="79"/>
      <c r="BA45" s="78"/>
      <c r="BB45" s="74"/>
      <c r="BC45" s="79"/>
      <c r="BD45" s="79"/>
      <c r="BE45" s="79"/>
      <c r="BF45" s="79"/>
      <c r="BG45" s="79"/>
      <c r="BH45" s="79"/>
      <c r="BI45" s="78"/>
      <c r="BJ45" s="74"/>
      <c r="BK45" s="38"/>
      <c r="BL45" s="37"/>
      <c r="BM45" s="36"/>
      <c r="BN45" s="38"/>
      <c r="BO45" s="37"/>
      <c r="BP45" s="36"/>
      <c r="BQ45" s="38"/>
      <c r="BR45" s="38"/>
      <c r="BS45" s="37"/>
    </row>
    <row r="46" spans="2:71" x14ac:dyDescent="0.25">
      <c r="B46" s="1"/>
      <c r="C46" s="1"/>
      <c r="D46" s="1"/>
      <c r="E46" s="2"/>
      <c r="M46" s="9">
        <f t="shared" si="10"/>
        <v>9</v>
      </c>
      <c r="N46" s="9">
        <f t="shared" si="11"/>
        <v>0</v>
      </c>
      <c r="O46" s="9">
        <f t="shared" si="0"/>
        <v>0</v>
      </c>
      <c r="P46" s="9">
        <f t="shared" si="1"/>
        <v>0</v>
      </c>
      <c r="Q46" s="9">
        <f t="shared" si="12"/>
        <v>0</v>
      </c>
      <c r="S46" s="9">
        <f t="shared" si="2"/>
        <v>0</v>
      </c>
      <c r="T46" s="9" t="str">
        <f t="shared" si="3"/>
        <v/>
      </c>
      <c r="U46" s="9">
        <f t="shared" si="13"/>
        <v>28900</v>
      </c>
      <c r="V46" s="9">
        <f t="shared" si="4"/>
        <v>-28900</v>
      </c>
      <c r="W46" s="9" t="str">
        <f t="shared" si="5"/>
        <v/>
      </c>
      <c r="X46" s="9">
        <f t="shared" si="14"/>
        <v>900</v>
      </c>
      <c r="Y46" s="9">
        <f t="shared" si="6"/>
        <v>-29800</v>
      </c>
      <c r="Z46" s="9" t="str">
        <f t="shared" si="7"/>
        <v/>
      </c>
      <c r="AA46" s="9">
        <f t="shared" si="20"/>
        <v>900</v>
      </c>
      <c r="AB46" s="9">
        <f t="shared" si="8"/>
        <v>-30700</v>
      </c>
      <c r="AC46" s="9" t="str">
        <f t="shared" si="9"/>
        <v/>
      </c>
      <c r="AD46" s="9">
        <f t="shared" si="15"/>
        <v>900</v>
      </c>
      <c r="AK46" s="35"/>
      <c r="AL46" s="74"/>
      <c r="AM46" s="78"/>
      <c r="AN46" s="74"/>
      <c r="AO46" s="79"/>
      <c r="AP46" s="79"/>
      <c r="AQ46" s="79"/>
      <c r="AR46" s="79"/>
      <c r="AS46" s="78"/>
      <c r="AT46" s="74"/>
      <c r="AU46" s="79"/>
      <c r="AV46" s="79"/>
      <c r="AW46" s="79"/>
      <c r="AX46" s="79"/>
      <c r="AY46" s="79"/>
      <c r="AZ46" s="79"/>
      <c r="BA46" s="78"/>
      <c r="BB46" s="74"/>
      <c r="BC46" s="79"/>
      <c r="BD46" s="79"/>
      <c r="BE46" s="79"/>
      <c r="BF46" s="79"/>
      <c r="BG46" s="79"/>
      <c r="BH46" s="79"/>
      <c r="BI46" s="78"/>
      <c r="BJ46" s="74"/>
      <c r="BK46" s="38"/>
      <c r="BL46" s="37"/>
      <c r="BM46" s="36"/>
      <c r="BN46" s="38"/>
      <c r="BO46" s="37"/>
      <c r="BP46" s="36"/>
      <c r="BQ46" s="38"/>
      <c r="BR46" s="38"/>
      <c r="BS46" s="37"/>
    </row>
    <row r="47" spans="2:71" x14ac:dyDescent="0.25">
      <c r="B47" s="1"/>
      <c r="C47" s="1"/>
      <c r="D47" s="1"/>
      <c r="E47" s="2"/>
      <c r="M47" s="9">
        <f t="shared" si="10"/>
        <v>9</v>
      </c>
      <c r="N47" s="9">
        <f t="shared" si="11"/>
        <v>0</v>
      </c>
      <c r="O47" s="9">
        <f t="shared" si="0"/>
        <v>0</v>
      </c>
      <c r="P47" s="9">
        <f t="shared" si="1"/>
        <v>0</v>
      </c>
      <c r="Q47" s="9">
        <f t="shared" si="12"/>
        <v>0</v>
      </c>
      <c r="S47" s="9">
        <f t="shared" si="2"/>
        <v>0</v>
      </c>
      <c r="T47" s="9" t="str">
        <f t="shared" si="3"/>
        <v/>
      </c>
      <c r="U47" s="9">
        <f t="shared" si="13"/>
        <v>28900</v>
      </c>
      <c r="V47" s="9">
        <f t="shared" si="4"/>
        <v>-28900</v>
      </c>
      <c r="W47" s="9" t="str">
        <f t="shared" si="5"/>
        <v/>
      </c>
      <c r="X47" s="9">
        <f t="shared" si="14"/>
        <v>900</v>
      </c>
      <c r="Y47" s="9">
        <f t="shared" si="6"/>
        <v>-29800</v>
      </c>
      <c r="Z47" s="9" t="str">
        <f t="shared" si="7"/>
        <v/>
      </c>
      <c r="AA47" s="9">
        <f t="shared" si="20"/>
        <v>900</v>
      </c>
      <c r="AB47" s="9">
        <f t="shared" si="8"/>
        <v>-30700</v>
      </c>
      <c r="AC47" s="9" t="str">
        <f t="shared" si="9"/>
        <v/>
      </c>
      <c r="AD47" s="9">
        <f t="shared" si="15"/>
        <v>900</v>
      </c>
      <c r="AK47" s="35"/>
      <c r="AL47" s="74"/>
      <c r="AM47" s="78"/>
      <c r="AN47" s="74"/>
      <c r="AO47" s="79"/>
      <c r="AP47" s="79"/>
      <c r="AQ47" s="79"/>
      <c r="AR47" s="79"/>
      <c r="AS47" s="78"/>
      <c r="AT47" s="74"/>
      <c r="AU47" s="79"/>
      <c r="AV47" s="79"/>
      <c r="AW47" s="79"/>
      <c r="AX47" s="79"/>
      <c r="AY47" s="79"/>
      <c r="AZ47" s="79"/>
      <c r="BA47" s="78"/>
      <c r="BB47" s="74"/>
      <c r="BC47" s="79"/>
      <c r="BD47" s="79"/>
      <c r="BE47" s="79"/>
      <c r="BF47" s="79"/>
      <c r="BG47" s="79"/>
      <c r="BH47" s="79"/>
      <c r="BI47" s="78"/>
      <c r="BJ47" s="74"/>
      <c r="BK47" s="38"/>
      <c r="BL47" s="37"/>
      <c r="BM47" s="36"/>
      <c r="BN47" s="38"/>
      <c r="BO47" s="37"/>
      <c r="BP47" s="36"/>
      <c r="BQ47" s="38"/>
      <c r="BR47" s="38"/>
      <c r="BS47" s="37"/>
    </row>
    <row r="48" spans="2:71" x14ac:dyDescent="0.25">
      <c r="B48" s="1"/>
      <c r="C48" s="1"/>
      <c r="D48" s="1"/>
      <c r="E48" s="2"/>
      <c r="M48" s="9">
        <f t="shared" si="10"/>
        <v>9</v>
      </c>
      <c r="N48" s="9">
        <f t="shared" si="11"/>
        <v>0</v>
      </c>
      <c r="O48" s="9">
        <f t="shared" si="0"/>
        <v>0</v>
      </c>
      <c r="P48" s="9">
        <f t="shared" si="1"/>
        <v>0</v>
      </c>
      <c r="Q48" s="9">
        <f t="shared" si="12"/>
        <v>0</v>
      </c>
      <c r="S48" s="9">
        <f t="shared" si="2"/>
        <v>0</v>
      </c>
      <c r="T48" s="9" t="str">
        <f t="shared" si="3"/>
        <v/>
      </c>
      <c r="U48" s="9">
        <f t="shared" si="13"/>
        <v>28900</v>
      </c>
      <c r="V48" s="9">
        <f t="shared" si="4"/>
        <v>-28900</v>
      </c>
      <c r="W48" s="9" t="str">
        <f t="shared" si="5"/>
        <v/>
      </c>
      <c r="X48" s="9">
        <f t="shared" si="14"/>
        <v>900</v>
      </c>
      <c r="Y48" s="9">
        <f t="shared" si="6"/>
        <v>-29800</v>
      </c>
      <c r="Z48" s="9" t="str">
        <f t="shared" si="7"/>
        <v/>
      </c>
      <c r="AA48" s="9">
        <f t="shared" si="20"/>
        <v>900</v>
      </c>
      <c r="AB48" s="9">
        <f t="shared" si="8"/>
        <v>-30700</v>
      </c>
      <c r="AC48" s="9" t="str">
        <f t="shared" si="9"/>
        <v/>
      </c>
      <c r="AD48" s="9">
        <f t="shared" si="15"/>
        <v>900</v>
      </c>
      <c r="AK48" s="35"/>
      <c r="AL48" s="74"/>
      <c r="AM48" s="78"/>
      <c r="AN48" s="74"/>
      <c r="AO48" s="79"/>
      <c r="AP48" s="79"/>
      <c r="AQ48" s="79"/>
      <c r="AR48" s="79"/>
      <c r="AS48" s="78"/>
      <c r="AT48" s="74"/>
      <c r="AU48" s="79"/>
      <c r="AV48" s="79"/>
      <c r="AW48" s="79"/>
      <c r="AX48" s="79"/>
      <c r="AY48" s="79"/>
      <c r="AZ48" s="79"/>
      <c r="BA48" s="78"/>
      <c r="BB48" s="74"/>
      <c r="BC48" s="79"/>
      <c r="BD48" s="79"/>
      <c r="BE48" s="79"/>
      <c r="BF48" s="79"/>
      <c r="BG48" s="79"/>
      <c r="BH48" s="79"/>
      <c r="BI48" s="78"/>
      <c r="BJ48" s="74"/>
      <c r="BK48" s="38"/>
      <c r="BL48" s="37"/>
      <c r="BM48" s="36"/>
      <c r="BN48" s="38"/>
      <c r="BO48" s="37"/>
      <c r="BP48" s="36"/>
      <c r="BQ48" s="38"/>
      <c r="BR48" s="38"/>
      <c r="BS48" s="37"/>
    </row>
    <row r="49" spans="2:71" x14ac:dyDescent="0.25">
      <c r="B49" s="1"/>
      <c r="C49" s="1"/>
      <c r="D49" s="1"/>
      <c r="E49" s="2"/>
      <c r="M49" s="9">
        <f t="shared" si="10"/>
        <v>9</v>
      </c>
      <c r="N49" s="9">
        <f t="shared" si="11"/>
        <v>0</v>
      </c>
      <c r="O49" s="9">
        <f t="shared" si="0"/>
        <v>0</v>
      </c>
      <c r="P49" s="9">
        <f t="shared" si="1"/>
        <v>0</v>
      </c>
      <c r="Q49" s="9">
        <f t="shared" si="12"/>
        <v>0</v>
      </c>
      <c r="S49" s="9">
        <f t="shared" si="2"/>
        <v>0</v>
      </c>
      <c r="T49" s="9" t="str">
        <f t="shared" si="3"/>
        <v/>
      </c>
      <c r="U49" s="9">
        <f t="shared" si="13"/>
        <v>28900</v>
      </c>
      <c r="V49" s="9">
        <f t="shared" si="4"/>
        <v>-28900</v>
      </c>
      <c r="W49" s="9" t="str">
        <f t="shared" si="5"/>
        <v/>
      </c>
      <c r="X49" s="9">
        <f t="shared" si="14"/>
        <v>900</v>
      </c>
      <c r="Y49" s="9">
        <f t="shared" si="6"/>
        <v>-29800</v>
      </c>
      <c r="Z49" s="9" t="str">
        <f t="shared" si="7"/>
        <v/>
      </c>
      <c r="AA49" s="9">
        <f t="shared" si="20"/>
        <v>900</v>
      </c>
      <c r="AB49" s="9">
        <f t="shared" si="8"/>
        <v>-30700</v>
      </c>
      <c r="AC49" s="9" t="str">
        <f t="shared" si="9"/>
        <v/>
      </c>
      <c r="AD49" s="9">
        <f t="shared" si="15"/>
        <v>900</v>
      </c>
      <c r="AK49" s="35"/>
      <c r="AL49" s="74"/>
      <c r="AM49" s="78"/>
      <c r="AN49" s="74"/>
      <c r="AO49" s="79"/>
      <c r="AP49" s="79"/>
      <c r="AQ49" s="79"/>
      <c r="AR49" s="79"/>
      <c r="AS49" s="78"/>
      <c r="AT49" s="74"/>
      <c r="AU49" s="79"/>
      <c r="AV49" s="79"/>
      <c r="AW49" s="79"/>
      <c r="AX49" s="79"/>
      <c r="AY49" s="79"/>
      <c r="AZ49" s="79"/>
      <c r="BA49" s="78"/>
      <c r="BB49" s="74"/>
      <c r="BC49" s="79"/>
      <c r="BD49" s="79"/>
      <c r="BE49" s="79"/>
      <c r="BF49" s="79"/>
      <c r="BG49" s="79"/>
      <c r="BH49" s="79"/>
      <c r="BI49" s="78"/>
      <c r="BJ49" s="74"/>
      <c r="BK49" s="38"/>
      <c r="BL49" s="37"/>
      <c r="BM49" s="36"/>
      <c r="BN49" s="38"/>
      <c r="BO49" s="37"/>
      <c r="BP49" s="36"/>
      <c r="BQ49" s="38"/>
      <c r="BR49" s="38"/>
      <c r="BS49" s="37"/>
    </row>
    <row r="50" spans="2:71" s="1" customFormat="1" ht="15.75" thickBot="1" x14ac:dyDescent="0.3">
      <c r="E50" s="2"/>
      <c r="G50" s="3"/>
      <c r="H50" s="4"/>
      <c r="I50" s="4"/>
      <c r="J50" s="4"/>
      <c r="K50" s="4"/>
      <c r="L50" s="4"/>
      <c r="AF50" s="9"/>
      <c r="AG50" s="9"/>
      <c r="AH50" s="10"/>
      <c r="AI50" s="9"/>
      <c r="AK50" s="42"/>
      <c r="AL50" s="75"/>
      <c r="AM50" s="80"/>
      <c r="AN50" s="75"/>
      <c r="AO50" s="81"/>
      <c r="AP50" s="81"/>
      <c r="AQ50" s="81"/>
      <c r="AR50" s="81"/>
      <c r="AS50" s="80"/>
      <c r="AT50" s="75"/>
      <c r="AU50" s="81"/>
      <c r="AV50" s="81"/>
      <c r="AW50" s="81"/>
      <c r="AX50" s="81"/>
      <c r="AY50" s="81"/>
      <c r="AZ50" s="81"/>
      <c r="BA50" s="80"/>
      <c r="BB50" s="75"/>
      <c r="BC50" s="81"/>
      <c r="BD50" s="81"/>
      <c r="BE50" s="81"/>
      <c r="BF50" s="81"/>
      <c r="BG50" s="81"/>
      <c r="BH50" s="81"/>
      <c r="BI50" s="80"/>
      <c r="BJ50" s="75"/>
      <c r="BK50" s="45"/>
      <c r="BL50" s="44"/>
      <c r="BM50" s="43"/>
      <c r="BN50" s="45"/>
      <c r="BO50" s="44"/>
      <c r="BP50" s="43"/>
      <c r="BQ50" s="45"/>
      <c r="BR50" s="45"/>
      <c r="BS50" s="44"/>
    </row>
    <row r="51" spans="2:71" s="1" customFormat="1" x14ac:dyDescent="0.25">
      <c r="E51" s="2"/>
      <c r="G51" s="3"/>
      <c r="H51" s="4"/>
      <c r="I51" s="4"/>
      <c r="J51" s="4"/>
      <c r="K51" s="4"/>
      <c r="L51" s="4"/>
      <c r="AF51" s="9"/>
      <c r="AG51" s="9"/>
      <c r="AH51" s="10"/>
      <c r="AI51" s="9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2:71" s="1" customFormat="1" x14ac:dyDescent="0.25">
      <c r="E52" s="2"/>
      <c r="G52" s="3"/>
      <c r="H52" s="4"/>
      <c r="I52" s="4"/>
      <c r="J52" s="4"/>
      <c r="K52" s="4"/>
      <c r="L52" s="4"/>
      <c r="AF52" s="9"/>
      <c r="AG52" s="9"/>
      <c r="AH52" s="10"/>
      <c r="AI52" s="9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2:71" s="1" customFormat="1" x14ac:dyDescent="0.25">
      <c r="E53" s="2"/>
      <c r="G53" s="3"/>
      <c r="H53" s="4"/>
      <c r="I53" s="4"/>
      <c r="J53" s="4"/>
      <c r="K53" s="4"/>
      <c r="L53" s="4"/>
      <c r="AF53" s="9"/>
      <c r="AG53" s="9"/>
      <c r="AH53" s="10"/>
      <c r="AI53" s="9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2:71" s="1" customFormat="1" x14ac:dyDescent="0.25">
      <c r="E54" s="2"/>
      <c r="G54" s="3"/>
      <c r="H54" s="4"/>
      <c r="I54" s="4"/>
      <c r="J54" s="4"/>
      <c r="K54" s="4"/>
      <c r="L54" s="4"/>
      <c r="AF54" s="9"/>
      <c r="AG54" s="9"/>
      <c r="AH54" s="10"/>
      <c r="AI54" s="9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2:71" s="1" customFormat="1" x14ac:dyDescent="0.25">
      <c r="E55" s="2"/>
      <c r="G55" s="3"/>
      <c r="H55" s="4"/>
      <c r="I55" s="4"/>
      <c r="J55" s="4"/>
      <c r="K55" s="4"/>
      <c r="L55" s="4"/>
      <c r="AH55" s="2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2:71" s="1" customFormat="1" x14ac:dyDescent="0.25">
      <c r="E56" s="2"/>
      <c r="G56" s="3"/>
      <c r="H56" s="4"/>
      <c r="I56" s="4"/>
      <c r="J56" s="4"/>
      <c r="K56" s="4"/>
      <c r="L56" s="4"/>
      <c r="AH56" s="2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2:71" s="1" customFormat="1" x14ac:dyDescent="0.25">
      <c r="E57" s="2"/>
      <c r="G57" s="3"/>
      <c r="H57" s="4"/>
      <c r="I57" s="4"/>
      <c r="J57" s="4"/>
      <c r="K57" s="4"/>
      <c r="L57" s="4"/>
      <c r="AH57" s="2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2:71" s="1" customFormat="1" x14ac:dyDescent="0.25">
      <c r="E58" s="2"/>
      <c r="G58" s="3"/>
      <c r="H58" s="4"/>
      <c r="I58" s="4"/>
      <c r="J58" s="4"/>
      <c r="K58" s="4"/>
      <c r="L58" s="4"/>
      <c r="AH58" s="2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2:71" s="1" customFormat="1" x14ac:dyDescent="0.25">
      <c r="E59" s="2"/>
      <c r="G59" s="3"/>
      <c r="H59" s="4"/>
      <c r="I59" s="4"/>
      <c r="J59" s="4"/>
      <c r="K59" s="4"/>
      <c r="L59" s="4"/>
      <c r="AH59" s="2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2:71" s="1" customFormat="1" x14ac:dyDescent="0.25">
      <c r="E60" s="2"/>
      <c r="G60" s="3"/>
      <c r="H60" s="4"/>
      <c r="I60" s="4"/>
      <c r="J60" s="4"/>
      <c r="K60" s="4"/>
      <c r="L60" s="4"/>
      <c r="AH60" s="2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2:71" s="1" customFormat="1" x14ac:dyDescent="0.25">
      <c r="E61" s="2"/>
      <c r="G61" s="3"/>
      <c r="H61" s="4"/>
      <c r="I61" s="4"/>
      <c r="J61" s="4"/>
      <c r="K61" s="4"/>
      <c r="L61" s="4"/>
      <c r="AH61" s="2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2:71" s="1" customFormat="1" x14ac:dyDescent="0.25">
      <c r="E62" s="2"/>
      <c r="G62" s="3"/>
      <c r="H62" s="4"/>
      <c r="I62" s="4"/>
      <c r="J62" s="4"/>
      <c r="K62" s="4"/>
      <c r="L62" s="4"/>
      <c r="AH62" s="2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2:71" s="1" customFormat="1" x14ac:dyDescent="0.25">
      <c r="E63" s="2"/>
      <c r="G63" s="3"/>
      <c r="H63" s="4"/>
      <c r="I63" s="4"/>
      <c r="J63" s="4"/>
      <c r="K63" s="4"/>
      <c r="L63" s="4"/>
      <c r="AH63" s="2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2:71" s="1" customFormat="1" x14ac:dyDescent="0.25">
      <c r="E64" s="2"/>
      <c r="G64" s="3"/>
      <c r="H64" s="4"/>
      <c r="I64" s="4"/>
      <c r="J64" s="4"/>
      <c r="K64" s="4"/>
      <c r="L64" s="4"/>
      <c r="AH64" s="2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5:62" s="1" customFormat="1" x14ac:dyDescent="0.25">
      <c r="E65" s="2"/>
      <c r="G65" s="3"/>
      <c r="H65" s="4"/>
      <c r="I65" s="4"/>
      <c r="J65" s="4"/>
      <c r="K65" s="4"/>
      <c r="L65" s="4"/>
      <c r="AH65" s="2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5:62" s="1" customFormat="1" x14ac:dyDescent="0.25">
      <c r="E66" s="2"/>
      <c r="G66" s="3"/>
      <c r="H66" s="4"/>
      <c r="I66" s="4"/>
      <c r="J66" s="4"/>
      <c r="K66" s="4"/>
      <c r="L66" s="4"/>
      <c r="AH66" s="2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5:62" s="1" customFormat="1" x14ac:dyDescent="0.25">
      <c r="E67" s="2"/>
      <c r="G67" s="3"/>
      <c r="H67" s="4"/>
      <c r="I67" s="4"/>
      <c r="J67" s="4"/>
      <c r="K67" s="4"/>
      <c r="L67" s="4"/>
      <c r="AH67" s="2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5:62" s="1" customFormat="1" x14ac:dyDescent="0.25">
      <c r="E68" s="2"/>
      <c r="G68" s="3"/>
      <c r="H68" s="4"/>
      <c r="I68" s="4"/>
      <c r="J68" s="4"/>
      <c r="K68" s="4"/>
      <c r="L68" s="4"/>
      <c r="AH68" s="2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5:62" s="1" customFormat="1" x14ac:dyDescent="0.25">
      <c r="E69" s="2"/>
      <c r="G69" s="3"/>
      <c r="H69" s="4"/>
      <c r="I69" s="4"/>
      <c r="J69" s="4"/>
      <c r="K69" s="4"/>
      <c r="L69" s="4"/>
      <c r="AH69" s="2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5:62" s="1" customFormat="1" x14ac:dyDescent="0.25">
      <c r="E70" s="2"/>
      <c r="G70" s="3"/>
      <c r="H70" s="4"/>
      <c r="I70" s="4"/>
      <c r="J70" s="4"/>
      <c r="K70" s="4"/>
      <c r="L70" s="4"/>
      <c r="AH70" s="2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5:62" s="1" customFormat="1" x14ac:dyDescent="0.25">
      <c r="E71" s="2"/>
      <c r="G71" s="3"/>
      <c r="H71" s="4"/>
      <c r="I71" s="4"/>
      <c r="J71" s="4"/>
      <c r="K71" s="4"/>
      <c r="L71" s="4"/>
      <c r="AH71" s="2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5:62" s="1" customFormat="1" x14ac:dyDescent="0.25">
      <c r="E72" s="2"/>
      <c r="G72" s="3"/>
      <c r="H72" s="4"/>
      <c r="I72" s="4"/>
      <c r="J72" s="4"/>
      <c r="K72" s="4"/>
      <c r="L72" s="4"/>
      <c r="AH72" s="2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5:62" s="1" customFormat="1" x14ac:dyDescent="0.25">
      <c r="E73" s="2"/>
      <c r="G73" s="3"/>
      <c r="H73" s="4"/>
      <c r="I73" s="4"/>
      <c r="J73" s="4"/>
      <c r="K73" s="4"/>
      <c r="L73" s="4"/>
      <c r="AH73" s="2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5:62" s="1" customFormat="1" x14ac:dyDescent="0.25">
      <c r="E74" s="2"/>
      <c r="G74" s="3"/>
      <c r="H74" s="4"/>
      <c r="I74" s="4"/>
      <c r="J74" s="4"/>
      <c r="K74" s="4"/>
      <c r="L74" s="4"/>
      <c r="AH74" s="2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5:62" s="1" customFormat="1" x14ac:dyDescent="0.25">
      <c r="E75" s="2"/>
      <c r="G75" s="3"/>
      <c r="H75" s="4"/>
      <c r="I75" s="4"/>
      <c r="J75" s="4"/>
      <c r="K75" s="4"/>
      <c r="L75" s="4"/>
      <c r="AH75" s="2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5:62" s="1" customFormat="1" x14ac:dyDescent="0.25">
      <c r="E76" s="2"/>
      <c r="G76" s="3"/>
      <c r="H76" s="4"/>
      <c r="I76" s="4"/>
      <c r="J76" s="4"/>
      <c r="K76" s="4"/>
      <c r="L76" s="4"/>
      <c r="AH76" s="2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5:62" s="1" customFormat="1" x14ac:dyDescent="0.25">
      <c r="E77" s="2"/>
      <c r="G77" s="3"/>
      <c r="H77" s="4"/>
      <c r="I77" s="4"/>
      <c r="J77" s="4"/>
      <c r="K77" s="4"/>
      <c r="L77" s="4"/>
      <c r="AH77" s="2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5:62" s="1" customFormat="1" x14ac:dyDescent="0.25">
      <c r="E78" s="2"/>
      <c r="G78" s="3"/>
      <c r="H78" s="4"/>
      <c r="I78" s="4"/>
      <c r="J78" s="4"/>
      <c r="K78" s="4"/>
      <c r="L78" s="4"/>
      <c r="AH78" s="2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5:62" s="1" customFormat="1" x14ac:dyDescent="0.25">
      <c r="E79" s="2"/>
      <c r="G79" s="3"/>
      <c r="H79" s="4"/>
      <c r="I79" s="4"/>
      <c r="J79" s="4"/>
      <c r="K79" s="4"/>
      <c r="L79" s="4"/>
      <c r="AH79" s="2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5:62" s="1" customFormat="1" x14ac:dyDescent="0.25">
      <c r="E80" s="2"/>
      <c r="G80" s="3"/>
      <c r="H80" s="4"/>
      <c r="I80" s="4"/>
      <c r="J80" s="4"/>
      <c r="K80" s="4"/>
      <c r="L80" s="4"/>
      <c r="AH80" s="2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5:62" s="1" customFormat="1" x14ac:dyDescent="0.25">
      <c r="E81" s="2"/>
      <c r="G81" s="3"/>
      <c r="H81" s="4"/>
      <c r="I81" s="4"/>
      <c r="J81" s="4"/>
      <c r="K81" s="4"/>
      <c r="L81" s="4"/>
      <c r="AH81" s="2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5:62" s="1" customFormat="1" x14ac:dyDescent="0.25">
      <c r="E82" s="2"/>
      <c r="G82" s="3"/>
      <c r="H82" s="4"/>
      <c r="I82" s="4"/>
      <c r="J82" s="4"/>
      <c r="K82" s="4"/>
      <c r="L82" s="4"/>
      <c r="AH82" s="2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5:62" s="1" customFormat="1" x14ac:dyDescent="0.25">
      <c r="E83" s="2"/>
      <c r="G83" s="3"/>
      <c r="H83" s="4"/>
      <c r="I83" s="4"/>
      <c r="J83" s="4"/>
      <c r="K83" s="4"/>
      <c r="L83" s="4"/>
      <c r="AH83" s="2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5:62" s="1" customFormat="1" x14ac:dyDescent="0.25">
      <c r="E84" s="2"/>
      <c r="G84" s="3"/>
      <c r="H84" s="4"/>
      <c r="I84" s="4"/>
      <c r="J84" s="4"/>
      <c r="K84" s="4"/>
      <c r="L84" s="4"/>
      <c r="AH84" s="2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5:62" s="1" customFormat="1" x14ac:dyDescent="0.25">
      <c r="E85" s="2"/>
      <c r="G85" s="3"/>
      <c r="H85" s="4"/>
      <c r="I85" s="4"/>
      <c r="J85" s="4"/>
      <c r="K85" s="4"/>
      <c r="L85" s="4"/>
      <c r="AH85" s="2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5:62" s="1" customFormat="1" x14ac:dyDescent="0.25">
      <c r="E86" s="2"/>
      <c r="G86" s="3"/>
      <c r="H86" s="4"/>
      <c r="I86" s="4"/>
      <c r="J86" s="4"/>
      <c r="K86" s="4"/>
      <c r="L86" s="4"/>
      <c r="AH86" s="2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5:62" s="1" customFormat="1" x14ac:dyDescent="0.25">
      <c r="E87" s="2"/>
      <c r="G87" s="3"/>
      <c r="H87" s="4"/>
      <c r="I87" s="4"/>
      <c r="J87" s="4"/>
      <c r="K87" s="4"/>
      <c r="L87" s="4"/>
      <c r="AH87" s="2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5:62" s="1" customFormat="1" x14ac:dyDescent="0.25">
      <c r="E88" s="2"/>
      <c r="G88" s="3"/>
      <c r="H88" s="4"/>
      <c r="I88" s="4"/>
      <c r="J88" s="4"/>
      <c r="K88" s="4"/>
      <c r="L88" s="4"/>
      <c r="AH88" s="2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5:62" s="1" customFormat="1" x14ac:dyDescent="0.25">
      <c r="E89" s="2"/>
      <c r="G89" s="3"/>
      <c r="H89" s="4"/>
      <c r="I89" s="4"/>
      <c r="J89" s="4"/>
      <c r="K89" s="4"/>
      <c r="L89" s="4"/>
      <c r="AH89" s="2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5:62" s="1" customFormat="1" x14ac:dyDescent="0.25">
      <c r="E90" s="2"/>
      <c r="G90" s="3"/>
      <c r="H90" s="4"/>
      <c r="I90" s="4"/>
      <c r="J90" s="4"/>
      <c r="K90" s="4"/>
      <c r="L90" s="4"/>
      <c r="AH90" s="2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5:62" s="1" customFormat="1" x14ac:dyDescent="0.25">
      <c r="E91" s="2"/>
      <c r="G91" s="3"/>
      <c r="H91" s="4"/>
      <c r="I91" s="4"/>
      <c r="J91" s="4"/>
      <c r="K91" s="4"/>
      <c r="L91" s="4"/>
      <c r="AH91" s="2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5:62" s="1" customFormat="1" x14ac:dyDescent="0.25">
      <c r="E92" s="2"/>
      <c r="G92" s="3"/>
      <c r="H92" s="4"/>
      <c r="I92" s="4"/>
      <c r="J92" s="4"/>
      <c r="K92" s="4"/>
      <c r="L92" s="4"/>
      <c r="AH92" s="2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5:62" s="1" customFormat="1" x14ac:dyDescent="0.25">
      <c r="E93" s="2"/>
      <c r="G93" s="3"/>
      <c r="H93" s="4"/>
      <c r="I93" s="4"/>
      <c r="J93" s="4"/>
      <c r="K93" s="4"/>
      <c r="L93" s="4"/>
      <c r="AH93" s="2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5:62" s="1" customFormat="1" x14ac:dyDescent="0.25">
      <c r="E94" s="2"/>
      <c r="G94" s="3"/>
      <c r="H94" s="4"/>
      <c r="I94" s="4"/>
      <c r="J94" s="4"/>
      <c r="K94" s="4"/>
      <c r="L94" s="4"/>
      <c r="AH94" s="2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5:62" s="1" customFormat="1" x14ac:dyDescent="0.25">
      <c r="E95" s="2"/>
      <c r="G95" s="3"/>
      <c r="H95" s="4"/>
      <c r="I95" s="4"/>
      <c r="J95" s="4"/>
      <c r="K95" s="4"/>
      <c r="L95" s="4"/>
      <c r="AH95" s="2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5:62" s="1" customFormat="1" x14ac:dyDescent="0.25">
      <c r="E96" s="2"/>
      <c r="G96" s="3"/>
      <c r="H96" s="4"/>
      <c r="I96" s="4"/>
      <c r="J96" s="4"/>
      <c r="K96" s="4"/>
      <c r="L96" s="4"/>
      <c r="AH96" s="2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2:62" s="1" customFormat="1" x14ac:dyDescent="0.25">
      <c r="E97" s="2"/>
      <c r="G97" s="3"/>
      <c r="H97" s="4"/>
      <c r="I97" s="4"/>
      <c r="J97" s="4"/>
      <c r="K97" s="4"/>
      <c r="L97" s="4"/>
      <c r="AH97" s="2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2:62" s="1" customFormat="1" x14ac:dyDescent="0.25">
      <c r="E98" s="2"/>
      <c r="G98" s="3"/>
      <c r="H98" s="4"/>
      <c r="I98" s="4"/>
      <c r="J98" s="4"/>
      <c r="K98" s="4"/>
      <c r="L98" s="4"/>
      <c r="AH98" s="2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2:62" s="1" customFormat="1" x14ac:dyDescent="0.25">
      <c r="E99" s="2"/>
      <c r="G99" s="3"/>
      <c r="H99" s="4"/>
      <c r="I99" s="4"/>
      <c r="J99" s="4"/>
      <c r="K99" s="4"/>
      <c r="L99" s="4"/>
      <c r="AH99" s="2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2:62" s="1" customFormat="1" x14ac:dyDescent="0.25">
      <c r="E100" s="2"/>
      <c r="G100" s="3"/>
      <c r="H100" s="4"/>
      <c r="I100" s="4"/>
      <c r="J100" s="4"/>
      <c r="K100" s="4"/>
      <c r="L100" s="4"/>
      <c r="AH100" s="2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2:62" s="1" customFormat="1" x14ac:dyDescent="0.25">
      <c r="E101" s="2"/>
      <c r="G101" s="3"/>
      <c r="H101" s="4"/>
      <c r="I101" s="4"/>
      <c r="J101" s="4"/>
      <c r="K101" s="4"/>
      <c r="L101" s="4"/>
      <c r="AH101" s="2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2:62" x14ac:dyDescent="0.25">
      <c r="B102" s="1"/>
      <c r="C102" s="1"/>
      <c r="D102" s="1"/>
      <c r="E102" s="2"/>
      <c r="AF102" s="1"/>
      <c r="AG102" s="1"/>
      <c r="AH102" s="2"/>
      <c r="AI102" s="1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2:62" x14ac:dyDescent="0.25">
      <c r="B103" s="1"/>
      <c r="C103" s="1"/>
      <c r="D103" s="1"/>
      <c r="E103" s="2"/>
      <c r="AF103" s="1"/>
      <c r="AG103" s="1"/>
      <c r="AH103" s="2"/>
      <c r="AI103" s="1"/>
    </row>
    <row r="104" spans="2:62" x14ac:dyDescent="0.25">
      <c r="B104" s="1"/>
      <c r="C104" s="1"/>
      <c r="D104" s="1"/>
      <c r="E104" s="2"/>
      <c r="AF104" s="1"/>
      <c r="AG104" s="1"/>
      <c r="AH104" s="2"/>
      <c r="AI104" s="1"/>
    </row>
    <row r="105" spans="2:62" x14ac:dyDescent="0.25">
      <c r="B105" s="1"/>
      <c r="C105" s="1"/>
      <c r="D105" s="1"/>
      <c r="E105" s="2"/>
      <c r="AF105" s="1"/>
      <c r="AG105" s="1"/>
      <c r="AH105" s="2"/>
      <c r="AI105" s="1"/>
    </row>
    <row r="106" spans="2:62" x14ac:dyDescent="0.25">
      <c r="B106" s="1"/>
      <c r="C106" s="1"/>
      <c r="D106" s="1"/>
      <c r="E106" s="2"/>
      <c r="AF106" s="1"/>
      <c r="AG106" s="1"/>
      <c r="AH106" s="2"/>
      <c r="AI106" s="1"/>
    </row>
    <row r="107" spans="2:62" x14ac:dyDescent="0.25">
      <c r="B107" s="1"/>
      <c r="C107" s="1"/>
      <c r="D107" s="1"/>
      <c r="E107" s="2"/>
    </row>
    <row r="108" spans="2:62" x14ac:dyDescent="0.25">
      <c r="B108" s="1"/>
      <c r="C108" s="1"/>
      <c r="D108" s="1"/>
      <c r="E108" s="2"/>
    </row>
    <row r="109" spans="2:62" x14ac:dyDescent="0.25">
      <c r="B109" s="1"/>
      <c r="C109" s="1"/>
      <c r="D109" s="1"/>
      <c r="E109" s="2"/>
    </row>
    <row r="110" spans="2:62" x14ac:dyDescent="0.25">
      <c r="B110" s="1"/>
      <c r="C110" s="1"/>
      <c r="D110" s="1"/>
      <c r="E110" s="2"/>
    </row>
    <row r="111" spans="2:62" x14ac:dyDescent="0.25">
      <c r="B111" s="1"/>
      <c r="C111" s="1"/>
      <c r="D111" s="1"/>
      <c r="E111" s="2"/>
    </row>
    <row r="112" spans="2:62" x14ac:dyDescent="0.25">
      <c r="B112" s="1"/>
      <c r="C112" s="1"/>
      <c r="D112" s="1"/>
      <c r="E112" s="2"/>
    </row>
    <row r="113" spans="2:5" x14ac:dyDescent="0.25">
      <c r="B113" s="1"/>
      <c r="C113" s="1"/>
      <c r="D113" s="1"/>
      <c r="E113" s="2"/>
    </row>
    <row r="114" spans="2:5" x14ac:dyDescent="0.25">
      <c r="B114" s="1"/>
      <c r="C114" s="1"/>
      <c r="D114" s="1"/>
      <c r="E114" s="2"/>
    </row>
    <row r="115" spans="2:5" x14ac:dyDescent="0.25">
      <c r="B115" s="1"/>
      <c r="C115" s="1"/>
      <c r="D115" s="1"/>
      <c r="E115" s="2"/>
    </row>
    <row r="116" spans="2:5" x14ac:dyDescent="0.25">
      <c r="B116" s="1"/>
      <c r="C116" s="1"/>
      <c r="D116" s="1"/>
      <c r="E116" s="2"/>
    </row>
    <row r="117" spans="2:5" x14ac:dyDescent="0.25">
      <c r="B117" s="1"/>
      <c r="C117" s="1"/>
      <c r="D117" s="1"/>
      <c r="E117" s="2"/>
    </row>
    <row r="118" spans="2:5" x14ac:dyDescent="0.25">
      <c r="B118" s="1"/>
      <c r="C118" s="1"/>
      <c r="D118" s="1"/>
      <c r="E118" s="2"/>
    </row>
    <row r="119" spans="2:5" x14ac:dyDescent="0.25">
      <c r="B119" s="1"/>
      <c r="C119" s="1"/>
      <c r="D119" s="1"/>
      <c r="E119" s="2"/>
    </row>
    <row r="120" spans="2:5" x14ac:dyDescent="0.25">
      <c r="B120" s="1"/>
      <c r="C120" s="1"/>
      <c r="D120" s="1"/>
      <c r="E120" s="2"/>
    </row>
    <row r="121" spans="2:5" x14ac:dyDescent="0.25">
      <c r="B121" s="1"/>
      <c r="C121" s="1"/>
      <c r="D121" s="1"/>
      <c r="E121" s="2"/>
    </row>
    <row r="122" spans="2:5" x14ac:dyDescent="0.25">
      <c r="B122" s="1"/>
      <c r="C122" s="1"/>
      <c r="D122" s="1"/>
      <c r="E122" s="2"/>
    </row>
    <row r="123" spans="2:5" x14ac:dyDescent="0.25">
      <c r="B123" s="1"/>
      <c r="C123" s="1"/>
      <c r="D123" s="1"/>
      <c r="E123" s="2"/>
    </row>
    <row r="124" spans="2:5" x14ac:dyDescent="0.25">
      <c r="B124" s="1"/>
      <c r="C124" s="1"/>
      <c r="D124" s="1"/>
      <c r="E124" s="2"/>
    </row>
    <row r="125" spans="2:5" x14ac:dyDescent="0.25">
      <c r="B125" s="1"/>
      <c r="C125" s="1"/>
      <c r="D125" s="1"/>
      <c r="E125" s="2"/>
    </row>
    <row r="126" spans="2:5" x14ac:dyDescent="0.25">
      <c r="B126" s="1"/>
      <c r="C126" s="1"/>
      <c r="D126" s="1"/>
      <c r="E126" s="2"/>
    </row>
    <row r="127" spans="2:5" x14ac:dyDescent="0.25">
      <c r="B127" s="1"/>
      <c r="C127" s="1"/>
      <c r="D127" s="1"/>
      <c r="E127" s="2"/>
    </row>
    <row r="128" spans="2:5" x14ac:dyDescent="0.25">
      <c r="B128" s="1"/>
      <c r="C128" s="1"/>
      <c r="D128" s="1"/>
      <c r="E128" s="2"/>
    </row>
    <row r="129" spans="2:5" x14ac:dyDescent="0.25">
      <c r="B129" s="1"/>
      <c r="C129" s="1"/>
      <c r="D129" s="1"/>
      <c r="E129" s="2"/>
    </row>
    <row r="130" spans="2:5" x14ac:dyDescent="0.25">
      <c r="B130" s="1"/>
      <c r="C130" s="1"/>
      <c r="D130" s="1"/>
      <c r="E130" s="2"/>
    </row>
    <row r="131" spans="2:5" x14ac:dyDescent="0.25">
      <c r="B131" s="1"/>
      <c r="C131" s="1"/>
      <c r="D131" s="1"/>
      <c r="E131" s="2"/>
    </row>
    <row r="132" spans="2:5" x14ac:dyDescent="0.25">
      <c r="B132" s="1"/>
      <c r="C132" s="1"/>
      <c r="D132" s="1"/>
      <c r="E132" s="2"/>
    </row>
    <row r="133" spans="2:5" x14ac:dyDescent="0.25">
      <c r="B133" s="1"/>
      <c r="C133" s="1"/>
      <c r="D133" s="1"/>
      <c r="E133" s="2"/>
    </row>
    <row r="134" spans="2:5" x14ac:dyDescent="0.25">
      <c r="B134" s="1"/>
      <c r="C134" s="1"/>
      <c r="D134" s="1"/>
      <c r="E134" s="2"/>
    </row>
    <row r="135" spans="2:5" x14ac:dyDescent="0.25">
      <c r="B135" s="1"/>
      <c r="C135" s="1"/>
      <c r="D135" s="1"/>
      <c r="E135" s="2"/>
    </row>
    <row r="136" spans="2:5" x14ac:dyDescent="0.25">
      <c r="B136" s="1"/>
      <c r="C136" s="1"/>
      <c r="D136" s="1"/>
      <c r="E136" s="2"/>
    </row>
    <row r="137" spans="2:5" x14ac:dyDescent="0.25">
      <c r="B137" s="1"/>
      <c r="C137" s="1"/>
      <c r="D137" s="1"/>
      <c r="E137" s="2"/>
    </row>
    <row r="138" spans="2:5" x14ac:dyDescent="0.25">
      <c r="B138" s="1"/>
      <c r="C138" s="1"/>
      <c r="D138" s="1"/>
      <c r="E138" s="2"/>
    </row>
    <row r="139" spans="2:5" x14ac:dyDescent="0.25">
      <c r="B139" s="1"/>
      <c r="C139" s="1"/>
      <c r="D139" s="1"/>
      <c r="E139" s="2"/>
    </row>
    <row r="140" spans="2:5" x14ac:dyDescent="0.25">
      <c r="B140" s="1"/>
      <c r="C140" s="1"/>
      <c r="D140" s="1"/>
      <c r="E140" s="2"/>
    </row>
    <row r="141" spans="2:5" x14ac:dyDescent="0.25">
      <c r="B141" s="1"/>
      <c r="C141" s="1"/>
      <c r="D141" s="1"/>
      <c r="E141" s="2"/>
    </row>
    <row r="142" spans="2:5" x14ac:dyDescent="0.25">
      <c r="B142" s="1"/>
      <c r="C142" s="1"/>
      <c r="D142" s="1"/>
      <c r="E142" s="2"/>
    </row>
    <row r="143" spans="2:5" x14ac:dyDescent="0.25">
      <c r="B143" s="1"/>
      <c r="C143" s="1"/>
      <c r="D143" s="1"/>
      <c r="E143" s="2"/>
    </row>
    <row r="144" spans="2:5" x14ac:dyDescent="0.25">
      <c r="B144" s="1"/>
      <c r="C144" s="1"/>
      <c r="D144" s="1"/>
      <c r="E144" s="2"/>
    </row>
    <row r="145" spans="2:5" x14ac:dyDescent="0.25">
      <c r="B145" s="1"/>
      <c r="C145" s="1"/>
      <c r="D145" s="1"/>
      <c r="E145" s="2"/>
    </row>
    <row r="146" spans="2:5" x14ac:dyDescent="0.25">
      <c r="B146" s="1"/>
      <c r="C146" s="1"/>
      <c r="D146" s="1"/>
      <c r="E146" s="2"/>
    </row>
    <row r="147" spans="2:5" x14ac:dyDescent="0.25">
      <c r="B147" s="1"/>
      <c r="C147" s="1"/>
      <c r="D147" s="1"/>
      <c r="E147" s="2"/>
    </row>
    <row r="148" spans="2:5" x14ac:dyDescent="0.25">
      <c r="B148" s="1"/>
      <c r="C148" s="1"/>
      <c r="D148" s="1"/>
      <c r="E148" s="2"/>
    </row>
    <row r="149" spans="2:5" x14ac:dyDescent="0.25">
      <c r="B149" s="1"/>
      <c r="C149" s="1"/>
      <c r="D149" s="1"/>
      <c r="E149" s="2"/>
    </row>
    <row r="150" spans="2:5" x14ac:dyDescent="0.25">
      <c r="B150" s="1"/>
      <c r="C150" s="1"/>
      <c r="D150" s="1"/>
      <c r="E150" s="2"/>
    </row>
    <row r="151" spans="2:5" x14ac:dyDescent="0.25">
      <c r="B151" s="1"/>
      <c r="C151" s="1"/>
      <c r="D151" s="1"/>
      <c r="E151" s="2"/>
    </row>
    <row r="152" spans="2:5" x14ac:dyDescent="0.25">
      <c r="B152" s="1"/>
      <c r="C152" s="1"/>
      <c r="D152" s="1"/>
      <c r="E152" s="2"/>
    </row>
    <row r="153" spans="2:5" x14ac:dyDescent="0.25">
      <c r="B153" s="1"/>
      <c r="C153" s="1"/>
      <c r="D153" s="1"/>
      <c r="E153" s="2"/>
    </row>
    <row r="154" spans="2:5" x14ac:dyDescent="0.25">
      <c r="B154" s="1"/>
      <c r="C154" s="1"/>
      <c r="D154" s="1"/>
      <c r="E154" s="2"/>
    </row>
    <row r="155" spans="2:5" x14ac:dyDescent="0.25">
      <c r="B155" s="1"/>
      <c r="C155" s="1"/>
      <c r="D155" s="1"/>
      <c r="E155" s="2"/>
    </row>
    <row r="156" spans="2:5" x14ac:dyDescent="0.25">
      <c r="B156" s="1"/>
      <c r="C156" s="1"/>
      <c r="D156" s="1"/>
      <c r="E156" s="2"/>
    </row>
    <row r="157" spans="2:5" x14ac:dyDescent="0.25">
      <c r="B157" s="1"/>
      <c r="C157" s="1"/>
      <c r="D157" s="1"/>
      <c r="E157" s="2"/>
    </row>
    <row r="158" spans="2:5" x14ac:dyDescent="0.25">
      <c r="B158" s="1"/>
      <c r="C158" s="1"/>
      <c r="D158" s="1"/>
      <c r="E158" s="2"/>
    </row>
    <row r="159" spans="2:5" x14ac:dyDescent="0.25">
      <c r="B159" s="1"/>
      <c r="C159" s="1"/>
      <c r="D159" s="1"/>
      <c r="E159" s="2"/>
    </row>
    <row r="160" spans="2:5" x14ac:dyDescent="0.25">
      <c r="B160" s="1"/>
      <c r="C160" s="1"/>
      <c r="D160" s="1"/>
      <c r="E160" s="2"/>
    </row>
    <row r="161" spans="2:5" x14ac:dyDescent="0.25">
      <c r="B161" s="1"/>
      <c r="C161" s="1"/>
      <c r="D161" s="1"/>
      <c r="E161" s="2"/>
    </row>
    <row r="162" spans="2:5" x14ac:dyDescent="0.25">
      <c r="B162" s="1"/>
      <c r="C162" s="1"/>
      <c r="D162" s="1"/>
      <c r="E162" s="2"/>
    </row>
    <row r="163" spans="2:5" x14ac:dyDescent="0.25">
      <c r="B163" s="1"/>
      <c r="C163" s="1"/>
      <c r="D163" s="1"/>
      <c r="E163" s="2"/>
    </row>
    <row r="164" spans="2:5" x14ac:dyDescent="0.25">
      <c r="B164" s="1"/>
      <c r="C164" s="1"/>
      <c r="D164" s="1"/>
      <c r="E164" s="2"/>
    </row>
    <row r="165" spans="2:5" x14ac:dyDescent="0.25">
      <c r="B165" s="1"/>
      <c r="C165" s="1"/>
      <c r="D165" s="1"/>
      <c r="E165" s="2"/>
    </row>
    <row r="166" spans="2:5" x14ac:dyDescent="0.25">
      <c r="B166" s="1"/>
      <c r="C166" s="1"/>
      <c r="D166" s="1"/>
      <c r="E166" s="2"/>
    </row>
    <row r="167" spans="2:5" x14ac:dyDescent="0.25">
      <c r="B167" s="1"/>
      <c r="C167" s="1"/>
      <c r="D167" s="1"/>
      <c r="E167" s="2"/>
    </row>
    <row r="168" spans="2:5" x14ac:dyDescent="0.25">
      <c r="B168" s="1"/>
      <c r="C168" s="1"/>
      <c r="D168" s="1"/>
      <c r="E168" s="2"/>
    </row>
    <row r="169" spans="2:5" x14ac:dyDescent="0.25">
      <c r="B169" s="1"/>
      <c r="C169" s="1"/>
      <c r="D169" s="1"/>
      <c r="E169" s="2"/>
    </row>
    <row r="170" spans="2:5" x14ac:dyDescent="0.25">
      <c r="B170" s="1"/>
      <c r="C170" s="1"/>
      <c r="D170" s="1"/>
      <c r="E170" s="2"/>
    </row>
    <row r="171" spans="2:5" x14ac:dyDescent="0.25">
      <c r="B171" s="1"/>
      <c r="C171" s="1"/>
      <c r="D171" s="1"/>
      <c r="E171" s="2"/>
    </row>
    <row r="172" spans="2:5" x14ac:dyDescent="0.25">
      <c r="B172" s="1"/>
      <c r="C172" s="1"/>
      <c r="D172" s="1"/>
      <c r="E172" s="2"/>
    </row>
    <row r="173" spans="2:5" x14ac:dyDescent="0.25">
      <c r="B173" s="1"/>
      <c r="C173" s="1"/>
      <c r="D173" s="1"/>
      <c r="E173" s="2"/>
    </row>
    <row r="174" spans="2:5" x14ac:dyDescent="0.25">
      <c r="B174" s="1"/>
      <c r="C174" s="1"/>
      <c r="D174" s="1"/>
      <c r="E174" s="2"/>
    </row>
    <row r="175" spans="2:5" x14ac:dyDescent="0.25">
      <c r="B175" s="1"/>
      <c r="C175" s="1"/>
      <c r="D175" s="1"/>
      <c r="E175" s="2"/>
    </row>
    <row r="176" spans="2:5" x14ac:dyDescent="0.25">
      <c r="B176" s="1"/>
      <c r="C176" s="1"/>
      <c r="D176" s="1"/>
      <c r="E176" s="2"/>
    </row>
    <row r="177" spans="2:5" x14ac:dyDescent="0.25">
      <c r="B177" s="1"/>
      <c r="C177" s="1"/>
      <c r="D177" s="1"/>
      <c r="E177" s="2"/>
    </row>
    <row r="178" spans="2:5" x14ac:dyDescent="0.25">
      <c r="B178" s="1"/>
      <c r="C178" s="1"/>
      <c r="D178" s="1"/>
      <c r="E178" s="2"/>
    </row>
    <row r="179" spans="2:5" x14ac:dyDescent="0.25">
      <c r="B179" s="1"/>
      <c r="C179" s="1"/>
      <c r="D179" s="1"/>
      <c r="E179" s="2"/>
    </row>
    <row r="180" spans="2:5" x14ac:dyDescent="0.25">
      <c r="B180" s="1"/>
      <c r="C180" s="1"/>
      <c r="D180" s="1"/>
      <c r="E180" s="2"/>
    </row>
    <row r="181" spans="2:5" x14ac:dyDescent="0.25">
      <c r="B181" s="1"/>
      <c r="C181" s="1"/>
      <c r="D181" s="1"/>
      <c r="E181" s="2"/>
    </row>
    <row r="182" spans="2:5" x14ac:dyDescent="0.25">
      <c r="B182" s="1"/>
      <c r="C182" s="1"/>
      <c r="D182" s="1"/>
      <c r="E182" s="2"/>
    </row>
    <row r="183" spans="2:5" x14ac:dyDescent="0.25">
      <c r="B183" s="1"/>
      <c r="C183" s="1"/>
      <c r="D183" s="1"/>
      <c r="E183" s="2"/>
    </row>
    <row r="184" spans="2:5" x14ac:dyDescent="0.25">
      <c r="B184" s="1"/>
      <c r="C184" s="1"/>
      <c r="D184" s="1"/>
      <c r="E184" s="2"/>
    </row>
    <row r="185" spans="2:5" x14ac:dyDescent="0.25">
      <c r="B185" s="1"/>
      <c r="C185" s="1"/>
      <c r="D185" s="1"/>
      <c r="E185" s="2"/>
    </row>
    <row r="186" spans="2:5" x14ac:dyDescent="0.25">
      <c r="B186" s="1"/>
      <c r="C186" s="1"/>
      <c r="D186" s="1"/>
      <c r="E186" s="2"/>
    </row>
    <row r="187" spans="2:5" x14ac:dyDescent="0.25">
      <c r="B187" s="1"/>
      <c r="C187" s="1"/>
      <c r="D187" s="1"/>
      <c r="E187" s="2"/>
    </row>
    <row r="188" spans="2:5" x14ac:dyDescent="0.25">
      <c r="B188" s="1"/>
      <c r="C188" s="1"/>
      <c r="D188" s="1"/>
      <c r="E188" s="2"/>
    </row>
    <row r="189" spans="2:5" x14ac:dyDescent="0.25">
      <c r="B189" s="1"/>
      <c r="C189" s="1"/>
      <c r="D189" s="1"/>
      <c r="E189" s="2"/>
    </row>
    <row r="190" spans="2:5" x14ac:dyDescent="0.25">
      <c r="B190" s="1"/>
      <c r="C190" s="1"/>
      <c r="D190" s="1"/>
      <c r="E190" s="2"/>
    </row>
    <row r="191" spans="2:5" x14ac:dyDescent="0.25">
      <c r="B191" s="1"/>
      <c r="C191" s="1"/>
      <c r="D191" s="1"/>
      <c r="E191" s="2"/>
    </row>
    <row r="192" spans="2:5" x14ac:dyDescent="0.25">
      <c r="B192" s="1"/>
      <c r="C192" s="1"/>
      <c r="D192" s="1"/>
      <c r="E192" s="2"/>
    </row>
    <row r="193" spans="2:5" x14ac:dyDescent="0.25">
      <c r="B193" s="1"/>
      <c r="C193" s="1"/>
      <c r="D193" s="1"/>
      <c r="E193" s="2"/>
    </row>
    <row r="194" spans="2:5" x14ac:dyDescent="0.25">
      <c r="B194" s="1"/>
      <c r="C194" s="1"/>
      <c r="D194" s="1"/>
      <c r="E194" s="2"/>
    </row>
    <row r="195" spans="2:5" x14ac:dyDescent="0.25">
      <c r="B195" s="1"/>
      <c r="C195" s="1"/>
      <c r="D195" s="1"/>
      <c r="E195" s="2"/>
    </row>
    <row r="196" spans="2:5" x14ac:dyDescent="0.25">
      <c r="B196" s="1"/>
      <c r="C196" s="1"/>
      <c r="D196" s="1"/>
      <c r="E196" s="2"/>
    </row>
    <row r="197" spans="2:5" x14ac:dyDescent="0.25">
      <c r="B197" s="1"/>
      <c r="C197" s="1"/>
      <c r="D197" s="1"/>
      <c r="E197" s="2"/>
    </row>
    <row r="198" spans="2:5" x14ac:dyDescent="0.25">
      <c r="B198" s="1"/>
      <c r="C198" s="1"/>
      <c r="D198" s="1"/>
      <c r="E198" s="2"/>
    </row>
    <row r="199" spans="2:5" x14ac:dyDescent="0.25">
      <c r="B199" s="1"/>
      <c r="C199" s="1"/>
      <c r="D199" s="1"/>
      <c r="E199" s="2"/>
    </row>
    <row r="200" spans="2:5" x14ac:dyDescent="0.25">
      <c r="B200" s="1"/>
      <c r="C200" s="1"/>
      <c r="D200" s="1"/>
      <c r="E200" s="2"/>
    </row>
    <row r="201" spans="2:5" x14ac:dyDescent="0.25">
      <c r="B201" s="1"/>
      <c r="C201" s="1"/>
      <c r="D201" s="1"/>
      <c r="E201" s="2"/>
    </row>
    <row r="202" spans="2:5" x14ac:dyDescent="0.25">
      <c r="B202" s="1"/>
      <c r="C202" s="1"/>
      <c r="D202" s="1"/>
      <c r="E202" s="2"/>
    </row>
    <row r="203" spans="2:5" x14ac:dyDescent="0.25">
      <c r="B203" s="1"/>
      <c r="C203" s="1"/>
      <c r="D203" s="1"/>
      <c r="E203" s="2"/>
    </row>
    <row r="204" spans="2:5" x14ac:dyDescent="0.25">
      <c r="B204" s="1"/>
      <c r="C204" s="1"/>
      <c r="D204" s="1"/>
      <c r="E204" s="2"/>
    </row>
    <row r="205" spans="2:5" x14ac:dyDescent="0.25">
      <c r="B205" s="1"/>
      <c r="C205" s="1"/>
      <c r="D205" s="1"/>
      <c r="E205" s="2"/>
    </row>
    <row r="206" spans="2:5" x14ac:dyDescent="0.25">
      <c r="B206" s="1"/>
      <c r="C206" s="1"/>
      <c r="D206" s="1"/>
      <c r="E206" s="2"/>
    </row>
    <row r="207" spans="2:5" x14ac:dyDescent="0.25">
      <c r="B207" s="1"/>
      <c r="C207" s="1"/>
      <c r="D207" s="1"/>
      <c r="E207" s="2"/>
    </row>
    <row r="208" spans="2:5" x14ac:dyDescent="0.25">
      <c r="B208" s="1"/>
      <c r="C208" s="1"/>
      <c r="D208" s="1"/>
      <c r="E208" s="2"/>
    </row>
    <row r="209" spans="2:5" x14ac:dyDescent="0.25">
      <c r="B209" s="1"/>
      <c r="C209" s="1"/>
      <c r="D209" s="1"/>
      <c r="E209" s="2"/>
    </row>
    <row r="210" spans="2:5" x14ac:dyDescent="0.25">
      <c r="B210" s="1"/>
      <c r="C210" s="1"/>
      <c r="D210" s="1"/>
      <c r="E210" s="2"/>
    </row>
    <row r="211" spans="2:5" x14ac:dyDescent="0.25">
      <c r="B211" s="1"/>
      <c r="C211" s="1"/>
      <c r="D211" s="1"/>
      <c r="E211" s="2"/>
    </row>
    <row r="212" spans="2:5" x14ac:dyDescent="0.25">
      <c r="B212" s="1"/>
      <c r="C212" s="1"/>
      <c r="D212" s="1"/>
      <c r="E212" s="2"/>
    </row>
    <row r="213" spans="2:5" x14ac:dyDescent="0.25">
      <c r="B213" s="1"/>
      <c r="C213" s="1"/>
      <c r="D213" s="1"/>
      <c r="E213" s="2"/>
    </row>
    <row r="214" spans="2:5" x14ac:dyDescent="0.25">
      <c r="B214" s="1"/>
      <c r="C214" s="1"/>
      <c r="D214" s="1"/>
      <c r="E214" s="2"/>
    </row>
    <row r="215" spans="2:5" x14ac:dyDescent="0.25">
      <c r="B215" s="1"/>
      <c r="C215" s="1"/>
      <c r="D215" s="1"/>
      <c r="E215" s="2"/>
    </row>
    <row r="216" spans="2:5" x14ac:dyDescent="0.25">
      <c r="B216" s="1"/>
      <c r="C216" s="1"/>
      <c r="D216" s="1"/>
      <c r="E216" s="2"/>
    </row>
    <row r="217" spans="2:5" x14ac:dyDescent="0.25">
      <c r="B217" s="1"/>
      <c r="C217" s="1"/>
      <c r="D217" s="1"/>
      <c r="E217" s="2"/>
    </row>
    <row r="218" spans="2:5" x14ac:dyDescent="0.25">
      <c r="B218" s="1"/>
      <c r="C218" s="1"/>
      <c r="D218" s="1"/>
      <c r="E218" s="2"/>
    </row>
    <row r="219" spans="2:5" x14ac:dyDescent="0.25">
      <c r="B219" s="1"/>
      <c r="C219" s="1"/>
      <c r="D219" s="1"/>
      <c r="E219" s="2"/>
    </row>
    <row r="220" spans="2:5" x14ac:dyDescent="0.25">
      <c r="B220" s="1"/>
      <c r="C220" s="1"/>
      <c r="D220" s="1"/>
      <c r="E220" s="2"/>
    </row>
  </sheetData>
  <sheetProtection password="EE05" sheet="1" objects="1" scenarios="1"/>
  <mergeCells count="29">
    <mergeCell ref="B27:E28"/>
    <mergeCell ref="B3:D3"/>
    <mergeCell ref="B25:D25"/>
    <mergeCell ref="B26:D26"/>
    <mergeCell ref="B20:E21"/>
    <mergeCell ref="B22:D22"/>
    <mergeCell ref="B23:D23"/>
    <mergeCell ref="B24:D24"/>
    <mergeCell ref="B6:E6"/>
    <mergeCell ref="E12:E13"/>
    <mergeCell ref="B15:D15"/>
    <mergeCell ref="B8:D8"/>
    <mergeCell ref="B11:D11"/>
    <mergeCell ref="B14:D14"/>
    <mergeCell ref="B17:E19"/>
    <mergeCell ref="B9:E10"/>
    <mergeCell ref="B5:D5"/>
    <mergeCell ref="B4:D4"/>
    <mergeCell ref="B7:D7"/>
    <mergeCell ref="B16:D16"/>
    <mergeCell ref="B12:D13"/>
    <mergeCell ref="BM7:BO7"/>
    <mergeCell ref="BP7:BS7"/>
    <mergeCell ref="AK4:BS6"/>
    <mergeCell ref="H2:K2"/>
    <mergeCell ref="AM7:AN7"/>
    <mergeCell ref="AO7:BA7"/>
    <mergeCell ref="BB7:BF7"/>
    <mergeCell ref="BG7:BJ7"/>
  </mergeCells>
  <conditionalFormatting sqref="BL8">
    <cfRule type="cellIs" dxfId="46" priority="17" operator="equal">
      <formula>E5</formula>
    </cfRule>
  </conditionalFormatting>
  <conditionalFormatting sqref="BL10">
    <cfRule type="cellIs" dxfId="45" priority="16" operator="equal">
      <formula>E11</formula>
    </cfRule>
  </conditionalFormatting>
  <conditionalFormatting sqref="BM8">
    <cfRule type="cellIs" dxfId="44" priority="15" operator="equal">
      <formula>E5</formula>
    </cfRule>
  </conditionalFormatting>
  <conditionalFormatting sqref="BN8">
    <cfRule type="cellIs" dxfId="43" priority="14" operator="equal">
      <formula>E5</formula>
    </cfRule>
  </conditionalFormatting>
  <conditionalFormatting sqref="BO8">
    <cfRule type="cellIs" dxfId="42" priority="13" operator="equal">
      <formula>E5</formula>
    </cfRule>
  </conditionalFormatting>
  <conditionalFormatting sqref="BP8">
    <cfRule type="cellIs" dxfId="41" priority="12" operator="equal">
      <formula>E5</formula>
    </cfRule>
  </conditionalFormatting>
  <conditionalFormatting sqref="BQ8">
    <cfRule type="cellIs" dxfId="40" priority="11" operator="equal">
      <formula>E5</formula>
    </cfRule>
  </conditionalFormatting>
  <conditionalFormatting sqref="BR8">
    <cfRule type="cellIs" dxfId="39" priority="10" operator="equal">
      <formula>E5</formula>
    </cfRule>
  </conditionalFormatting>
  <conditionalFormatting sqref="BS8">
    <cfRule type="cellIs" dxfId="38" priority="9" operator="equal">
      <formula>E5</formula>
    </cfRule>
  </conditionalFormatting>
  <conditionalFormatting sqref="AL8:BI9 BJ8:BK8">
    <cfRule type="cellIs" dxfId="37" priority="66" operator="equal">
      <formula>$E$5</formula>
    </cfRule>
  </conditionalFormatting>
  <conditionalFormatting sqref="AL11:AL50">
    <cfRule type="expression" dxfId="36" priority="68">
      <formula>$AL$8=$E$5</formula>
    </cfRule>
  </conditionalFormatting>
  <conditionalFormatting sqref="AM11:AM50">
    <cfRule type="expression" dxfId="35" priority="69">
      <formula>$AM$8=$E$5</formula>
    </cfRule>
  </conditionalFormatting>
  <conditionalFormatting sqref="AN11:AN50">
    <cfRule type="expression" dxfId="34" priority="70">
      <formula>$AN$8=$E$5</formula>
    </cfRule>
  </conditionalFormatting>
  <conditionalFormatting sqref="AO11:AO50">
    <cfRule type="expression" dxfId="33" priority="71">
      <formula>$E$5=$AO$8</formula>
    </cfRule>
  </conditionalFormatting>
  <conditionalFormatting sqref="AP11:AP50">
    <cfRule type="expression" dxfId="32" priority="72">
      <formula>$AP$8=$E$5</formula>
    </cfRule>
  </conditionalFormatting>
  <conditionalFormatting sqref="AQ11:AQ50">
    <cfRule type="expression" dxfId="31" priority="73">
      <formula>$E$5=$AQ$8</formula>
    </cfRule>
  </conditionalFormatting>
  <conditionalFormatting sqref="AR11:AR50">
    <cfRule type="expression" dxfId="30" priority="74">
      <formula>$E$5=$AR$8</formula>
    </cfRule>
  </conditionalFormatting>
  <conditionalFormatting sqref="AS11:AS50">
    <cfRule type="expression" dxfId="29" priority="75">
      <formula>$E$5=$AS$8</formula>
    </cfRule>
  </conditionalFormatting>
  <conditionalFormatting sqref="AT11:AT50">
    <cfRule type="expression" dxfId="28" priority="76">
      <formula>$AT$8=$E$5</formula>
    </cfRule>
  </conditionalFormatting>
  <conditionalFormatting sqref="AL10:BK10">
    <cfRule type="cellIs" dxfId="27" priority="77" operator="equal">
      <formula>$E$11</formula>
    </cfRule>
  </conditionalFormatting>
  <conditionalFormatting sqref="AU11:AU50">
    <cfRule type="expression" dxfId="26" priority="78">
      <formula>$AU$8=$E$5</formula>
    </cfRule>
  </conditionalFormatting>
  <conditionalFormatting sqref="AV11:AV50">
    <cfRule type="expression" dxfId="25" priority="79">
      <formula>$E$5=$AV$8</formula>
    </cfRule>
  </conditionalFormatting>
  <conditionalFormatting sqref="AW11:AW50">
    <cfRule type="expression" dxfId="24" priority="80">
      <formula>$E$5=$AW$8</formula>
    </cfRule>
  </conditionalFormatting>
  <conditionalFormatting sqref="AX11:AX50">
    <cfRule type="expression" dxfId="23" priority="81">
      <formula>$AX$8=$E$5</formula>
    </cfRule>
  </conditionalFormatting>
  <conditionalFormatting sqref="AY11:AY50">
    <cfRule type="expression" dxfId="22" priority="82">
      <formula>$E$5=$AY$8</formula>
    </cfRule>
  </conditionalFormatting>
  <conditionalFormatting sqref="AZ11:AZ50">
    <cfRule type="expression" dxfId="21" priority="83">
      <formula>$E$5=$AZ$8</formula>
    </cfRule>
  </conditionalFormatting>
  <conditionalFormatting sqref="BA11:BA50">
    <cfRule type="expression" dxfId="20" priority="84">
      <formula>$BA$8=$E$5</formula>
    </cfRule>
  </conditionalFormatting>
  <conditionalFormatting sqref="BB11:BB50">
    <cfRule type="expression" dxfId="19" priority="85">
      <formula>$BB$8=$E$5</formula>
    </cfRule>
  </conditionalFormatting>
  <conditionalFormatting sqref="BC11:BC50">
    <cfRule type="expression" dxfId="18" priority="86">
      <formula>$BC$8=$E$5</formula>
    </cfRule>
  </conditionalFormatting>
  <conditionalFormatting sqref="BD11:BD50">
    <cfRule type="expression" dxfId="17" priority="87">
      <formula>$BD$8=$E$5</formula>
    </cfRule>
  </conditionalFormatting>
  <conditionalFormatting sqref="BE11:BE50">
    <cfRule type="expression" dxfId="16" priority="88">
      <formula>$BE$8=$E$5</formula>
    </cfRule>
  </conditionalFormatting>
  <conditionalFormatting sqref="BF11:BF50">
    <cfRule type="expression" dxfId="15" priority="89">
      <formula>$BF$8=$E$5</formula>
    </cfRule>
  </conditionalFormatting>
  <conditionalFormatting sqref="BG11:BG50">
    <cfRule type="expression" dxfId="14" priority="90">
      <formula>$BG$8=$E$5</formula>
    </cfRule>
  </conditionalFormatting>
  <conditionalFormatting sqref="BH11:BH50">
    <cfRule type="expression" dxfId="13" priority="91">
      <formula>$BH$8=$E$5</formula>
    </cfRule>
  </conditionalFormatting>
  <conditionalFormatting sqref="BI11:BI50">
    <cfRule type="expression" dxfId="12" priority="92">
      <formula>$BI$8=$E$5</formula>
    </cfRule>
  </conditionalFormatting>
  <conditionalFormatting sqref="AL11:BS50">
    <cfRule type="cellIs" dxfId="11" priority="93" operator="equal">
      <formula>$E$15</formula>
    </cfRule>
  </conditionalFormatting>
  <conditionalFormatting sqref="BJ11:BJ50">
    <cfRule type="expression" dxfId="10" priority="94">
      <formula>$BJ$8=$E$5</formula>
    </cfRule>
  </conditionalFormatting>
  <conditionalFormatting sqref="BK11:BK50">
    <cfRule type="expression" dxfId="9" priority="95">
      <formula>$BK$8=$E$5</formula>
    </cfRule>
  </conditionalFormatting>
  <conditionalFormatting sqref="BL11:BL50">
    <cfRule type="expression" dxfId="8" priority="96">
      <formula>$E$5=$BL$8</formula>
    </cfRule>
  </conditionalFormatting>
  <conditionalFormatting sqref="BM11:BM26">
    <cfRule type="expression" dxfId="7" priority="97">
      <formula>$E$5=$BM$8</formula>
    </cfRule>
  </conditionalFormatting>
  <conditionalFormatting sqref="BN11:BN22">
    <cfRule type="expression" dxfId="6" priority="98">
      <formula>$BN$8=$E$5</formula>
    </cfRule>
  </conditionalFormatting>
  <conditionalFormatting sqref="BO11:BO26">
    <cfRule type="expression" dxfId="5" priority="99">
      <formula>$BO$8=$E$5</formula>
    </cfRule>
  </conditionalFormatting>
  <conditionalFormatting sqref="BP11:BP26">
    <cfRule type="expression" dxfId="4" priority="100">
      <formula>$BP$8=$E$5</formula>
    </cfRule>
  </conditionalFormatting>
  <conditionalFormatting sqref="BQ11:BQ26">
    <cfRule type="expression" dxfId="3" priority="101">
      <formula>$BQ$8=$E$5</formula>
    </cfRule>
  </conditionalFormatting>
  <conditionalFormatting sqref="BR11:BR26">
    <cfRule type="expression" dxfId="2" priority="102">
      <formula>$BR$8=$E$5</formula>
    </cfRule>
  </conditionalFormatting>
  <conditionalFormatting sqref="BS11:BS26">
    <cfRule type="expression" dxfId="1" priority="103">
      <formula>$BS$8=$E$5</formula>
    </cfRule>
  </conditionalFormatting>
  <conditionalFormatting sqref="BM10:BS10">
    <cfRule type="cellIs" dxfId="0" priority="104" operator="equal">
      <formula>$E$11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X18"/>
  <sheetViews>
    <sheetView topLeftCell="B1" workbookViewId="0">
      <selection activeCell="I20" sqref="I20"/>
    </sheetView>
  </sheetViews>
  <sheetFormatPr defaultRowHeight="15" x14ac:dyDescent="0.25"/>
  <cols>
    <col min="1" max="16384" width="9.140625" style="47"/>
  </cols>
  <sheetData>
    <row r="4" spans="5:50" x14ac:dyDescent="0.25">
      <c r="F4" s="47">
        <f>Sheet1!E15</f>
        <v>0</v>
      </c>
      <c r="G4" s="47">
        <f>F4</f>
        <v>0</v>
      </c>
      <c r="H4" s="47">
        <f t="shared" ref="H4:AM4" si="0">G4</f>
        <v>0</v>
      </c>
      <c r="I4" s="47">
        <f t="shared" si="0"/>
        <v>0</v>
      </c>
      <c r="J4" s="47">
        <f t="shared" si="0"/>
        <v>0</v>
      </c>
      <c r="K4" s="47">
        <f t="shared" si="0"/>
        <v>0</v>
      </c>
      <c r="L4" s="47">
        <f t="shared" si="0"/>
        <v>0</v>
      </c>
      <c r="M4" s="47">
        <f t="shared" si="0"/>
        <v>0</v>
      </c>
      <c r="N4" s="47">
        <f t="shared" si="0"/>
        <v>0</v>
      </c>
      <c r="O4" s="47">
        <f t="shared" si="0"/>
        <v>0</v>
      </c>
      <c r="P4" s="47">
        <f t="shared" si="0"/>
        <v>0</v>
      </c>
      <c r="Q4" s="47">
        <f t="shared" si="0"/>
        <v>0</v>
      </c>
      <c r="R4" s="47">
        <f t="shared" si="0"/>
        <v>0</v>
      </c>
      <c r="S4" s="47">
        <f t="shared" si="0"/>
        <v>0</v>
      </c>
      <c r="T4" s="47">
        <f t="shared" si="0"/>
        <v>0</v>
      </c>
      <c r="U4" s="47">
        <f t="shared" si="0"/>
        <v>0</v>
      </c>
      <c r="V4" s="47">
        <f t="shared" si="0"/>
        <v>0</v>
      </c>
      <c r="W4" s="47">
        <f t="shared" si="0"/>
        <v>0</v>
      </c>
      <c r="X4" s="47">
        <f t="shared" si="0"/>
        <v>0</v>
      </c>
      <c r="Y4" s="47">
        <f t="shared" si="0"/>
        <v>0</v>
      </c>
      <c r="Z4" s="47">
        <f t="shared" si="0"/>
        <v>0</v>
      </c>
      <c r="AA4" s="47">
        <f t="shared" si="0"/>
        <v>0</v>
      </c>
      <c r="AB4" s="47">
        <f t="shared" si="0"/>
        <v>0</v>
      </c>
      <c r="AC4" s="47">
        <f t="shared" si="0"/>
        <v>0</v>
      </c>
      <c r="AD4" s="47">
        <f t="shared" si="0"/>
        <v>0</v>
      </c>
      <c r="AE4" s="47">
        <f t="shared" si="0"/>
        <v>0</v>
      </c>
      <c r="AF4" s="47">
        <f t="shared" si="0"/>
        <v>0</v>
      </c>
      <c r="AG4" s="47">
        <f t="shared" si="0"/>
        <v>0</v>
      </c>
      <c r="AH4" s="47">
        <f t="shared" si="0"/>
        <v>0</v>
      </c>
      <c r="AI4" s="47">
        <f t="shared" si="0"/>
        <v>0</v>
      </c>
      <c r="AJ4" s="47">
        <f t="shared" si="0"/>
        <v>0</v>
      </c>
      <c r="AK4" s="47">
        <f t="shared" si="0"/>
        <v>0</v>
      </c>
      <c r="AL4" s="47">
        <f t="shared" si="0"/>
        <v>0</v>
      </c>
      <c r="AM4" s="47">
        <f t="shared" si="0"/>
        <v>0</v>
      </c>
    </row>
    <row r="5" spans="5:50" x14ac:dyDescent="0.25">
      <c r="E5" s="47" t="s">
        <v>40</v>
      </c>
      <c r="F5" s="47">
        <f>Sheet1!E5</f>
        <v>3600</v>
      </c>
      <c r="G5" s="47">
        <f>Sheet1!E5</f>
        <v>3600</v>
      </c>
      <c r="H5" s="47">
        <f>Sheet1!E5</f>
        <v>3600</v>
      </c>
      <c r="I5" s="47">
        <f>Sheet1!E5</f>
        <v>3600</v>
      </c>
      <c r="J5" s="47">
        <f>Sheet1!E5</f>
        <v>3600</v>
      </c>
      <c r="K5" s="47">
        <f>Sheet1!E5</f>
        <v>3600</v>
      </c>
      <c r="L5" s="47">
        <f>Sheet1!E5</f>
        <v>3600</v>
      </c>
      <c r="M5" s="47">
        <f>Sheet1!E5</f>
        <v>3600</v>
      </c>
      <c r="N5" s="47">
        <f>Sheet1!E5</f>
        <v>3600</v>
      </c>
      <c r="O5" s="47">
        <f>Sheet1!E5</f>
        <v>3600</v>
      </c>
      <c r="P5" s="47">
        <f>Sheet1!E5</f>
        <v>3600</v>
      </c>
      <c r="Q5" s="47">
        <f>Sheet1!E5</f>
        <v>3600</v>
      </c>
      <c r="R5" s="47">
        <f>Sheet1!E5</f>
        <v>3600</v>
      </c>
      <c r="S5" s="47">
        <f>Sheet1!E5</f>
        <v>3600</v>
      </c>
      <c r="T5" s="47">
        <f>Sheet1!E5</f>
        <v>3600</v>
      </c>
      <c r="U5" s="47">
        <f>Sheet1!E5</f>
        <v>3600</v>
      </c>
      <c r="V5" s="47">
        <f>Sheet1!E5</f>
        <v>3600</v>
      </c>
      <c r="W5" s="47">
        <f>Sheet1!E5</f>
        <v>3600</v>
      </c>
      <c r="X5" s="47">
        <f>Sheet1!E5</f>
        <v>3600</v>
      </c>
      <c r="Y5" s="47">
        <f>Sheet1!E5</f>
        <v>3600</v>
      </c>
      <c r="Z5" s="47">
        <f>Sheet1!E5</f>
        <v>3600</v>
      </c>
      <c r="AA5" s="47">
        <f>Sheet1!E5</f>
        <v>3600</v>
      </c>
      <c r="AB5" s="47">
        <f>Sheet1!E5</f>
        <v>3600</v>
      </c>
      <c r="AC5" s="47">
        <f>Sheet1!E5</f>
        <v>3600</v>
      </c>
      <c r="AD5" s="47">
        <f>Sheet1!E5</f>
        <v>3600</v>
      </c>
      <c r="AE5" s="47">
        <f>Sheet1!E5</f>
        <v>3600</v>
      </c>
      <c r="AF5" s="47">
        <f>Sheet1!E5</f>
        <v>3600</v>
      </c>
      <c r="AG5" s="47">
        <f>Sheet1!E5</f>
        <v>3600</v>
      </c>
      <c r="AH5" s="47">
        <f>Sheet1!E5</f>
        <v>3600</v>
      </c>
      <c r="AI5" s="47">
        <f>Sheet1!E5</f>
        <v>3600</v>
      </c>
      <c r="AJ5" s="47">
        <f>Sheet1!E5</f>
        <v>3600</v>
      </c>
      <c r="AK5" s="47">
        <f>Sheet1!E5</f>
        <v>3600</v>
      </c>
      <c r="AL5" s="47">
        <f>Sheet1!E5</f>
        <v>3600</v>
      </c>
      <c r="AM5" s="47">
        <f>Sheet1!E5</f>
        <v>3600</v>
      </c>
    </row>
    <row r="6" spans="5:50" x14ac:dyDescent="0.25">
      <c r="E6" s="47" t="s">
        <v>10</v>
      </c>
      <c r="F6" s="47">
        <f>Sheet1!AL8</f>
        <v>1700</v>
      </c>
      <c r="G6" s="47">
        <f>Sheet1!AM8</f>
        <v>1800</v>
      </c>
      <c r="H6" s="47">
        <f>Sheet1!AN8</f>
        <v>1900</v>
      </c>
      <c r="I6" s="47">
        <f>Sheet1!AO8</f>
        <v>2100</v>
      </c>
      <c r="J6" s="47">
        <f>Sheet1!AP8</f>
        <v>2300</v>
      </c>
      <c r="K6" s="47">
        <f>Sheet1!AQ8</f>
        <v>2600</v>
      </c>
      <c r="L6" s="47">
        <f>Sheet1!AR8</f>
        <v>2680</v>
      </c>
      <c r="M6" s="47">
        <f>Sheet1!AS8</f>
        <v>2900</v>
      </c>
      <c r="N6" s="47">
        <f>Sheet1!AT8</f>
        <v>3200</v>
      </c>
      <c r="O6" s="47">
        <f>Sheet1!AU8</f>
        <v>3600</v>
      </c>
      <c r="P6" s="47">
        <f>Sheet1!AV8</f>
        <v>3650</v>
      </c>
      <c r="Q6" s="47">
        <f>Sheet1!AW8</f>
        <v>3900</v>
      </c>
      <c r="R6" s="47">
        <f>Sheet1!AX8</f>
        <v>3950</v>
      </c>
      <c r="S6" s="47">
        <f>Sheet1!AY8</f>
        <v>3960</v>
      </c>
      <c r="T6" s="47">
        <f>Sheet1!AZ8</f>
        <v>4220</v>
      </c>
      <c r="U6" s="47">
        <f>Sheet1!BA8</f>
        <v>4100</v>
      </c>
      <c r="V6" s="47">
        <f>Sheet1!BB8</f>
        <v>4400</v>
      </c>
      <c r="W6" s="47">
        <f>Sheet1!BC8</f>
        <v>4580</v>
      </c>
      <c r="X6" s="47">
        <f>Sheet1!BD8</f>
        <v>4780</v>
      </c>
      <c r="Y6" s="47">
        <f>Sheet1!BE8</f>
        <v>4600</v>
      </c>
      <c r="Z6" s="47">
        <f>Sheet1!BF8</f>
        <v>4700</v>
      </c>
      <c r="AA6" s="47">
        <f>Sheet1!BG8</f>
        <v>4800</v>
      </c>
      <c r="AB6" s="47">
        <f>Sheet1!BH8</f>
        <v>5040</v>
      </c>
      <c r="AC6" s="47">
        <f>Sheet1!BI8</f>
        <v>5640</v>
      </c>
      <c r="AD6" s="47">
        <f>Sheet1!BJ8</f>
        <v>5400</v>
      </c>
      <c r="AE6" s="47">
        <f>Sheet1!BK8</f>
        <v>6600</v>
      </c>
      <c r="AF6" s="47">
        <f>Sheet1!BL8</f>
        <v>7000</v>
      </c>
      <c r="AG6" s="47">
        <f>Sheet1!BM8</f>
        <v>7600</v>
      </c>
      <c r="AH6" s="47">
        <f>Sheet1!BN8</f>
        <v>7740</v>
      </c>
      <c r="AI6" s="47">
        <f>Sheet1!BO8</f>
        <v>8000</v>
      </c>
      <c r="AJ6" s="47">
        <f>Sheet1!BP8</f>
        <v>8700</v>
      </c>
      <c r="AK6" s="47">
        <f>Sheet1!BQ8</f>
        <v>8900</v>
      </c>
      <c r="AL6" s="47">
        <f>Sheet1!BR8</f>
        <v>9500</v>
      </c>
      <c r="AM6" s="47">
        <f>Sheet1!BS8</f>
        <v>10000</v>
      </c>
      <c r="AX6" s="47">
        <f>Sheet1!CD8</f>
        <v>0</v>
      </c>
    </row>
    <row r="7" spans="5:50" x14ac:dyDescent="0.25">
      <c r="E7" s="47" t="s">
        <v>41</v>
      </c>
      <c r="F7" s="47">
        <f>Sheet1!AL11</f>
        <v>17000</v>
      </c>
      <c r="G7" s="47">
        <f>Sheet1!AM11</f>
        <v>17600</v>
      </c>
      <c r="H7" s="47">
        <f>Sheet1!AN11</f>
        <v>18800</v>
      </c>
      <c r="I7" s="47">
        <f>Sheet1!AO11</f>
        <v>19700</v>
      </c>
      <c r="J7" s="47">
        <f>Sheet1!AP11</f>
        <v>21000</v>
      </c>
      <c r="K7" s="47">
        <f>Sheet1!AQ11</f>
        <v>22700</v>
      </c>
      <c r="L7" s="47">
        <f>Sheet1!AR11</f>
        <v>23800</v>
      </c>
      <c r="M7" s="47">
        <f>Sheet1!AS11</f>
        <v>24700</v>
      </c>
      <c r="N7" s="47">
        <f>Sheet1!AT11</f>
        <v>27000</v>
      </c>
      <c r="O7" s="47">
        <f>Sheet1!AU11</f>
        <v>28900</v>
      </c>
      <c r="P7" s="47">
        <f>Sheet1!AV11</f>
        <v>31800</v>
      </c>
      <c r="Q7" s="47">
        <f>Sheet1!AW11</f>
        <v>32100</v>
      </c>
      <c r="R7" s="47">
        <f>Sheet1!AX11</f>
        <v>33000</v>
      </c>
      <c r="S7" s="47">
        <f>Sheet1!AY11</f>
        <v>34500</v>
      </c>
      <c r="T7" s="47">
        <f>Sheet1!AZ11</f>
        <v>41800</v>
      </c>
      <c r="U7" s="47">
        <f>Sheet1!BA11</f>
        <v>33400</v>
      </c>
      <c r="V7" s="47">
        <f>Sheet1!BB11</f>
        <v>35800</v>
      </c>
      <c r="W7" s="47">
        <f>Sheet1!BC11</f>
        <v>39500</v>
      </c>
      <c r="X7" s="47">
        <f>Sheet1!BD11</f>
        <v>44800</v>
      </c>
      <c r="Y7" s="47">
        <f>Sheet1!BE11</f>
        <v>37100</v>
      </c>
      <c r="Z7" s="47">
        <f>Sheet1!BF11</f>
        <v>39900</v>
      </c>
      <c r="AA7" s="47">
        <f>Sheet1!BG11</f>
        <v>42600</v>
      </c>
      <c r="AB7" s="47">
        <f>Sheet1!BH11</f>
        <v>52200</v>
      </c>
      <c r="AC7" s="47">
        <f>Sheet1!BI11</f>
        <v>60300</v>
      </c>
      <c r="AD7" s="47">
        <f>Sheet1!BJ11</f>
        <v>56100</v>
      </c>
      <c r="AE7" s="47">
        <f>Sheet1!BK11</f>
        <v>67300</v>
      </c>
      <c r="AF7" s="47">
        <f>Sheet1!BL11</f>
        <v>68400</v>
      </c>
      <c r="AG7" s="47">
        <f>Sheet1!BM11</f>
        <v>95100</v>
      </c>
      <c r="AH7" s="47">
        <f>Sheet1!BN11</f>
        <v>95400</v>
      </c>
      <c r="AI7" s="47">
        <f>Sheet1!BO11</f>
        <v>96100</v>
      </c>
      <c r="AJ7" s="47">
        <f>Sheet1!BP11</f>
        <v>123100</v>
      </c>
      <c r="AK7" s="47">
        <f>Sheet1!BQ11</f>
        <v>123600</v>
      </c>
      <c r="AL7" s="47">
        <f>Sheet1!BR11</f>
        <v>125200</v>
      </c>
      <c r="AM7" s="47">
        <f>Sheet1!BS11</f>
        <v>128900</v>
      </c>
      <c r="AX7" s="47">
        <f>Sheet1!CD9</f>
        <v>0</v>
      </c>
    </row>
    <row r="8" spans="5:50" x14ac:dyDescent="0.25">
      <c r="E8" s="47" t="s">
        <v>42</v>
      </c>
      <c r="F8" s="47" t="str">
        <f>IF(F5=F6,F7,"")</f>
        <v/>
      </c>
      <c r="G8" s="47" t="str">
        <f t="shared" ref="G8:AI8" si="1">IF(G5=G6,G7,"")</f>
        <v/>
      </c>
      <c r="H8" s="47" t="str">
        <f t="shared" si="1"/>
        <v/>
      </c>
      <c r="I8" s="47" t="str">
        <f t="shared" si="1"/>
        <v/>
      </c>
      <c r="J8" s="47" t="str">
        <f t="shared" si="1"/>
        <v/>
      </c>
      <c r="K8" s="47" t="str">
        <f t="shared" si="1"/>
        <v/>
      </c>
      <c r="L8" s="47" t="str">
        <f t="shared" si="1"/>
        <v/>
      </c>
      <c r="M8" s="47" t="str">
        <f t="shared" si="1"/>
        <v/>
      </c>
      <c r="N8" s="47" t="str">
        <f t="shared" si="1"/>
        <v/>
      </c>
      <c r="O8" s="47">
        <f t="shared" si="1"/>
        <v>28900</v>
      </c>
      <c r="P8" s="47" t="str">
        <f t="shared" si="1"/>
        <v/>
      </c>
      <c r="Q8" s="47" t="str">
        <f t="shared" si="1"/>
        <v/>
      </c>
      <c r="R8" s="47" t="str">
        <f t="shared" si="1"/>
        <v/>
      </c>
      <c r="S8" s="47" t="str">
        <f t="shared" si="1"/>
        <v/>
      </c>
      <c r="T8" s="47" t="str">
        <f t="shared" si="1"/>
        <v/>
      </c>
      <c r="U8" s="47" t="str">
        <f t="shared" si="1"/>
        <v/>
      </c>
      <c r="V8" s="47" t="str">
        <f t="shared" si="1"/>
        <v/>
      </c>
      <c r="W8" s="47" t="str">
        <f t="shared" si="1"/>
        <v/>
      </c>
      <c r="X8" s="47" t="str">
        <f t="shared" si="1"/>
        <v/>
      </c>
      <c r="Y8" s="47" t="str">
        <f t="shared" si="1"/>
        <v/>
      </c>
      <c r="Z8" s="47" t="str">
        <f t="shared" si="1"/>
        <v/>
      </c>
      <c r="AA8" s="47" t="str">
        <f t="shared" si="1"/>
        <v/>
      </c>
      <c r="AB8" s="47" t="str">
        <f t="shared" si="1"/>
        <v/>
      </c>
      <c r="AC8" s="47" t="str">
        <f t="shared" si="1"/>
        <v/>
      </c>
      <c r="AD8" s="47" t="str">
        <f t="shared" si="1"/>
        <v/>
      </c>
      <c r="AE8" s="47" t="str">
        <f t="shared" si="1"/>
        <v/>
      </c>
      <c r="AF8" s="47" t="str">
        <f t="shared" si="1"/>
        <v/>
      </c>
      <c r="AG8" s="47" t="str">
        <f t="shared" si="1"/>
        <v/>
      </c>
      <c r="AH8" s="47" t="str">
        <f t="shared" si="1"/>
        <v/>
      </c>
      <c r="AI8" s="47" t="str">
        <f t="shared" si="1"/>
        <v/>
      </c>
    </row>
    <row r="9" spans="5:50" x14ac:dyDescent="0.25">
      <c r="E9" s="47" t="s">
        <v>43</v>
      </c>
      <c r="F9" s="47">
        <f>SUM(F8:AI8)</f>
        <v>28900</v>
      </c>
    </row>
    <row r="11" spans="5:50" x14ac:dyDescent="0.25">
      <c r="F11" s="47" t="str">
        <f>IF(F5=F6,F4,"")</f>
        <v/>
      </c>
      <c r="G11" s="47" t="str">
        <f t="shared" ref="G11:AM11" si="2">IF(G5=G6,G4,"")</f>
        <v/>
      </c>
      <c r="H11" s="47" t="str">
        <f t="shared" si="2"/>
        <v/>
      </c>
      <c r="I11" s="47" t="str">
        <f t="shared" si="2"/>
        <v/>
      </c>
      <c r="J11" s="47" t="str">
        <f t="shared" si="2"/>
        <v/>
      </c>
      <c r="K11" s="47" t="str">
        <f t="shared" si="2"/>
        <v/>
      </c>
      <c r="L11" s="47" t="str">
        <f t="shared" si="2"/>
        <v/>
      </c>
      <c r="M11" s="47" t="str">
        <f>IF(M5=M6,M4,"")</f>
        <v/>
      </c>
      <c r="N11" s="47" t="str">
        <f t="shared" si="2"/>
        <v/>
      </c>
      <c r="O11" s="47">
        <f t="shared" si="2"/>
        <v>0</v>
      </c>
      <c r="P11" s="47" t="str">
        <f t="shared" si="2"/>
        <v/>
      </c>
      <c r="Q11" s="47" t="str">
        <f t="shared" si="2"/>
        <v/>
      </c>
      <c r="R11" s="47" t="str">
        <f t="shared" si="2"/>
        <v/>
      </c>
      <c r="S11" s="47" t="str">
        <f t="shared" si="2"/>
        <v/>
      </c>
      <c r="T11" s="47" t="str">
        <f t="shared" si="2"/>
        <v/>
      </c>
      <c r="U11" s="47" t="str">
        <f t="shared" si="2"/>
        <v/>
      </c>
      <c r="V11" s="47" t="str">
        <f t="shared" si="2"/>
        <v/>
      </c>
      <c r="W11" s="47" t="str">
        <f t="shared" si="2"/>
        <v/>
      </c>
      <c r="X11" s="47" t="str">
        <f t="shared" si="2"/>
        <v/>
      </c>
      <c r="Y11" s="47" t="str">
        <f t="shared" si="2"/>
        <v/>
      </c>
      <c r="Z11" s="47" t="str">
        <f t="shared" si="2"/>
        <v/>
      </c>
      <c r="AA11" s="47" t="str">
        <f t="shared" si="2"/>
        <v/>
      </c>
      <c r="AB11" s="47" t="str">
        <f t="shared" si="2"/>
        <v/>
      </c>
      <c r="AC11" s="47" t="str">
        <f t="shared" si="2"/>
        <v/>
      </c>
      <c r="AD11" s="47" t="str">
        <f t="shared" si="2"/>
        <v/>
      </c>
      <c r="AE11" s="47" t="str">
        <f t="shared" si="2"/>
        <v/>
      </c>
      <c r="AF11" s="47" t="str">
        <f t="shared" si="2"/>
        <v/>
      </c>
      <c r="AG11" s="47" t="str">
        <f t="shared" si="2"/>
        <v/>
      </c>
      <c r="AH11" s="47" t="str">
        <f t="shared" si="2"/>
        <v/>
      </c>
      <c r="AI11" s="47" t="str">
        <f t="shared" si="2"/>
        <v/>
      </c>
      <c r="AJ11" s="47" t="str">
        <f t="shared" si="2"/>
        <v/>
      </c>
      <c r="AK11" s="47" t="str">
        <f t="shared" si="2"/>
        <v/>
      </c>
      <c r="AL11" s="47" t="str">
        <f t="shared" si="2"/>
        <v/>
      </c>
      <c r="AM11" s="47" t="str">
        <f t="shared" si="2"/>
        <v/>
      </c>
    </row>
    <row r="13" spans="5:50" x14ac:dyDescent="0.25">
      <c r="F13" s="47" t="e">
        <f>RANK(F11,'[1]1-1-16'!AL11:AL43,1)</f>
        <v>#VALUE!</v>
      </c>
      <c r="G13" s="47" t="e">
        <f>RANK(G11,'[1]1-1-16'!AM11:AM43,1)</f>
        <v>#VALUE!</v>
      </c>
      <c r="H13" s="47" t="e">
        <f>RANK(H11,'[1]1-1-16'!AN11:AN43,1)</f>
        <v>#VALUE!</v>
      </c>
      <c r="I13" s="47" t="e">
        <f>RANK(I11,'[1]1-1-16'!AO11:AO43,1)</f>
        <v>#VALUE!</v>
      </c>
      <c r="J13" s="47" t="e">
        <f>RANK(J11,'[1]1-1-16'!AP11:AP43,1)</f>
        <v>#VALUE!</v>
      </c>
      <c r="K13" s="47" t="e">
        <f>RANK(K11,'[1]1-1-16'!AQ11:AQ43,1)</f>
        <v>#VALUE!</v>
      </c>
      <c r="L13" s="47" t="e">
        <f>RANK(L11,'[1]1-1-16'!AR11:AR43,1)</f>
        <v>#VALUE!</v>
      </c>
      <c r="M13" s="47" t="e">
        <f>RANK(M11,'[1]1-1-16'!AS11:AS43,1)</f>
        <v>#VALUE!</v>
      </c>
      <c r="N13" s="47" t="e">
        <f>RANK(N11,'[1]1-1-16'!AT11:AT43,1)</f>
        <v>#VALUE!</v>
      </c>
      <c r="O13" s="47" t="e">
        <f>RANK(O11,'[1]1-1-16'!AU11:AU43,1)</f>
        <v>#N/A</v>
      </c>
      <c r="P13" s="47" t="e">
        <f>RANK(P11,'[1]1-1-16'!AV11:AV43,1)</f>
        <v>#VALUE!</v>
      </c>
      <c r="Q13" s="47" t="e">
        <f>RANK(Q11,'[1]1-1-16'!AW11:AW43,1)</f>
        <v>#VALUE!</v>
      </c>
      <c r="R13" s="47" t="e">
        <f>RANK(R11,'[1]1-1-16'!AX11:AX43,1)</f>
        <v>#VALUE!</v>
      </c>
      <c r="S13" s="47" t="e">
        <f>RANK(S11,'[1]1-1-16'!AY11:AY43,1)</f>
        <v>#VALUE!</v>
      </c>
      <c r="T13" s="47" t="e">
        <f>RANK(T11,'[1]1-1-16'!AZ11:AZ43,1)</f>
        <v>#VALUE!</v>
      </c>
      <c r="U13" s="47" t="e">
        <f>RANK(U11,'[1]1-1-16'!BA11:BA43,1)</f>
        <v>#VALUE!</v>
      </c>
      <c r="V13" s="47" t="e">
        <f>RANK(V11,'[1]1-1-16'!BB11:BB43,1)</f>
        <v>#VALUE!</v>
      </c>
      <c r="W13" s="47" t="e">
        <f>RANK(W11,'[1]1-1-16'!BC11:BC43,1)</f>
        <v>#VALUE!</v>
      </c>
      <c r="X13" s="47" t="e">
        <f>RANK(X11,'[1]1-1-16'!BD11:BD43,1)</f>
        <v>#VALUE!</v>
      </c>
      <c r="Y13" s="47" t="e">
        <f>RANK(Y11,'[1]1-1-16'!BE11:BE43,1)</f>
        <v>#VALUE!</v>
      </c>
      <c r="Z13" s="47" t="e">
        <f>RANK(Z11,'[1]1-1-16'!BF11:BF43,1)</f>
        <v>#VALUE!</v>
      </c>
      <c r="AA13" s="47" t="e">
        <f>RANK(AA11,'[1]1-1-16'!BG11:BG43,1)</f>
        <v>#VALUE!</v>
      </c>
      <c r="AB13" s="47" t="e">
        <f>RANK(AB11,'[1]1-1-16'!BH11:BH43,1)</f>
        <v>#VALUE!</v>
      </c>
      <c r="AC13" s="47" t="e">
        <f>RANK(AC11,'[1]1-1-16'!BI11:BI43,1)</f>
        <v>#VALUE!</v>
      </c>
      <c r="AD13" s="47" t="e">
        <f>RANK(AD11,'[1]1-1-16'!BJ11:BJ43,1)</f>
        <v>#VALUE!</v>
      </c>
      <c r="AE13" s="47" t="e">
        <f>RANK(AE11,'[1]1-1-16'!BK11:BK43,1)</f>
        <v>#VALUE!</v>
      </c>
      <c r="AF13" s="47" t="e">
        <f>RANK(AF11,'[1]1-1-16'!BL11:BL43,1)</f>
        <v>#VALUE!</v>
      </c>
      <c r="AG13" s="47" t="e">
        <f>RANK(AG11,'[1]1-1-16'!BM11:BM43,1)</f>
        <v>#VALUE!</v>
      </c>
      <c r="AH13" s="47" t="e">
        <f>RANK(AH11,'[1]1-1-16'!BN11:BN43,1)</f>
        <v>#VALUE!</v>
      </c>
      <c r="AI13" s="47" t="e">
        <f>RANK(AI11,'[1]1-1-16'!BO11:BO43,1)</f>
        <v>#VALUE!</v>
      </c>
      <c r="AJ13" s="47" t="e">
        <f>RANK(AJ11,'[1]1-1-16'!BP11:BP43,1)</f>
        <v>#VALUE!</v>
      </c>
      <c r="AK13" s="47" t="e">
        <f>RANK(AK11,'[1]1-1-16'!BQ11:BQ43,1)</f>
        <v>#VALUE!</v>
      </c>
      <c r="AL13" s="47" t="e">
        <f>RANK(AL11,'[1]1-1-16'!BR11:BR43,1)</f>
        <v>#VALUE!</v>
      </c>
      <c r="AM13" s="47" t="e">
        <f>RANK(AM11,'[1]1-1-16'!BS11:BS43,1)</f>
        <v>#VALUE!</v>
      </c>
    </row>
    <row r="15" spans="5:50" x14ac:dyDescent="0.25">
      <c r="F15" s="47" t="b">
        <f>ISNUMBER(F13)</f>
        <v>0</v>
      </c>
      <c r="G15" s="47" t="b">
        <f t="shared" ref="G15:AM15" si="3">ISNUMBER(G13)</f>
        <v>0</v>
      </c>
      <c r="H15" s="47" t="b">
        <f t="shared" si="3"/>
        <v>0</v>
      </c>
      <c r="I15" s="47" t="b">
        <f t="shared" si="3"/>
        <v>0</v>
      </c>
      <c r="J15" s="47" t="b">
        <f t="shared" si="3"/>
        <v>0</v>
      </c>
      <c r="K15" s="47" t="b">
        <f t="shared" si="3"/>
        <v>0</v>
      </c>
      <c r="L15" s="47" t="b">
        <f t="shared" si="3"/>
        <v>0</v>
      </c>
      <c r="M15" s="47" t="b">
        <f t="shared" si="3"/>
        <v>0</v>
      </c>
      <c r="N15" s="47" t="b">
        <f t="shared" si="3"/>
        <v>0</v>
      </c>
      <c r="O15" s="47" t="b">
        <f t="shared" si="3"/>
        <v>0</v>
      </c>
      <c r="P15" s="47" t="b">
        <f t="shared" si="3"/>
        <v>0</v>
      </c>
      <c r="Q15" s="47" t="b">
        <f t="shared" si="3"/>
        <v>0</v>
      </c>
      <c r="R15" s="47" t="b">
        <f t="shared" si="3"/>
        <v>0</v>
      </c>
      <c r="S15" s="47" t="b">
        <f t="shared" si="3"/>
        <v>0</v>
      </c>
      <c r="T15" s="47" t="b">
        <f t="shared" si="3"/>
        <v>0</v>
      </c>
      <c r="U15" s="47" t="b">
        <f t="shared" si="3"/>
        <v>0</v>
      </c>
      <c r="V15" s="47" t="b">
        <f t="shared" si="3"/>
        <v>0</v>
      </c>
      <c r="W15" s="47" t="b">
        <f t="shared" si="3"/>
        <v>0</v>
      </c>
      <c r="X15" s="47" t="b">
        <f t="shared" si="3"/>
        <v>0</v>
      </c>
      <c r="Y15" s="47" t="b">
        <f t="shared" si="3"/>
        <v>0</v>
      </c>
      <c r="Z15" s="47" t="b">
        <f t="shared" si="3"/>
        <v>0</v>
      </c>
      <c r="AA15" s="47" t="b">
        <f t="shared" si="3"/>
        <v>0</v>
      </c>
      <c r="AB15" s="47" t="b">
        <f t="shared" si="3"/>
        <v>0</v>
      </c>
      <c r="AC15" s="47" t="b">
        <f t="shared" si="3"/>
        <v>0</v>
      </c>
      <c r="AD15" s="47" t="b">
        <f t="shared" si="3"/>
        <v>0</v>
      </c>
      <c r="AE15" s="47" t="b">
        <f t="shared" si="3"/>
        <v>0</v>
      </c>
      <c r="AF15" s="47" t="b">
        <f t="shared" si="3"/>
        <v>0</v>
      </c>
      <c r="AG15" s="47" t="b">
        <f t="shared" si="3"/>
        <v>0</v>
      </c>
      <c r="AH15" s="47" t="b">
        <f t="shared" si="3"/>
        <v>0</v>
      </c>
      <c r="AI15" s="47" t="b">
        <f t="shared" si="3"/>
        <v>0</v>
      </c>
      <c r="AJ15" s="47" t="b">
        <f t="shared" si="3"/>
        <v>0</v>
      </c>
      <c r="AK15" s="47" t="b">
        <f t="shared" si="3"/>
        <v>0</v>
      </c>
      <c r="AL15" s="47" t="b">
        <f t="shared" si="3"/>
        <v>0</v>
      </c>
      <c r="AM15" s="47" t="b">
        <f t="shared" si="3"/>
        <v>0</v>
      </c>
    </row>
    <row r="16" spans="5:50" x14ac:dyDescent="0.25">
      <c r="F16" s="47" t="str">
        <f>IF(F15=TRUE,F13,"")</f>
        <v/>
      </c>
      <c r="G16" s="47" t="str">
        <f>IF(G15=TRUE,G13,"")</f>
        <v/>
      </c>
      <c r="H16" s="47" t="str">
        <f t="shared" ref="H16:AM16" si="4">IF(H15=TRUE,H13,"")</f>
        <v/>
      </c>
      <c r="I16" s="47" t="str">
        <f t="shared" si="4"/>
        <v/>
      </c>
      <c r="J16" s="47" t="str">
        <f t="shared" si="4"/>
        <v/>
      </c>
      <c r="K16" s="47" t="str">
        <f t="shared" si="4"/>
        <v/>
      </c>
      <c r="L16" s="47" t="str">
        <f t="shared" si="4"/>
        <v/>
      </c>
      <c r="M16" s="47" t="str">
        <f t="shared" si="4"/>
        <v/>
      </c>
      <c r="N16" s="47" t="str">
        <f t="shared" si="4"/>
        <v/>
      </c>
      <c r="O16" s="47" t="str">
        <f t="shared" si="4"/>
        <v/>
      </c>
      <c r="P16" s="47" t="str">
        <f t="shared" si="4"/>
        <v/>
      </c>
      <c r="Q16" s="47" t="str">
        <f t="shared" si="4"/>
        <v/>
      </c>
      <c r="R16" s="47" t="str">
        <f t="shared" si="4"/>
        <v/>
      </c>
      <c r="S16" s="47" t="str">
        <f t="shared" si="4"/>
        <v/>
      </c>
      <c r="T16" s="47" t="str">
        <f t="shared" si="4"/>
        <v/>
      </c>
      <c r="U16" s="47" t="str">
        <f t="shared" si="4"/>
        <v/>
      </c>
      <c r="V16" s="47" t="str">
        <f t="shared" si="4"/>
        <v/>
      </c>
      <c r="W16" s="47" t="str">
        <f t="shared" si="4"/>
        <v/>
      </c>
      <c r="X16" s="47" t="str">
        <f t="shared" si="4"/>
        <v/>
      </c>
      <c r="Y16" s="47" t="str">
        <f t="shared" si="4"/>
        <v/>
      </c>
      <c r="Z16" s="47" t="str">
        <f t="shared" si="4"/>
        <v/>
      </c>
      <c r="AA16" s="47" t="str">
        <f t="shared" si="4"/>
        <v/>
      </c>
      <c r="AB16" s="47" t="str">
        <f t="shared" si="4"/>
        <v/>
      </c>
      <c r="AC16" s="47" t="str">
        <f t="shared" si="4"/>
        <v/>
      </c>
      <c r="AD16" s="47" t="str">
        <f t="shared" si="4"/>
        <v/>
      </c>
      <c r="AE16" s="47" t="str">
        <f t="shared" si="4"/>
        <v/>
      </c>
      <c r="AF16" s="47" t="str">
        <f t="shared" si="4"/>
        <v/>
      </c>
      <c r="AG16" s="47" t="str">
        <f t="shared" si="4"/>
        <v/>
      </c>
      <c r="AH16" s="47" t="str">
        <f t="shared" si="4"/>
        <v/>
      </c>
      <c r="AI16" s="47" t="str">
        <f t="shared" si="4"/>
        <v/>
      </c>
      <c r="AJ16" s="47" t="str">
        <f t="shared" si="4"/>
        <v/>
      </c>
      <c r="AK16" s="47" t="str">
        <f t="shared" si="4"/>
        <v/>
      </c>
      <c r="AL16" s="47" t="str">
        <f t="shared" si="4"/>
        <v/>
      </c>
      <c r="AM16" s="47" t="str">
        <f t="shared" si="4"/>
        <v/>
      </c>
    </row>
    <row r="18" spans="6:6" x14ac:dyDescent="0.25">
      <c r="F18" s="47">
        <f>SUM(F16:AM16)</f>
        <v>0</v>
      </c>
    </row>
  </sheetData>
  <sheetProtection password="EE05"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E15" sqref="E15:M15"/>
    </sheetView>
  </sheetViews>
  <sheetFormatPr defaultRowHeight="15" x14ac:dyDescent="0.25"/>
  <cols>
    <col min="1" max="1" width="7.7109375" style="48" customWidth="1"/>
    <col min="2" max="2" width="16.5703125" style="48" customWidth="1"/>
    <col min="3" max="3" width="14.28515625" style="48" customWidth="1"/>
    <col min="4" max="4" width="17" style="48" customWidth="1"/>
    <col min="5" max="5" width="20.42578125" style="48" customWidth="1"/>
    <col min="6" max="16384" width="9.140625" style="48"/>
  </cols>
  <sheetData>
    <row r="1" spans="1:13" x14ac:dyDescent="0.25">
      <c r="A1" s="48">
        <v>0</v>
      </c>
      <c r="B1" s="48" t="s">
        <v>53</v>
      </c>
    </row>
    <row r="2" spans="1:13" x14ac:dyDescent="0.25">
      <c r="A2" s="48">
        <v>1</v>
      </c>
      <c r="B2" s="48" t="s">
        <v>54</v>
      </c>
      <c r="D2" s="49"/>
    </row>
    <row r="3" spans="1:13" x14ac:dyDescent="0.25">
      <c r="A3" s="48">
        <f>A2+1</f>
        <v>2</v>
      </c>
      <c r="B3" s="48" t="s">
        <v>55</v>
      </c>
      <c r="D3" s="49"/>
    </row>
    <row r="4" spans="1:13" x14ac:dyDescent="0.25">
      <c r="A4" s="48">
        <f t="shared" ref="A4:A67" si="0">A3+1</f>
        <v>3</v>
      </c>
      <c r="B4" s="48" t="s">
        <v>56</v>
      </c>
      <c r="D4" s="50">
        <f>Sheet1!E26</f>
        <v>500</v>
      </c>
      <c r="E4" s="51"/>
    </row>
    <row r="5" spans="1:13" x14ac:dyDescent="0.25">
      <c r="A5" s="48">
        <f t="shared" si="0"/>
        <v>4</v>
      </c>
      <c r="B5" s="48" t="s">
        <v>57</v>
      </c>
      <c r="D5" s="49"/>
    </row>
    <row r="6" spans="1:13" x14ac:dyDescent="0.25">
      <c r="A6" s="48">
        <f t="shared" si="0"/>
        <v>5</v>
      </c>
      <c r="B6" s="48" t="s">
        <v>58</v>
      </c>
      <c r="C6" s="48" t="s">
        <v>59</v>
      </c>
      <c r="D6" s="49" t="s">
        <v>60</v>
      </c>
      <c r="E6" s="48" t="s">
        <v>61</v>
      </c>
      <c r="F6" s="48" t="s">
        <v>62</v>
      </c>
    </row>
    <row r="7" spans="1:13" x14ac:dyDescent="0.25">
      <c r="A7" s="48">
        <f t="shared" si="0"/>
        <v>6</v>
      </c>
      <c r="B7" s="48" t="s">
        <v>63</v>
      </c>
      <c r="D7" s="49">
        <f>ROUNDDOWN(D4/1000,0)</f>
        <v>0</v>
      </c>
      <c r="E7" s="48">
        <f>ROUNDDOWN(D4/100,0)</f>
        <v>5</v>
      </c>
      <c r="F7" s="52">
        <f>D4</f>
        <v>500</v>
      </c>
    </row>
    <row r="8" spans="1:13" x14ac:dyDescent="0.25">
      <c r="A8" s="48">
        <f t="shared" si="0"/>
        <v>7</v>
      </c>
      <c r="B8" s="48" t="s">
        <v>64</v>
      </c>
      <c r="C8" s="48">
        <f>ROUNDDOWN(D4/100000,0)</f>
        <v>0</v>
      </c>
      <c r="D8" s="48">
        <f>D7-C8*100</f>
        <v>0</v>
      </c>
      <c r="E8" s="48">
        <f>E7-D7*10</f>
        <v>5</v>
      </c>
      <c r="F8" s="48">
        <f>F7-E7*100</f>
        <v>0</v>
      </c>
    </row>
    <row r="9" spans="1:13" x14ac:dyDescent="0.25">
      <c r="A9" s="48">
        <f t="shared" si="0"/>
        <v>8</v>
      </c>
      <c r="B9" s="48" t="s">
        <v>65</v>
      </c>
      <c r="C9" s="49" t="str">
        <f>IF(C8&gt;0,VLOOKUP(C8,A:B,2,0),"")</f>
        <v/>
      </c>
      <c r="D9" s="49" t="str">
        <f>IF(D8&gt;0,VLOOKUP(D8,A:B,2,0),"")</f>
        <v/>
      </c>
      <c r="E9" s="49" t="str">
        <f>IF(E8&gt;0,VLOOKUP(E8,A:B,2,0),"")</f>
        <v>Five</v>
      </c>
      <c r="F9" s="49" t="str">
        <f>IF(F7&gt;0,IF(F8&gt;0,VLOOKUP(F8,A:B,2,0),""),"Zero")</f>
        <v/>
      </c>
    </row>
    <row r="10" spans="1:13" x14ac:dyDescent="0.25">
      <c r="A10" s="48">
        <f t="shared" si="0"/>
        <v>9</v>
      </c>
      <c r="B10" s="48" t="s">
        <v>66</v>
      </c>
      <c r="C10" s="49" t="str">
        <f>IF(C8&gt;0," Lakh ","")</f>
        <v/>
      </c>
      <c r="D10" s="49" t="str">
        <f>IF(D8&gt;0," Thousand ","")</f>
        <v/>
      </c>
      <c r="E10" s="48" t="str">
        <f>IF(E8&gt;0," Hundred ","")</f>
        <v xml:space="preserve"> Hundred </v>
      </c>
    </row>
    <row r="11" spans="1:13" x14ac:dyDescent="0.25">
      <c r="A11" s="48">
        <f t="shared" si="0"/>
        <v>10</v>
      </c>
      <c r="B11" s="48" t="s">
        <v>62</v>
      </c>
      <c r="D11" s="49"/>
    </row>
    <row r="12" spans="1:13" x14ac:dyDescent="0.25">
      <c r="A12" s="48">
        <f t="shared" si="0"/>
        <v>11</v>
      </c>
      <c r="B12" s="48" t="s">
        <v>67</v>
      </c>
      <c r="D12" s="49"/>
      <c r="H12" s="48">
        <f>[2]Sheet1!C4</f>
        <v>0</v>
      </c>
    </row>
    <row r="13" spans="1:13" x14ac:dyDescent="0.25">
      <c r="A13" s="48">
        <f t="shared" si="0"/>
        <v>12</v>
      </c>
      <c r="B13" s="48" t="s">
        <v>68</v>
      </c>
      <c r="D13" s="49"/>
    </row>
    <row r="14" spans="1:13" x14ac:dyDescent="0.25">
      <c r="A14" s="48">
        <f t="shared" si="0"/>
        <v>13</v>
      </c>
      <c r="B14" s="48" t="s">
        <v>69</v>
      </c>
      <c r="D14" s="49"/>
      <c r="E14" s="48" t="str">
        <f>CONCATENATE("Rs. ",D4,"/-")</f>
        <v>Rs. 500/-</v>
      </c>
    </row>
    <row r="15" spans="1:13" x14ac:dyDescent="0.25">
      <c r="A15" s="48">
        <f t="shared" si="0"/>
        <v>14</v>
      </c>
      <c r="B15" s="48" t="s">
        <v>70</v>
      </c>
      <c r="D15" s="49"/>
      <c r="E15" s="143" t="str">
        <f>IF(D4="NIL","",CONCATENATE("Total Gross Pay is Rupees ",C9,C10,D9,D10,E9,E10,F9," Only"))</f>
        <v>Total Gross Pay is Rupees Five Hundred  Only</v>
      </c>
      <c r="F15" s="143"/>
      <c r="G15" s="143"/>
      <c r="H15" s="143"/>
      <c r="I15" s="143"/>
      <c r="J15" s="143"/>
      <c r="K15" s="143"/>
      <c r="L15" s="143"/>
      <c r="M15" s="143"/>
    </row>
    <row r="16" spans="1:13" x14ac:dyDescent="0.25">
      <c r="A16" s="48">
        <f t="shared" si="0"/>
        <v>15</v>
      </c>
      <c r="B16" s="48" t="s">
        <v>71</v>
      </c>
      <c r="D16" s="49"/>
    </row>
    <row r="17" spans="1:4" x14ac:dyDescent="0.25">
      <c r="A17" s="48">
        <f t="shared" si="0"/>
        <v>16</v>
      </c>
      <c r="B17" s="48" t="s">
        <v>72</v>
      </c>
      <c r="D17" s="49"/>
    </row>
    <row r="18" spans="1:4" x14ac:dyDescent="0.25">
      <c r="A18" s="48">
        <f t="shared" si="0"/>
        <v>17</v>
      </c>
      <c r="B18" s="48" t="s">
        <v>73</v>
      </c>
      <c r="D18" s="49"/>
    </row>
    <row r="19" spans="1:4" x14ac:dyDescent="0.25">
      <c r="A19" s="48">
        <f t="shared" si="0"/>
        <v>18</v>
      </c>
      <c r="B19" s="48" t="s">
        <v>74</v>
      </c>
      <c r="D19" s="49"/>
    </row>
    <row r="20" spans="1:4" x14ac:dyDescent="0.25">
      <c r="A20" s="48">
        <f t="shared" si="0"/>
        <v>19</v>
      </c>
      <c r="B20" s="48" t="s">
        <v>75</v>
      </c>
      <c r="C20" s="49"/>
    </row>
    <row r="21" spans="1:4" x14ac:dyDescent="0.25">
      <c r="A21" s="48">
        <f t="shared" si="0"/>
        <v>20</v>
      </c>
      <c r="B21" s="48" t="s">
        <v>76</v>
      </c>
      <c r="C21" s="49"/>
    </row>
    <row r="22" spans="1:4" x14ac:dyDescent="0.25">
      <c r="A22" s="48">
        <f t="shared" si="0"/>
        <v>21</v>
      </c>
      <c r="B22" s="48" t="str">
        <f>CONCATENATE(C22," ",B2)</f>
        <v>Twenty One</v>
      </c>
      <c r="C22" s="49" t="s">
        <v>76</v>
      </c>
    </row>
    <row r="23" spans="1:4" x14ac:dyDescent="0.25">
      <c r="A23" s="48">
        <f t="shared" si="0"/>
        <v>22</v>
      </c>
      <c r="B23" s="48" t="str">
        <f t="shared" ref="B23:B30" si="1">CONCATENATE(C23," ",B3)</f>
        <v>Twenty Two</v>
      </c>
      <c r="C23" s="49" t="s">
        <v>76</v>
      </c>
    </row>
    <row r="24" spans="1:4" x14ac:dyDescent="0.25">
      <c r="A24" s="48">
        <f t="shared" si="0"/>
        <v>23</v>
      </c>
      <c r="B24" s="48" t="str">
        <f t="shared" si="1"/>
        <v>Twenty Three</v>
      </c>
      <c r="C24" s="49" t="s">
        <v>76</v>
      </c>
    </row>
    <row r="25" spans="1:4" x14ac:dyDescent="0.25">
      <c r="A25" s="48">
        <f t="shared" si="0"/>
        <v>24</v>
      </c>
      <c r="B25" s="48" t="str">
        <f t="shared" si="1"/>
        <v>Twenty Four</v>
      </c>
      <c r="C25" s="49" t="s">
        <v>76</v>
      </c>
    </row>
    <row r="26" spans="1:4" x14ac:dyDescent="0.25">
      <c r="A26" s="48">
        <f t="shared" si="0"/>
        <v>25</v>
      </c>
      <c r="B26" s="48" t="str">
        <f t="shared" si="1"/>
        <v>Twenty Five</v>
      </c>
      <c r="C26" s="49" t="s">
        <v>76</v>
      </c>
    </row>
    <row r="27" spans="1:4" x14ac:dyDescent="0.25">
      <c r="A27" s="48">
        <f t="shared" si="0"/>
        <v>26</v>
      </c>
      <c r="B27" s="48" t="str">
        <f t="shared" si="1"/>
        <v>Twenty Six</v>
      </c>
      <c r="C27" s="49" t="s">
        <v>76</v>
      </c>
    </row>
    <row r="28" spans="1:4" x14ac:dyDescent="0.25">
      <c r="A28" s="48">
        <f t="shared" si="0"/>
        <v>27</v>
      </c>
      <c r="B28" s="48" t="str">
        <f t="shared" si="1"/>
        <v>Twenty Seven</v>
      </c>
      <c r="C28" s="49" t="s">
        <v>76</v>
      </c>
    </row>
    <row r="29" spans="1:4" x14ac:dyDescent="0.25">
      <c r="A29" s="48">
        <f t="shared" si="0"/>
        <v>28</v>
      </c>
      <c r="B29" s="48" t="str">
        <f t="shared" si="1"/>
        <v>Twenty Eight</v>
      </c>
      <c r="C29" s="49" t="s">
        <v>76</v>
      </c>
    </row>
    <row r="30" spans="1:4" x14ac:dyDescent="0.25">
      <c r="A30" s="48">
        <f t="shared" si="0"/>
        <v>29</v>
      </c>
      <c r="B30" s="48" t="str">
        <f t="shared" si="1"/>
        <v>Twenty Nine</v>
      </c>
      <c r="C30" s="49" t="s">
        <v>76</v>
      </c>
    </row>
    <row r="31" spans="1:4" x14ac:dyDescent="0.25">
      <c r="A31" s="48">
        <f t="shared" si="0"/>
        <v>30</v>
      </c>
      <c r="B31" s="48" t="s">
        <v>77</v>
      </c>
      <c r="C31" s="49"/>
    </row>
    <row r="32" spans="1:4" x14ac:dyDescent="0.25">
      <c r="A32" s="48">
        <f t="shared" si="0"/>
        <v>31</v>
      </c>
      <c r="B32" s="48" t="str">
        <f>CONCATENATE(C32," ",B2)</f>
        <v>Thirty One</v>
      </c>
      <c r="C32" s="49" t="s">
        <v>77</v>
      </c>
    </row>
    <row r="33" spans="1:3" x14ac:dyDescent="0.25">
      <c r="A33" s="48">
        <f t="shared" si="0"/>
        <v>32</v>
      </c>
      <c r="B33" s="48" t="str">
        <f t="shared" ref="B33:B40" si="2">CONCATENATE(C33," ",B3)</f>
        <v>Thirty Two</v>
      </c>
      <c r="C33" s="49" t="s">
        <v>77</v>
      </c>
    </row>
    <row r="34" spans="1:3" x14ac:dyDescent="0.25">
      <c r="A34" s="48">
        <f t="shared" si="0"/>
        <v>33</v>
      </c>
      <c r="B34" s="48" t="str">
        <f t="shared" si="2"/>
        <v>Thirty Three</v>
      </c>
      <c r="C34" s="49" t="s">
        <v>77</v>
      </c>
    </row>
    <row r="35" spans="1:3" x14ac:dyDescent="0.25">
      <c r="A35" s="48">
        <f t="shared" si="0"/>
        <v>34</v>
      </c>
      <c r="B35" s="48" t="str">
        <f t="shared" si="2"/>
        <v>Thirty Four</v>
      </c>
      <c r="C35" s="49" t="s">
        <v>77</v>
      </c>
    </row>
    <row r="36" spans="1:3" x14ac:dyDescent="0.25">
      <c r="A36" s="48">
        <f t="shared" si="0"/>
        <v>35</v>
      </c>
      <c r="B36" s="48" t="str">
        <f t="shared" si="2"/>
        <v>Thirty Five</v>
      </c>
      <c r="C36" s="49" t="s">
        <v>77</v>
      </c>
    </row>
    <row r="37" spans="1:3" x14ac:dyDescent="0.25">
      <c r="A37" s="48">
        <f t="shared" si="0"/>
        <v>36</v>
      </c>
      <c r="B37" s="48" t="str">
        <f t="shared" si="2"/>
        <v>Thirty Six</v>
      </c>
      <c r="C37" s="49" t="s">
        <v>77</v>
      </c>
    </row>
    <row r="38" spans="1:3" x14ac:dyDescent="0.25">
      <c r="A38" s="48">
        <f t="shared" si="0"/>
        <v>37</v>
      </c>
      <c r="B38" s="48" t="str">
        <f t="shared" si="2"/>
        <v>Thirty Seven</v>
      </c>
      <c r="C38" s="49" t="s">
        <v>77</v>
      </c>
    </row>
    <row r="39" spans="1:3" x14ac:dyDescent="0.25">
      <c r="A39" s="48">
        <f t="shared" si="0"/>
        <v>38</v>
      </c>
      <c r="B39" s="48" t="str">
        <f t="shared" si="2"/>
        <v>Thirty Eight</v>
      </c>
      <c r="C39" s="49" t="s">
        <v>77</v>
      </c>
    </row>
    <row r="40" spans="1:3" x14ac:dyDescent="0.25">
      <c r="A40" s="48">
        <f t="shared" si="0"/>
        <v>39</v>
      </c>
      <c r="B40" s="48" t="str">
        <f t="shared" si="2"/>
        <v>Thirty Nine</v>
      </c>
      <c r="C40" s="49" t="s">
        <v>77</v>
      </c>
    </row>
    <row r="41" spans="1:3" x14ac:dyDescent="0.25">
      <c r="A41" s="48">
        <f t="shared" si="0"/>
        <v>40</v>
      </c>
      <c r="B41" s="48" t="s">
        <v>78</v>
      </c>
      <c r="C41" s="49"/>
    </row>
    <row r="42" spans="1:3" x14ac:dyDescent="0.25">
      <c r="A42" s="48">
        <f t="shared" si="0"/>
        <v>41</v>
      </c>
      <c r="B42" s="48" t="str">
        <f>CONCATENATE(C42," ",B2)</f>
        <v>Forty One</v>
      </c>
      <c r="C42" s="49" t="s">
        <v>78</v>
      </c>
    </row>
    <row r="43" spans="1:3" x14ac:dyDescent="0.25">
      <c r="A43" s="48">
        <f t="shared" si="0"/>
        <v>42</v>
      </c>
      <c r="B43" s="48" t="str">
        <f t="shared" ref="B43:B50" si="3">CONCATENATE(C43," ",B3)</f>
        <v>Forty Two</v>
      </c>
      <c r="C43" s="49" t="s">
        <v>78</v>
      </c>
    </row>
    <row r="44" spans="1:3" x14ac:dyDescent="0.25">
      <c r="A44" s="48">
        <f t="shared" si="0"/>
        <v>43</v>
      </c>
      <c r="B44" s="48" t="str">
        <f t="shared" si="3"/>
        <v>Forty Three</v>
      </c>
      <c r="C44" s="49" t="s">
        <v>78</v>
      </c>
    </row>
    <row r="45" spans="1:3" x14ac:dyDescent="0.25">
      <c r="A45" s="48">
        <f t="shared" si="0"/>
        <v>44</v>
      </c>
      <c r="B45" s="48" t="str">
        <f t="shared" si="3"/>
        <v>Forty Four</v>
      </c>
      <c r="C45" s="49" t="s">
        <v>78</v>
      </c>
    </row>
    <row r="46" spans="1:3" x14ac:dyDescent="0.25">
      <c r="A46" s="48">
        <f t="shared" si="0"/>
        <v>45</v>
      </c>
      <c r="B46" s="48" t="str">
        <f t="shared" si="3"/>
        <v>Forty Five</v>
      </c>
      <c r="C46" s="49" t="s">
        <v>78</v>
      </c>
    </row>
    <row r="47" spans="1:3" x14ac:dyDescent="0.25">
      <c r="A47" s="48">
        <f t="shared" si="0"/>
        <v>46</v>
      </c>
      <c r="B47" s="48" t="str">
        <f t="shared" si="3"/>
        <v>Forty Six</v>
      </c>
      <c r="C47" s="49" t="s">
        <v>78</v>
      </c>
    </row>
    <row r="48" spans="1:3" x14ac:dyDescent="0.25">
      <c r="A48" s="48">
        <f t="shared" si="0"/>
        <v>47</v>
      </c>
      <c r="B48" s="48" t="str">
        <f t="shared" si="3"/>
        <v>Forty Seven</v>
      </c>
      <c r="C48" s="49" t="s">
        <v>78</v>
      </c>
    </row>
    <row r="49" spans="1:3" x14ac:dyDescent="0.25">
      <c r="A49" s="48">
        <f t="shared" si="0"/>
        <v>48</v>
      </c>
      <c r="B49" s="48" t="str">
        <f t="shared" si="3"/>
        <v>Forty Eight</v>
      </c>
      <c r="C49" s="49" t="s">
        <v>78</v>
      </c>
    </row>
    <row r="50" spans="1:3" x14ac:dyDescent="0.25">
      <c r="A50" s="48">
        <f t="shared" si="0"/>
        <v>49</v>
      </c>
      <c r="B50" s="48" t="str">
        <f t="shared" si="3"/>
        <v>Forty Nine</v>
      </c>
      <c r="C50" s="49" t="s">
        <v>78</v>
      </c>
    </row>
    <row r="51" spans="1:3" x14ac:dyDescent="0.25">
      <c r="A51" s="48">
        <f t="shared" si="0"/>
        <v>50</v>
      </c>
      <c r="B51" s="48" t="s">
        <v>79</v>
      </c>
      <c r="C51" s="49"/>
    </row>
    <row r="52" spans="1:3" x14ac:dyDescent="0.25">
      <c r="A52" s="48">
        <f t="shared" si="0"/>
        <v>51</v>
      </c>
      <c r="B52" s="48" t="str">
        <f>CONCATENATE(C52," ",B2)</f>
        <v>Fifty One</v>
      </c>
      <c r="C52" s="49" t="s">
        <v>79</v>
      </c>
    </row>
    <row r="53" spans="1:3" x14ac:dyDescent="0.25">
      <c r="A53" s="48">
        <f t="shared" si="0"/>
        <v>52</v>
      </c>
      <c r="B53" s="48" t="str">
        <f t="shared" ref="B53:B60" si="4">CONCATENATE(C53," ",B3)</f>
        <v>Fifty Two</v>
      </c>
      <c r="C53" s="49" t="s">
        <v>79</v>
      </c>
    </row>
    <row r="54" spans="1:3" x14ac:dyDescent="0.25">
      <c r="A54" s="48">
        <f t="shared" si="0"/>
        <v>53</v>
      </c>
      <c r="B54" s="48" t="str">
        <f t="shared" si="4"/>
        <v>Fifty Three</v>
      </c>
      <c r="C54" s="49" t="s">
        <v>79</v>
      </c>
    </row>
    <row r="55" spans="1:3" x14ac:dyDescent="0.25">
      <c r="A55" s="48">
        <f t="shared" si="0"/>
        <v>54</v>
      </c>
      <c r="B55" s="48" t="str">
        <f t="shared" si="4"/>
        <v>Fifty Four</v>
      </c>
      <c r="C55" s="49" t="s">
        <v>79</v>
      </c>
    </row>
    <row r="56" spans="1:3" x14ac:dyDescent="0.25">
      <c r="A56" s="48">
        <f t="shared" si="0"/>
        <v>55</v>
      </c>
      <c r="B56" s="48" t="str">
        <f t="shared" si="4"/>
        <v>Fifty Five</v>
      </c>
      <c r="C56" s="49" t="s">
        <v>79</v>
      </c>
    </row>
    <row r="57" spans="1:3" x14ac:dyDescent="0.25">
      <c r="A57" s="48">
        <f t="shared" si="0"/>
        <v>56</v>
      </c>
      <c r="B57" s="48" t="str">
        <f t="shared" si="4"/>
        <v>Fifty Six</v>
      </c>
      <c r="C57" s="49" t="s">
        <v>79</v>
      </c>
    </row>
    <row r="58" spans="1:3" x14ac:dyDescent="0.25">
      <c r="A58" s="48">
        <f t="shared" si="0"/>
        <v>57</v>
      </c>
      <c r="B58" s="48" t="str">
        <f t="shared" si="4"/>
        <v>Fifty Seven</v>
      </c>
      <c r="C58" s="49" t="s">
        <v>79</v>
      </c>
    </row>
    <row r="59" spans="1:3" x14ac:dyDescent="0.25">
      <c r="A59" s="48">
        <f t="shared" si="0"/>
        <v>58</v>
      </c>
      <c r="B59" s="48" t="str">
        <f t="shared" si="4"/>
        <v>Fifty Eight</v>
      </c>
      <c r="C59" s="49" t="s">
        <v>79</v>
      </c>
    </row>
    <row r="60" spans="1:3" x14ac:dyDescent="0.25">
      <c r="A60" s="48">
        <f t="shared" si="0"/>
        <v>59</v>
      </c>
      <c r="B60" s="48" t="str">
        <f t="shared" si="4"/>
        <v>Fifty Nine</v>
      </c>
      <c r="C60" s="49" t="s">
        <v>79</v>
      </c>
    </row>
    <row r="61" spans="1:3" x14ac:dyDescent="0.25">
      <c r="A61" s="48">
        <f t="shared" si="0"/>
        <v>60</v>
      </c>
      <c r="B61" s="48" t="s">
        <v>80</v>
      </c>
      <c r="C61" s="49"/>
    </row>
    <row r="62" spans="1:3" x14ac:dyDescent="0.25">
      <c r="A62" s="48">
        <f t="shared" si="0"/>
        <v>61</v>
      </c>
      <c r="B62" s="48" t="str">
        <f>CONCATENATE(C62," ",B2)</f>
        <v>Sixty One</v>
      </c>
      <c r="C62" s="49" t="s">
        <v>80</v>
      </c>
    </row>
    <row r="63" spans="1:3" x14ac:dyDescent="0.25">
      <c r="A63" s="48">
        <f t="shared" si="0"/>
        <v>62</v>
      </c>
      <c r="B63" s="48" t="str">
        <f t="shared" ref="B63:B70" si="5">CONCATENATE(C63," ",B3)</f>
        <v>Sixty Two</v>
      </c>
      <c r="C63" s="49" t="s">
        <v>80</v>
      </c>
    </row>
    <row r="64" spans="1:3" x14ac:dyDescent="0.25">
      <c r="A64" s="48">
        <f t="shared" si="0"/>
        <v>63</v>
      </c>
      <c r="B64" s="48" t="str">
        <f t="shared" si="5"/>
        <v>Sixty Three</v>
      </c>
      <c r="C64" s="49" t="s">
        <v>80</v>
      </c>
    </row>
    <row r="65" spans="1:3" x14ac:dyDescent="0.25">
      <c r="A65" s="48">
        <f t="shared" si="0"/>
        <v>64</v>
      </c>
      <c r="B65" s="48" t="str">
        <f t="shared" si="5"/>
        <v>Sixty Four</v>
      </c>
      <c r="C65" s="49" t="s">
        <v>80</v>
      </c>
    </row>
    <row r="66" spans="1:3" x14ac:dyDescent="0.25">
      <c r="A66" s="48">
        <f t="shared" si="0"/>
        <v>65</v>
      </c>
      <c r="B66" s="48" t="str">
        <f t="shared" si="5"/>
        <v>Sixty Five</v>
      </c>
      <c r="C66" s="49" t="s">
        <v>80</v>
      </c>
    </row>
    <row r="67" spans="1:3" x14ac:dyDescent="0.25">
      <c r="A67" s="48">
        <f t="shared" si="0"/>
        <v>66</v>
      </c>
      <c r="B67" s="48" t="str">
        <f t="shared" si="5"/>
        <v>Sixty Six</v>
      </c>
      <c r="C67" s="49" t="s">
        <v>80</v>
      </c>
    </row>
    <row r="68" spans="1:3" x14ac:dyDescent="0.25">
      <c r="A68" s="48">
        <f t="shared" ref="A68:A100" si="6">A67+1</f>
        <v>67</v>
      </c>
      <c r="B68" s="48" t="str">
        <f t="shared" si="5"/>
        <v>Sixty Seven</v>
      </c>
      <c r="C68" s="49" t="s">
        <v>80</v>
      </c>
    </row>
    <row r="69" spans="1:3" x14ac:dyDescent="0.25">
      <c r="A69" s="48">
        <f t="shared" si="6"/>
        <v>68</v>
      </c>
      <c r="B69" s="48" t="str">
        <f t="shared" si="5"/>
        <v>Sixty Eight</v>
      </c>
      <c r="C69" s="49" t="s">
        <v>80</v>
      </c>
    </row>
    <row r="70" spans="1:3" x14ac:dyDescent="0.25">
      <c r="A70" s="48">
        <f t="shared" si="6"/>
        <v>69</v>
      </c>
      <c r="B70" s="48" t="str">
        <f t="shared" si="5"/>
        <v>Sixty Nine</v>
      </c>
      <c r="C70" s="49" t="s">
        <v>80</v>
      </c>
    </row>
    <row r="71" spans="1:3" x14ac:dyDescent="0.25">
      <c r="A71" s="48">
        <f t="shared" si="6"/>
        <v>70</v>
      </c>
      <c r="B71" s="48" t="s">
        <v>81</v>
      </c>
      <c r="C71" s="49"/>
    </row>
    <row r="72" spans="1:3" x14ac:dyDescent="0.25">
      <c r="A72" s="48">
        <f t="shared" si="6"/>
        <v>71</v>
      </c>
      <c r="B72" s="48" t="str">
        <f>CONCATENATE(C72," ",B2)</f>
        <v>Seventy One</v>
      </c>
      <c r="C72" s="49" t="s">
        <v>81</v>
      </c>
    </row>
    <row r="73" spans="1:3" x14ac:dyDescent="0.25">
      <c r="A73" s="48">
        <f t="shared" si="6"/>
        <v>72</v>
      </c>
      <c r="B73" s="48" t="str">
        <f t="shared" ref="B73:B80" si="7">CONCATENATE(C73," ",B3)</f>
        <v>Seventy Two</v>
      </c>
      <c r="C73" s="49" t="s">
        <v>81</v>
      </c>
    </row>
    <row r="74" spans="1:3" x14ac:dyDescent="0.25">
      <c r="A74" s="48">
        <f t="shared" si="6"/>
        <v>73</v>
      </c>
      <c r="B74" s="48" t="str">
        <f t="shared" si="7"/>
        <v>Seventy Three</v>
      </c>
      <c r="C74" s="49" t="s">
        <v>81</v>
      </c>
    </row>
    <row r="75" spans="1:3" x14ac:dyDescent="0.25">
      <c r="A75" s="48">
        <f t="shared" si="6"/>
        <v>74</v>
      </c>
      <c r="B75" s="48" t="str">
        <f t="shared" si="7"/>
        <v>Seventy Four</v>
      </c>
      <c r="C75" s="49" t="s">
        <v>81</v>
      </c>
    </row>
    <row r="76" spans="1:3" x14ac:dyDescent="0.25">
      <c r="A76" s="48">
        <f t="shared" si="6"/>
        <v>75</v>
      </c>
      <c r="B76" s="48" t="str">
        <f t="shared" si="7"/>
        <v>Seventy Five</v>
      </c>
      <c r="C76" s="49" t="s">
        <v>81</v>
      </c>
    </row>
    <row r="77" spans="1:3" x14ac:dyDescent="0.25">
      <c r="A77" s="48">
        <f t="shared" si="6"/>
        <v>76</v>
      </c>
      <c r="B77" s="48" t="str">
        <f t="shared" si="7"/>
        <v>Seventy Six</v>
      </c>
      <c r="C77" s="49" t="s">
        <v>81</v>
      </c>
    </row>
    <row r="78" spans="1:3" x14ac:dyDescent="0.25">
      <c r="A78" s="48">
        <f t="shared" si="6"/>
        <v>77</v>
      </c>
      <c r="B78" s="48" t="str">
        <f t="shared" si="7"/>
        <v>Seventy Seven</v>
      </c>
      <c r="C78" s="49" t="s">
        <v>81</v>
      </c>
    </row>
    <row r="79" spans="1:3" x14ac:dyDescent="0.25">
      <c r="A79" s="48">
        <f t="shared" si="6"/>
        <v>78</v>
      </c>
      <c r="B79" s="48" t="str">
        <f t="shared" si="7"/>
        <v>Seventy Eight</v>
      </c>
      <c r="C79" s="49" t="s">
        <v>81</v>
      </c>
    </row>
    <row r="80" spans="1:3" x14ac:dyDescent="0.25">
      <c r="A80" s="48">
        <f t="shared" si="6"/>
        <v>79</v>
      </c>
      <c r="B80" s="48" t="str">
        <f t="shared" si="7"/>
        <v>Seventy Nine</v>
      </c>
      <c r="C80" s="49" t="s">
        <v>81</v>
      </c>
    </row>
    <row r="81" spans="1:3" x14ac:dyDescent="0.25">
      <c r="A81" s="48">
        <f t="shared" si="6"/>
        <v>80</v>
      </c>
      <c r="B81" s="48" t="s">
        <v>82</v>
      </c>
      <c r="C81" s="49"/>
    </row>
    <row r="82" spans="1:3" x14ac:dyDescent="0.25">
      <c r="A82" s="48">
        <f t="shared" si="6"/>
        <v>81</v>
      </c>
      <c r="B82" s="48" t="str">
        <f>CONCATENATE(C82," ",B2)</f>
        <v>Eighty One</v>
      </c>
      <c r="C82" s="49" t="s">
        <v>82</v>
      </c>
    </row>
    <row r="83" spans="1:3" x14ac:dyDescent="0.25">
      <c r="A83" s="48">
        <f t="shared" si="6"/>
        <v>82</v>
      </c>
      <c r="B83" s="48" t="str">
        <f t="shared" ref="B83:B90" si="8">CONCATENATE(C83," ",B3)</f>
        <v>Eighty Two</v>
      </c>
      <c r="C83" s="49" t="s">
        <v>82</v>
      </c>
    </row>
    <row r="84" spans="1:3" x14ac:dyDescent="0.25">
      <c r="A84" s="48">
        <f t="shared" si="6"/>
        <v>83</v>
      </c>
      <c r="B84" s="48" t="str">
        <f t="shared" si="8"/>
        <v>Eighty Three</v>
      </c>
      <c r="C84" s="49" t="s">
        <v>82</v>
      </c>
    </row>
    <row r="85" spans="1:3" x14ac:dyDescent="0.25">
      <c r="A85" s="48">
        <f t="shared" si="6"/>
        <v>84</v>
      </c>
      <c r="B85" s="48" t="str">
        <f t="shared" si="8"/>
        <v>Eighty Four</v>
      </c>
      <c r="C85" s="49" t="s">
        <v>82</v>
      </c>
    </row>
    <row r="86" spans="1:3" x14ac:dyDescent="0.25">
      <c r="A86" s="48">
        <f t="shared" si="6"/>
        <v>85</v>
      </c>
      <c r="B86" s="48" t="str">
        <f t="shared" si="8"/>
        <v>Eighty Five</v>
      </c>
      <c r="C86" s="49" t="s">
        <v>82</v>
      </c>
    </row>
    <row r="87" spans="1:3" x14ac:dyDescent="0.25">
      <c r="A87" s="48">
        <f t="shared" si="6"/>
        <v>86</v>
      </c>
      <c r="B87" s="48" t="str">
        <f t="shared" si="8"/>
        <v>Eighty Six</v>
      </c>
      <c r="C87" s="49" t="s">
        <v>82</v>
      </c>
    </row>
    <row r="88" spans="1:3" x14ac:dyDescent="0.25">
      <c r="A88" s="48">
        <f t="shared" si="6"/>
        <v>87</v>
      </c>
      <c r="B88" s="48" t="str">
        <f t="shared" si="8"/>
        <v>Eighty Seven</v>
      </c>
      <c r="C88" s="49" t="s">
        <v>82</v>
      </c>
    </row>
    <row r="89" spans="1:3" x14ac:dyDescent="0.25">
      <c r="A89" s="48">
        <f t="shared" si="6"/>
        <v>88</v>
      </c>
      <c r="B89" s="48" t="str">
        <f t="shared" si="8"/>
        <v>Eighty Eight</v>
      </c>
      <c r="C89" s="49" t="s">
        <v>82</v>
      </c>
    </row>
    <row r="90" spans="1:3" x14ac:dyDescent="0.25">
      <c r="A90" s="48">
        <f t="shared" si="6"/>
        <v>89</v>
      </c>
      <c r="B90" s="48" t="str">
        <f t="shared" si="8"/>
        <v>Eighty Nine</v>
      </c>
      <c r="C90" s="49" t="s">
        <v>82</v>
      </c>
    </row>
    <row r="91" spans="1:3" x14ac:dyDescent="0.25">
      <c r="A91" s="48">
        <f t="shared" si="6"/>
        <v>90</v>
      </c>
      <c r="B91" s="48" t="s">
        <v>83</v>
      </c>
      <c r="C91" s="49"/>
    </row>
    <row r="92" spans="1:3" x14ac:dyDescent="0.25">
      <c r="A92" s="48">
        <f t="shared" si="6"/>
        <v>91</v>
      </c>
      <c r="B92" s="48" t="str">
        <f>CONCATENATE(C92," ",B2)</f>
        <v>Ninety One</v>
      </c>
      <c r="C92" s="49" t="s">
        <v>83</v>
      </c>
    </row>
    <row r="93" spans="1:3" x14ac:dyDescent="0.25">
      <c r="A93" s="48">
        <f t="shared" si="6"/>
        <v>92</v>
      </c>
      <c r="B93" s="48" t="str">
        <f t="shared" ref="B93:B100" si="9">CONCATENATE(C93," ",B3)</f>
        <v>Ninety Two</v>
      </c>
      <c r="C93" s="49" t="s">
        <v>83</v>
      </c>
    </row>
    <row r="94" spans="1:3" x14ac:dyDescent="0.25">
      <c r="A94" s="48">
        <f t="shared" si="6"/>
        <v>93</v>
      </c>
      <c r="B94" s="48" t="str">
        <f t="shared" si="9"/>
        <v>Ninety Three</v>
      </c>
      <c r="C94" s="49" t="s">
        <v>83</v>
      </c>
    </row>
    <row r="95" spans="1:3" x14ac:dyDescent="0.25">
      <c r="A95" s="48">
        <f t="shared" si="6"/>
        <v>94</v>
      </c>
      <c r="B95" s="48" t="str">
        <f t="shared" si="9"/>
        <v>Ninety Four</v>
      </c>
      <c r="C95" s="49" t="s">
        <v>83</v>
      </c>
    </row>
    <row r="96" spans="1:3" x14ac:dyDescent="0.25">
      <c r="A96" s="48">
        <f t="shared" si="6"/>
        <v>95</v>
      </c>
      <c r="B96" s="48" t="str">
        <f t="shared" si="9"/>
        <v>Ninety Five</v>
      </c>
      <c r="C96" s="49" t="s">
        <v>83</v>
      </c>
    </row>
    <row r="97" spans="1:3" x14ac:dyDescent="0.25">
      <c r="A97" s="48">
        <f t="shared" si="6"/>
        <v>96</v>
      </c>
      <c r="B97" s="48" t="str">
        <f t="shared" si="9"/>
        <v>Ninety Six</v>
      </c>
      <c r="C97" s="49" t="s">
        <v>83</v>
      </c>
    </row>
    <row r="98" spans="1:3" x14ac:dyDescent="0.25">
      <c r="A98" s="48">
        <f t="shared" si="6"/>
        <v>97</v>
      </c>
      <c r="B98" s="48" t="str">
        <f t="shared" si="9"/>
        <v>Ninety Seven</v>
      </c>
      <c r="C98" s="49" t="s">
        <v>83</v>
      </c>
    </row>
    <row r="99" spans="1:3" x14ac:dyDescent="0.25">
      <c r="A99" s="48">
        <f t="shared" si="6"/>
        <v>98</v>
      </c>
      <c r="B99" s="48" t="str">
        <f t="shared" si="9"/>
        <v>Ninety Eight</v>
      </c>
      <c r="C99" s="49" t="s">
        <v>83</v>
      </c>
    </row>
    <row r="100" spans="1:3" x14ac:dyDescent="0.25">
      <c r="A100" s="48">
        <f t="shared" si="6"/>
        <v>99</v>
      </c>
      <c r="B100" s="48" t="str">
        <f t="shared" si="9"/>
        <v>Ninety Nine</v>
      </c>
      <c r="C100" s="49" t="s">
        <v>83</v>
      </c>
    </row>
  </sheetData>
  <sheetProtection password="EE05" sheet="1" objects="1" scenarios="1"/>
  <mergeCells count="1">
    <mergeCell ref="E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SADARPUR FP SCHOOL</cp:lastModifiedBy>
  <cp:lastPrinted>2020-01-13T06:33:03Z</cp:lastPrinted>
  <dcterms:created xsi:type="dcterms:W3CDTF">2018-11-04T03:29:44Z</dcterms:created>
  <dcterms:modified xsi:type="dcterms:W3CDTF">2020-01-13T08:36:54Z</dcterms:modified>
</cp:coreProperties>
</file>