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ZLei\Documents\Git\tiSPHi\data\"/>
    </mc:Choice>
  </mc:AlternateContent>
  <xr:revisionPtr revIDLastSave="0" documentId="13_ncr:1_{5812E195-55D5-4FB1-A8DE-32BCF6D0756A}" xr6:coauthVersionLast="47" xr6:coauthVersionMax="47" xr10:uidLastSave="{00000000-0000-0000-0000-000000000000}"/>
  <bookViews>
    <workbookView xWindow="-110" yWindow="-110" windowWidth="25820" windowHeight="15620" activeTab="5" xr2:uid="{F96AF2A0-9E31-4557-A308-4BAF8AA6954F}"/>
  </bookViews>
  <sheets>
    <sheet name="kernel" sheetId="1" r:id="rId1"/>
    <sheet name="tensor" sheetId="2" r:id="rId2"/>
    <sheet name="D-P" sheetId="3" r:id="rId3"/>
    <sheet name="mu(I)" sheetId="4" r:id="rId4"/>
    <sheet name="cm" sheetId="5" r:id="rId5"/>
    <sheet name="gradV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6" l="1"/>
  <c r="E29" i="6"/>
  <c r="F29" i="6"/>
  <c r="G29" i="6"/>
  <c r="G24" i="6"/>
  <c r="G25" i="6"/>
  <c r="G26" i="6"/>
  <c r="G27" i="6"/>
  <c r="G28" i="6"/>
  <c r="G23" i="6"/>
  <c r="I23" i="6"/>
  <c r="F24" i="6"/>
  <c r="F25" i="6"/>
  <c r="F26" i="6"/>
  <c r="F27" i="6"/>
  <c r="F28" i="6"/>
  <c r="F23" i="6"/>
  <c r="E24" i="6"/>
  <c r="E25" i="6"/>
  <c r="E26" i="6"/>
  <c r="E27" i="6"/>
  <c r="E28" i="6"/>
  <c r="E23" i="6"/>
  <c r="D24" i="6"/>
  <c r="D25" i="6"/>
  <c r="D26" i="6"/>
  <c r="D27" i="6"/>
  <c r="D28" i="6"/>
  <c r="D23" i="6"/>
  <c r="F14" i="6"/>
  <c r="F15" i="6"/>
  <c r="F16" i="6"/>
  <c r="F17" i="6"/>
  <c r="F18" i="6"/>
  <c r="F13" i="6"/>
  <c r="E14" i="6"/>
  <c r="E15" i="6"/>
  <c r="E16" i="6"/>
  <c r="E17" i="6"/>
  <c r="E18" i="6"/>
  <c r="E13" i="6"/>
  <c r="D14" i="6"/>
  <c r="D15" i="6"/>
  <c r="D16" i="6"/>
  <c r="D17" i="6"/>
  <c r="D18" i="6"/>
  <c r="D13" i="6"/>
  <c r="E4" i="6"/>
  <c r="E5" i="6"/>
  <c r="E6" i="6"/>
  <c r="E7" i="6"/>
  <c r="E8" i="6"/>
  <c r="E3" i="6"/>
  <c r="D4" i="6"/>
  <c r="D5" i="6"/>
  <c r="D6" i="6"/>
  <c r="D7" i="6"/>
  <c r="D8" i="6"/>
  <c r="D3" i="6"/>
  <c r="U2" i="5"/>
  <c r="W2" i="5"/>
  <c r="V2" i="5"/>
  <c r="AB2" i="5"/>
  <c r="AC2" i="5"/>
  <c r="AA3" i="5"/>
  <c r="AB3" i="5" s="1"/>
  <c r="T3" i="5"/>
  <c r="T4" i="5" s="1"/>
  <c r="U4" i="5" s="1"/>
  <c r="AD2" i="5"/>
  <c r="L2" i="3"/>
  <c r="AD3" i="5" l="1"/>
  <c r="AC3" i="5"/>
  <c r="W4" i="5"/>
  <c r="V4" i="5"/>
  <c r="X4" i="5" s="1"/>
  <c r="W3" i="5"/>
  <c r="V3" i="5"/>
  <c r="U3" i="5"/>
  <c r="AA4" i="5"/>
  <c r="T5" i="5"/>
  <c r="L8" i="3"/>
  <c r="K9" i="3" s="1"/>
  <c r="K16" i="3" s="1"/>
  <c r="L7" i="3"/>
  <c r="J9" i="3" s="1"/>
  <c r="J16" i="3" s="1"/>
  <c r="K7" i="3"/>
  <c r="J8" i="3" s="1"/>
  <c r="J15" i="3" s="1"/>
  <c r="E8" i="3"/>
  <c r="G8" i="3" s="1"/>
  <c r="E9" i="3"/>
  <c r="G9" i="3" s="1"/>
  <c r="E7" i="3"/>
  <c r="G7" i="3" s="1"/>
  <c r="N4" i="3"/>
  <c r="N3" i="3"/>
  <c r="N2" i="3"/>
  <c r="N1" i="3"/>
  <c r="X3" i="5" l="1"/>
  <c r="U5" i="5"/>
  <c r="V5" i="5"/>
  <c r="W5" i="5"/>
  <c r="AB4" i="5"/>
  <c r="AC4" i="5"/>
  <c r="AA5" i="5"/>
  <c r="AE3" i="5"/>
  <c r="AD4" i="5"/>
  <c r="T6" i="5"/>
  <c r="S2" i="3"/>
  <c r="E17" i="3" s="1"/>
  <c r="J7" i="3" s="1"/>
  <c r="F8" i="3"/>
  <c r="H8" i="3" s="1"/>
  <c r="L27" i="3"/>
  <c r="K28" i="3" s="1"/>
  <c r="L15" i="3"/>
  <c r="K8" i="3"/>
  <c r="L9" i="3"/>
  <c r="K14" i="3"/>
  <c r="L14" i="3"/>
  <c r="L26" i="3"/>
  <c r="J28" i="3" s="1"/>
  <c r="K26" i="3"/>
  <c r="F7" i="3"/>
  <c r="H7" i="3" s="1"/>
  <c r="F9" i="3"/>
  <c r="H9" i="3" s="1"/>
  <c r="U6" i="5" l="1"/>
  <c r="V6" i="5"/>
  <c r="W6" i="5"/>
  <c r="X5" i="5"/>
  <c r="AB5" i="5"/>
  <c r="AC5" i="5"/>
  <c r="AA6" i="5"/>
  <c r="AE4" i="5"/>
  <c r="AD5" i="5"/>
  <c r="T7" i="5"/>
  <c r="K11" i="3"/>
  <c r="L16" i="3" s="1"/>
  <c r="K18" i="3"/>
  <c r="J27" i="3"/>
  <c r="F14" i="3"/>
  <c r="F13" i="3"/>
  <c r="O8" i="3" s="1"/>
  <c r="F12" i="3"/>
  <c r="G13" i="3"/>
  <c r="G12" i="3"/>
  <c r="E12" i="3"/>
  <c r="N7" i="3" s="1"/>
  <c r="E14" i="3"/>
  <c r="E13" i="3"/>
  <c r="G14" i="3"/>
  <c r="P9" i="3" s="1"/>
  <c r="AE5" i="5" l="1"/>
  <c r="X6" i="5"/>
  <c r="V7" i="5"/>
  <c r="W7" i="5"/>
  <c r="U7" i="5"/>
  <c r="AB6" i="5"/>
  <c r="AA7" i="5"/>
  <c r="AC6" i="5"/>
  <c r="AD6" i="5"/>
  <c r="T8" i="5"/>
  <c r="P7" i="3"/>
  <c r="N9" i="3" s="1"/>
  <c r="P8" i="3"/>
  <c r="O9" i="3" s="1"/>
  <c r="J26" i="3"/>
  <c r="K27" i="3"/>
  <c r="J14" i="3"/>
  <c r="K15" i="3"/>
  <c r="L28" i="3"/>
  <c r="K23" i="3"/>
  <c r="O11" i="3"/>
  <c r="O7" i="3"/>
  <c r="N8" i="3" s="1"/>
  <c r="X7" i="5" l="1"/>
  <c r="V8" i="5"/>
  <c r="U8" i="5"/>
  <c r="W8" i="5"/>
  <c r="AC7" i="5"/>
  <c r="AB7" i="5"/>
  <c r="AA8" i="5"/>
  <c r="AE6" i="5"/>
  <c r="AD7" i="5"/>
  <c r="T9" i="5"/>
  <c r="K19" i="3"/>
  <c r="O24" i="3" s="1"/>
  <c r="N26" i="3" s="1"/>
  <c r="S3" i="3"/>
  <c r="T2" i="3"/>
  <c r="O12" i="3"/>
  <c r="U9" i="5" l="1"/>
  <c r="V9" i="5"/>
  <c r="W9" i="5"/>
  <c r="X8" i="5"/>
  <c r="AA9" i="5"/>
  <c r="AB8" i="5"/>
  <c r="AC8" i="5"/>
  <c r="AE7" i="5"/>
  <c r="AD8" i="5"/>
  <c r="T10" i="5"/>
  <c r="S4" i="3"/>
  <c r="T3" i="3"/>
  <c r="P28" i="3"/>
  <c r="O13" i="3"/>
  <c r="O23" i="3"/>
  <c r="K21" i="3"/>
  <c r="O26" i="3"/>
  <c r="P26" i="3"/>
  <c r="N28" i="3" s="1"/>
  <c r="P27" i="3"/>
  <c r="O27" i="3"/>
  <c r="U10" i="5" l="1"/>
  <c r="V10" i="5"/>
  <c r="W10" i="5"/>
  <c r="X9" i="5"/>
  <c r="AB9" i="5"/>
  <c r="AC9" i="5"/>
  <c r="AA10" i="5"/>
  <c r="AE8" i="5"/>
  <c r="AD9" i="5"/>
  <c r="T11" i="5"/>
  <c r="O15" i="3"/>
  <c r="S5" i="3"/>
  <c r="T4" i="3"/>
  <c r="N27" i="3"/>
  <c r="O28" i="3"/>
  <c r="F7" i="2"/>
  <c r="F8" i="2"/>
  <c r="F6" i="2"/>
  <c r="A17" i="2"/>
  <c r="C17" i="2"/>
  <c r="A18" i="2"/>
  <c r="B18" i="2"/>
  <c r="B16" i="2"/>
  <c r="C16" i="2"/>
  <c r="B10" i="2"/>
  <c r="C13" i="2" s="1"/>
  <c r="C1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B2" i="1"/>
  <c r="F5" i="1" l="1"/>
  <c r="AE9" i="5"/>
  <c r="U11" i="5"/>
  <c r="V11" i="5"/>
  <c r="W11" i="5"/>
  <c r="X10" i="5"/>
  <c r="AA11" i="5"/>
  <c r="AC10" i="5"/>
  <c r="AB10" i="5"/>
  <c r="AD10" i="5"/>
  <c r="T12" i="5"/>
  <c r="P18" i="3"/>
  <c r="P17" i="3"/>
  <c r="O18" i="3" s="1"/>
  <c r="O17" i="3"/>
  <c r="O16" i="3"/>
  <c r="N17" i="3" s="1"/>
  <c r="P16" i="3"/>
  <c r="N18" i="3" s="1"/>
  <c r="N16" i="3"/>
  <c r="G18" i="1"/>
  <c r="G15" i="1"/>
  <c r="G13" i="1"/>
  <c r="G17" i="2"/>
  <c r="S6" i="3"/>
  <c r="T5" i="3"/>
  <c r="A11" i="2"/>
  <c r="A16" i="2" s="1"/>
  <c r="B12" i="2"/>
  <c r="B17" i="2" s="1"/>
  <c r="G17" i="1"/>
  <c r="G31" i="1"/>
  <c r="F36" i="1"/>
  <c r="F20" i="1"/>
  <c r="F4" i="1"/>
  <c r="G30" i="1"/>
  <c r="G14" i="1"/>
  <c r="G28" i="1"/>
  <c r="G2" i="1"/>
  <c r="G27" i="1"/>
  <c r="G11" i="1"/>
  <c r="G33" i="1"/>
  <c r="G12" i="1"/>
  <c r="G42" i="1"/>
  <c r="G26" i="1"/>
  <c r="G10" i="1"/>
  <c r="G34" i="1"/>
  <c r="G41" i="1"/>
  <c r="G25" i="1"/>
  <c r="G9" i="1"/>
  <c r="F19" i="1"/>
  <c r="F2" i="1"/>
  <c r="G40" i="1"/>
  <c r="G24" i="1"/>
  <c r="G8" i="1"/>
  <c r="G29" i="1"/>
  <c r="G39" i="1"/>
  <c r="G23" i="1"/>
  <c r="G7" i="1"/>
  <c r="F28" i="1"/>
  <c r="F12" i="1"/>
  <c r="G38" i="1"/>
  <c r="G22" i="1"/>
  <c r="G6" i="1"/>
  <c r="G16" i="1"/>
  <c r="G37" i="1"/>
  <c r="G21" i="1"/>
  <c r="G5" i="1"/>
  <c r="G36" i="1"/>
  <c r="G20" i="1"/>
  <c r="G4" i="1"/>
  <c r="G32" i="1"/>
  <c r="G35" i="1"/>
  <c r="G19" i="1"/>
  <c r="G3" i="1"/>
  <c r="F35" i="1"/>
  <c r="F27" i="1"/>
  <c r="F3" i="1"/>
  <c r="F26" i="1"/>
  <c r="F41" i="1"/>
  <c r="F25" i="1"/>
  <c r="F9" i="1"/>
  <c r="F11" i="1"/>
  <c r="F17" i="1"/>
  <c r="F40" i="1"/>
  <c r="F32" i="1"/>
  <c r="F24" i="1"/>
  <c r="F16" i="1"/>
  <c r="F8" i="1"/>
  <c r="F42" i="1"/>
  <c r="F34" i="1"/>
  <c r="F18" i="1"/>
  <c r="F10" i="1"/>
  <c r="F33" i="1"/>
  <c r="F39" i="1"/>
  <c r="F31" i="1"/>
  <c r="F23" i="1"/>
  <c r="F15" i="1"/>
  <c r="F7" i="1"/>
  <c r="F38" i="1"/>
  <c r="F30" i="1"/>
  <c r="F22" i="1"/>
  <c r="F14" i="1"/>
  <c r="F6" i="1"/>
  <c r="F37" i="1"/>
  <c r="F29" i="1"/>
  <c r="F21" i="1"/>
  <c r="F13" i="1"/>
  <c r="W12" i="5" l="1"/>
  <c r="U12" i="5"/>
  <c r="V12" i="5"/>
  <c r="X11" i="5"/>
  <c r="AC11" i="5"/>
  <c r="AA12" i="5"/>
  <c r="AB11" i="5"/>
  <c r="AE10" i="5"/>
  <c r="AD11" i="5"/>
  <c r="T13" i="5"/>
  <c r="F17" i="2"/>
  <c r="H17" i="2"/>
  <c r="S7" i="3"/>
  <c r="T6" i="3"/>
  <c r="F18" i="2"/>
  <c r="F16" i="2"/>
  <c r="AE11" i="5" l="1"/>
  <c r="X12" i="5"/>
  <c r="W13" i="5"/>
  <c r="U13" i="5"/>
  <c r="V13" i="5"/>
  <c r="AC12" i="5"/>
  <c r="AB12" i="5"/>
  <c r="AA13" i="5"/>
  <c r="AD12" i="5"/>
  <c r="T14" i="5"/>
  <c r="S8" i="3"/>
  <c r="T7" i="3"/>
  <c r="X13" i="5" l="1"/>
  <c r="U14" i="5"/>
  <c r="V14" i="5"/>
  <c r="W14" i="5"/>
  <c r="AB13" i="5"/>
  <c r="AC13" i="5"/>
  <c r="AA14" i="5"/>
  <c r="AE12" i="5"/>
  <c r="AD13" i="5"/>
  <c r="T15" i="5"/>
  <c r="S9" i="3"/>
  <c r="T8" i="3"/>
  <c r="U15" i="5" l="1"/>
  <c r="V15" i="5"/>
  <c r="W15" i="5"/>
  <c r="X14" i="5"/>
  <c r="AB14" i="5"/>
  <c r="AC14" i="5"/>
  <c r="AA15" i="5"/>
  <c r="AE13" i="5"/>
  <c r="AD14" i="5"/>
  <c r="T16" i="5"/>
  <c r="S10" i="3"/>
  <c r="T9" i="3"/>
  <c r="U16" i="5" l="1"/>
  <c r="V16" i="5"/>
  <c r="W16" i="5"/>
  <c r="X15" i="5"/>
  <c r="AC15" i="5"/>
  <c r="AB15" i="5"/>
  <c r="AA16" i="5"/>
  <c r="AE14" i="5"/>
  <c r="AD15" i="5"/>
  <c r="T17" i="5"/>
  <c r="S11" i="3"/>
  <c r="T10" i="3"/>
  <c r="U17" i="5" l="1"/>
  <c r="V17" i="5"/>
  <c r="W17" i="5"/>
  <c r="X16" i="5"/>
  <c r="AB16" i="5"/>
  <c r="AC16" i="5"/>
  <c r="AA17" i="5"/>
  <c r="AE15" i="5"/>
  <c r="AD16" i="5"/>
  <c r="T18" i="5"/>
  <c r="S12" i="3"/>
  <c r="T11" i="3"/>
  <c r="AE16" i="5" l="1"/>
  <c r="U18" i="5"/>
  <c r="V18" i="5"/>
  <c r="W18" i="5"/>
  <c r="X17" i="5"/>
  <c r="AC17" i="5"/>
  <c r="AA18" i="5"/>
  <c r="AB17" i="5"/>
  <c r="AD17" i="5"/>
  <c r="T19" i="5"/>
  <c r="S13" i="3"/>
  <c r="T12" i="3"/>
  <c r="U19" i="5" l="1"/>
  <c r="V19" i="5"/>
  <c r="W19" i="5"/>
  <c r="X18" i="5"/>
  <c r="AC18" i="5"/>
  <c r="AA19" i="5"/>
  <c r="AB18" i="5"/>
  <c r="AE17" i="5"/>
  <c r="AD18" i="5"/>
  <c r="T20" i="5"/>
  <c r="S14" i="3"/>
  <c r="T13" i="3"/>
  <c r="T21" i="5" l="1"/>
  <c r="U20" i="5"/>
  <c r="V20" i="5"/>
  <c r="W20" i="5"/>
  <c r="X19" i="5"/>
  <c r="AB19" i="5"/>
  <c r="AC19" i="5"/>
  <c r="AA20" i="5"/>
  <c r="AE18" i="5"/>
  <c r="T22" i="5"/>
  <c r="AD19" i="5"/>
  <c r="S15" i="3"/>
  <c r="T14" i="3"/>
  <c r="U22" i="5" l="1"/>
  <c r="V22" i="5"/>
  <c r="W22" i="5"/>
  <c r="X20" i="5"/>
  <c r="U21" i="5"/>
  <c r="V21" i="5"/>
  <c r="W21" i="5"/>
  <c r="AB20" i="5"/>
  <c r="AC20" i="5"/>
  <c r="AA21" i="5"/>
  <c r="AE19" i="5"/>
  <c r="T23" i="5"/>
  <c r="AD20" i="5"/>
  <c r="S16" i="3"/>
  <c r="T15" i="3"/>
  <c r="W23" i="5" l="1"/>
  <c r="U23" i="5"/>
  <c r="V23" i="5"/>
  <c r="X21" i="5"/>
  <c r="X22" i="5"/>
  <c r="AC21" i="5"/>
  <c r="AB21" i="5"/>
  <c r="AA22" i="5"/>
  <c r="AE20" i="5"/>
  <c r="AD21" i="5"/>
  <c r="T24" i="5"/>
  <c r="S17" i="3"/>
  <c r="T16" i="3"/>
  <c r="V24" i="5" l="1"/>
  <c r="W24" i="5"/>
  <c r="U24" i="5"/>
  <c r="X24" i="5" s="1"/>
  <c r="X23" i="5"/>
  <c r="AA23" i="5"/>
  <c r="AB22" i="5"/>
  <c r="AC22" i="5"/>
  <c r="AE21" i="5"/>
  <c r="T25" i="5"/>
  <c r="AD22" i="5"/>
  <c r="S18" i="3"/>
  <c r="T17" i="3"/>
  <c r="U25" i="5" l="1"/>
  <c r="V25" i="5"/>
  <c r="W25" i="5"/>
  <c r="AB23" i="5"/>
  <c r="AA24" i="5"/>
  <c r="AC23" i="5"/>
  <c r="AE22" i="5"/>
  <c r="AD23" i="5"/>
  <c r="T26" i="5"/>
  <c r="S19" i="3"/>
  <c r="T18" i="3"/>
  <c r="U26" i="5" l="1"/>
  <c r="V26" i="5"/>
  <c r="W26" i="5"/>
  <c r="X25" i="5"/>
  <c r="AB24" i="5"/>
  <c r="AC24" i="5"/>
  <c r="AA25" i="5"/>
  <c r="AE23" i="5"/>
  <c r="T27" i="5"/>
  <c r="AD24" i="5"/>
  <c r="S20" i="3"/>
  <c r="T19" i="3"/>
  <c r="U27" i="5" l="1"/>
  <c r="V27" i="5"/>
  <c r="W27" i="5"/>
  <c r="X26" i="5"/>
  <c r="AA26" i="5"/>
  <c r="AC25" i="5"/>
  <c r="AB25" i="5"/>
  <c r="AE24" i="5"/>
  <c r="AD25" i="5"/>
  <c r="T28" i="5"/>
  <c r="S21" i="3"/>
  <c r="T20" i="3"/>
  <c r="X27" i="5" l="1"/>
  <c r="U28" i="5"/>
  <c r="W28" i="5"/>
  <c r="V28" i="5"/>
  <c r="AB26" i="5"/>
  <c r="AC26" i="5"/>
  <c r="AA27" i="5"/>
  <c r="AE25" i="5"/>
  <c r="T29" i="5"/>
  <c r="AD26" i="5"/>
  <c r="S22" i="3"/>
  <c r="T21" i="3"/>
  <c r="X28" i="5" l="1"/>
  <c r="W29" i="5"/>
  <c r="V29" i="5"/>
  <c r="U29" i="5"/>
  <c r="AA28" i="5"/>
  <c r="AB27" i="5"/>
  <c r="AC27" i="5"/>
  <c r="AE26" i="5"/>
  <c r="AD27" i="5"/>
  <c r="T30" i="5"/>
  <c r="S23" i="3"/>
  <c r="T22" i="3"/>
  <c r="U30" i="5" l="1"/>
  <c r="V30" i="5"/>
  <c r="W30" i="5"/>
  <c r="X29" i="5"/>
  <c r="AA29" i="5"/>
  <c r="AC28" i="5"/>
  <c r="AB28" i="5"/>
  <c r="AE27" i="5"/>
  <c r="T31" i="5"/>
  <c r="AD28" i="5"/>
  <c r="S24" i="3"/>
  <c r="T23" i="3"/>
  <c r="U31" i="5" l="1"/>
  <c r="V31" i="5"/>
  <c r="W31" i="5"/>
  <c r="X30" i="5"/>
  <c r="AC29" i="5"/>
  <c r="AB29" i="5"/>
  <c r="AA30" i="5"/>
  <c r="AE28" i="5"/>
  <c r="AD29" i="5"/>
  <c r="T32" i="5"/>
  <c r="S25" i="3"/>
  <c r="T24" i="3"/>
  <c r="U32" i="5" l="1"/>
  <c r="V32" i="5"/>
  <c r="W32" i="5"/>
  <c r="X31" i="5"/>
  <c r="AB30" i="5"/>
  <c r="AA31" i="5"/>
  <c r="AC30" i="5"/>
  <c r="AE29" i="5"/>
  <c r="T33" i="5"/>
  <c r="AD30" i="5"/>
  <c r="S26" i="3"/>
  <c r="T25" i="3"/>
  <c r="U33" i="5" l="1"/>
  <c r="V33" i="5"/>
  <c r="W33" i="5"/>
  <c r="X32" i="5"/>
  <c r="AA32" i="5"/>
  <c r="AB31" i="5"/>
  <c r="AC31" i="5"/>
  <c r="AE30" i="5"/>
  <c r="AD31" i="5"/>
  <c r="T34" i="5"/>
  <c r="S27" i="3"/>
  <c r="T26" i="3"/>
  <c r="V34" i="5" l="1"/>
  <c r="W34" i="5"/>
  <c r="U34" i="5"/>
  <c r="X34" i="5" s="1"/>
  <c r="X33" i="5"/>
  <c r="AB32" i="5"/>
  <c r="AC32" i="5"/>
  <c r="AA33" i="5"/>
  <c r="AE31" i="5"/>
  <c r="T35" i="5"/>
  <c r="AD32" i="5"/>
  <c r="S28" i="3"/>
  <c r="T27" i="3"/>
  <c r="U35" i="5" l="1"/>
  <c r="V35" i="5"/>
  <c r="W35" i="5"/>
  <c r="AB33" i="5"/>
  <c r="AC33" i="5"/>
  <c r="AA34" i="5"/>
  <c r="AE32" i="5"/>
  <c r="T36" i="5"/>
  <c r="AD33" i="5"/>
  <c r="S29" i="3"/>
  <c r="T28" i="3"/>
  <c r="U36" i="5" l="1"/>
  <c r="V36" i="5"/>
  <c r="W36" i="5"/>
  <c r="X35" i="5"/>
  <c r="AB34" i="5"/>
  <c r="AA35" i="5"/>
  <c r="AC34" i="5"/>
  <c r="AE33" i="5"/>
  <c r="AD34" i="5"/>
  <c r="T37" i="5"/>
  <c r="S30" i="3"/>
  <c r="T29" i="3"/>
  <c r="U37" i="5" l="1"/>
  <c r="V37" i="5"/>
  <c r="W37" i="5"/>
  <c r="X36" i="5"/>
  <c r="AC35" i="5"/>
  <c r="AB35" i="5"/>
  <c r="AA36" i="5"/>
  <c r="AE34" i="5"/>
  <c r="T38" i="5"/>
  <c r="AD35" i="5"/>
  <c r="S31" i="3"/>
  <c r="T30" i="3"/>
  <c r="U38" i="5" l="1"/>
  <c r="V38" i="5"/>
  <c r="W38" i="5"/>
  <c r="X37" i="5"/>
  <c r="AB36" i="5"/>
  <c r="AC36" i="5"/>
  <c r="AA37" i="5"/>
  <c r="AE35" i="5"/>
  <c r="AD36" i="5"/>
  <c r="T39" i="5"/>
  <c r="S32" i="3"/>
  <c r="T31" i="3"/>
  <c r="W39" i="5" l="1"/>
  <c r="V39" i="5"/>
  <c r="U39" i="5"/>
  <c r="X38" i="5"/>
  <c r="AC37" i="5"/>
  <c r="AA38" i="5"/>
  <c r="AB37" i="5"/>
  <c r="AE36" i="5"/>
  <c r="T40" i="5"/>
  <c r="AD37" i="5"/>
  <c r="S33" i="3"/>
  <c r="T32" i="3"/>
  <c r="X39" i="5" l="1"/>
  <c r="V40" i="5"/>
  <c r="W40" i="5"/>
  <c r="U40" i="5"/>
  <c r="X40" i="5" s="1"/>
  <c r="AC38" i="5"/>
  <c r="AB38" i="5"/>
  <c r="AA39" i="5"/>
  <c r="AE37" i="5"/>
  <c r="AD38" i="5"/>
  <c r="T41" i="5"/>
  <c r="S34" i="3"/>
  <c r="T33" i="3"/>
  <c r="U41" i="5" l="1"/>
  <c r="V41" i="5"/>
  <c r="W41" i="5"/>
  <c r="AC39" i="5"/>
  <c r="AB39" i="5"/>
  <c r="AA40" i="5"/>
  <c r="AE38" i="5"/>
  <c r="T42" i="5"/>
  <c r="AD39" i="5"/>
  <c r="S35" i="3"/>
  <c r="T34" i="3"/>
  <c r="U42" i="5" l="1"/>
  <c r="V42" i="5"/>
  <c r="W42" i="5"/>
  <c r="X41" i="5"/>
  <c r="AC40" i="5"/>
  <c r="AA41" i="5"/>
  <c r="AB40" i="5"/>
  <c r="AE39" i="5"/>
  <c r="AD40" i="5"/>
  <c r="T43" i="5"/>
  <c r="S36" i="3"/>
  <c r="T35" i="3"/>
  <c r="U43" i="5" l="1"/>
  <c r="V43" i="5"/>
  <c r="W43" i="5"/>
  <c r="X42" i="5"/>
  <c r="AA42" i="5"/>
  <c r="AB41" i="5"/>
  <c r="AC41" i="5"/>
  <c r="AE40" i="5"/>
  <c r="T44" i="5"/>
  <c r="AD41" i="5"/>
  <c r="S37" i="3"/>
  <c r="T36" i="3"/>
  <c r="U44" i="5" l="1"/>
  <c r="V44" i="5"/>
  <c r="W44" i="5"/>
  <c r="X43" i="5"/>
  <c r="AB42" i="5"/>
  <c r="AC42" i="5"/>
  <c r="AA43" i="5"/>
  <c r="AE41" i="5"/>
  <c r="AD42" i="5"/>
  <c r="T45" i="5"/>
  <c r="S38" i="3"/>
  <c r="T37" i="3"/>
  <c r="W45" i="5" l="1"/>
  <c r="V45" i="5"/>
  <c r="U45" i="5"/>
  <c r="X45" i="5" s="1"/>
  <c r="X44" i="5"/>
  <c r="AB43" i="5"/>
  <c r="AC43" i="5"/>
  <c r="AA44" i="5"/>
  <c r="AE42" i="5"/>
  <c r="T46" i="5"/>
  <c r="AD43" i="5"/>
  <c r="S39" i="3"/>
  <c r="T38" i="3"/>
  <c r="AE43" i="5" l="1"/>
  <c r="U46" i="5"/>
  <c r="V46" i="5"/>
  <c r="W46" i="5"/>
  <c r="AC44" i="5"/>
  <c r="AA45" i="5"/>
  <c r="AB44" i="5"/>
  <c r="T47" i="5"/>
  <c r="AD44" i="5"/>
  <c r="S40" i="3"/>
  <c r="T39" i="3"/>
  <c r="U47" i="5" l="1"/>
  <c r="V47" i="5"/>
  <c r="W47" i="5"/>
  <c r="X46" i="5"/>
  <c r="AA46" i="5"/>
  <c r="AB45" i="5"/>
  <c r="AC45" i="5"/>
  <c r="AE44" i="5"/>
  <c r="AD45" i="5"/>
  <c r="T48" i="5"/>
  <c r="S41" i="3"/>
  <c r="T40" i="3"/>
  <c r="AE45" i="5" l="1"/>
  <c r="U48" i="5"/>
  <c r="V48" i="5"/>
  <c r="W48" i="5"/>
  <c r="X47" i="5"/>
  <c r="AB46" i="5"/>
  <c r="AA47" i="5"/>
  <c r="AC46" i="5"/>
  <c r="T49" i="5"/>
  <c r="AD46" i="5"/>
  <c r="S42" i="3"/>
  <c r="T41" i="3"/>
  <c r="V49" i="5" l="1"/>
  <c r="U49" i="5"/>
  <c r="W49" i="5"/>
  <c r="X48" i="5"/>
  <c r="AA48" i="5"/>
  <c r="AC47" i="5"/>
  <c r="AB47" i="5"/>
  <c r="AE46" i="5"/>
  <c r="AD47" i="5"/>
  <c r="T50" i="5"/>
  <c r="S43" i="3"/>
  <c r="T42" i="3"/>
  <c r="V50" i="5" l="1"/>
  <c r="W50" i="5"/>
  <c r="U50" i="5"/>
  <c r="X49" i="5"/>
  <c r="AA49" i="5"/>
  <c r="AB48" i="5"/>
  <c r="AC48" i="5"/>
  <c r="AE47" i="5"/>
  <c r="T51" i="5"/>
  <c r="AD48" i="5"/>
  <c r="S44" i="3"/>
  <c r="T43" i="3"/>
  <c r="AE48" i="5" l="1"/>
  <c r="X50" i="5"/>
  <c r="U51" i="5"/>
  <c r="V51" i="5"/>
  <c r="W51" i="5"/>
  <c r="AB49" i="5"/>
  <c r="AA50" i="5"/>
  <c r="AC49" i="5"/>
  <c r="AD49" i="5"/>
  <c r="T52" i="5"/>
  <c r="S45" i="3"/>
  <c r="T44" i="3"/>
  <c r="AE49" i="5" l="1"/>
  <c r="U52" i="5"/>
  <c r="V52" i="5"/>
  <c r="W52" i="5"/>
  <c r="X51" i="5"/>
  <c r="AC50" i="5"/>
  <c r="AB50" i="5"/>
  <c r="AA51" i="5"/>
  <c r="T53" i="5"/>
  <c r="AD50" i="5"/>
  <c r="S46" i="3"/>
  <c r="T45" i="3"/>
  <c r="U53" i="5" l="1"/>
  <c r="V53" i="5"/>
  <c r="W53" i="5"/>
  <c r="X52" i="5"/>
  <c r="AB51" i="5"/>
  <c r="AC51" i="5"/>
  <c r="AA52" i="5"/>
  <c r="AE50" i="5"/>
  <c r="AD51" i="5"/>
  <c r="T54" i="5"/>
  <c r="S47" i="3"/>
  <c r="T46" i="3"/>
  <c r="U54" i="5" l="1"/>
  <c r="V54" i="5"/>
  <c r="W54" i="5"/>
  <c r="X53" i="5"/>
  <c r="AB52" i="5"/>
  <c r="AC52" i="5"/>
  <c r="AA53" i="5"/>
  <c r="AE51" i="5"/>
  <c r="T55" i="5"/>
  <c r="AD52" i="5"/>
  <c r="S48" i="3"/>
  <c r="T47" i="3"/>
  <c r="V55" i="5" l="1"/>
  <c r="W55" i="5"/>
  <c r="U55" i="5"/>
  <c r="X55" i="5" s="1"/>
  <c r="X54" i="5"/>
  <c r="AC53" i="5"/>
  <c r="AB53" i="5"/>
  <c r="AA54" i="5"/>
  <c r="AE52" i="5"/>
  <c r="AD53" i="5"/>
  <c r="T56" i="5"/>
  <c r="S49" i="3"/>
  <c r="T48" i="3"/>
  <c r="V56" i="5" l="1"/>
  <c r="W56" i="5"/>
  <c r="U56" i="5"/>
  <c r="X56" i="5" s="1"/>
  <c r="AC54" i="5"/>
  <c r="AA55" i="5"/>
  <c r="AB54" i="5"/>
  <c r="AE53" i="5"/>
  <c r="T57" i="5"/>
  <c r="AD54" i="5"/>
  <c r="S50" i="3"/>
  <c r="T49" i="3"/>
  <c r="U57" i="5" l="1"/>
  <c r="V57" i="5"/>
  <c r="W57" i="5"/>
  <c r="AB55" i="5"/>
  <c r="AA56" i="5"/>
  <c r="AC55" i="5"/>
  <c r="AE54" i="5"/>
  <c r="AD55" i="5"/>
  <c r="T58" i="5"/>
  <c r="S51" i="3"/>
  <c r="T50" i="3"/>
  <c r="U58" i="5" l="1"/>
  <c r="V58" i="5"/>
  <c r="W58" i="5"/>
  <c r="X57" i="5"/>
  <c r="AC56" i="5"/>
  <c r="AB56" i="5"/>
  <c r="AA57" i="5"/>
  <c r="AE55" i="5"/>
  <c r="T59" i="5"/>
  <c r="AD56" i="5"/>
  <c r="S52" i="3"/>
  <c r="T51" i="3"/>
  <c r="U59" i="5" l="1"/>
  <c r="V59" i="5"/>
  <c r="W59" i="5"/>
  <c r="X58" i="5"/>
  <c r="AC57" i="5"/>
  <c r="AA58" i="5"/>
  <c r="AB57" i="5"/>
  <c r="AE56" i="5"/>
  <c r="AD57" i="5"/>
  <c r="T60" i="5"/>
  <c r="S53" i="3"/>
  <c r="T52" i="3"/>
  <c r="U60" i="5" l="1"/>
  <c r="V60" i="5"/>
  <c r="W60" i="5"/>
  <c r="X59" i="5"/>
  <c r="AC58" i="5"/>
  <c r="AB58" i="5"/>
  <c r="AA59" i="5"/>
  <c r="AE57" i="5"/>
  <c r="T61" i="5"/>
  <c r="AD58" i="5"/>
  <c r="S54" i="3"/>
  <c r="T53" i="3"/>
  <c r="W61" i="5" l="1"/>
  <c r="U61" i="5"/>
  <c r="V61" i="5"/>
  <c r="X60" i="5"/>
  <c r="AC59" i="5"/>
  <c r="AA60" i="5"/>
  <c r="AB59" i="5"/>
  <c r="AE58" i="5"/>
  <c r="AD59" i="5"/>
  <c r="T62" i="5"/>
  <c r="S55" i="3"/>
  <c r="T54" i="3"/>
  <c r="U62" i="5" l="1"/>
  <c r="V62" i="5"/>
  <c r="W62" i="5"/>
  <c r="X61" i="5"/>
  <c r="AA61" i="5"/>
  <c r="AC60" i="5"/>
  <c r="AB60" i="5"/>
  <c r="AE59" i="5"/>
  <c r="T63" i="5"/>
  <c r="AD60" i="5"/>
  <c r="S56" i="3"/>
  <c r="T55" i="3"/>
  <c r="U63" i="5" l="1"/>
  <c r="V63" i="5"/>
  <c r="W63" i="5"/>
  <c r="X62" i="5"/>
  <c r="AC61" i="5"/>
  <c r="AB61" i="5"/>
  <c r="AA62" i="5"/>
  <c r="AE60" i="5"/>
  <c r="AD61" i="5"/>
  <c r="T64" i="5"/>
  <c r="S57" i="3"/>
  <c r="T56" i="3"/>
  <c r="U64" i="5" l="1"/>
  <c r="V64" i="5"/>
  <c r="W64" i="5"/>
  <c r="X63" i="5"/>
  <c r="AA63" i="5"/>
  <c r="AC62" i="5"/>
  <c r="AB62" i="5"/>
  <c r="AE61" i="5"/>
  <c r="T65" i="5"/>
  <c r="AD62" i="5"/>
  <c r="S58" i="3"/>
  <c r="T57" i="3"/>
  <c r="U65" i="5" l="1"/>
  <c r="V65" i="5"/>
  <c r="W65" i="5"/>
  <c r="X64" i="5"/>
  <c r="AC63" i="5"/>
  <c r="AB63" i="5"/>
  <c r="AA64" i="5"/>
  <c r="AE62" i="5"/>
  <c r="AD63" i="5"/>
  <c r="T66" i="5"/>
  <c r="S59" i="3"/>
  <c r="T58" i="3"/>
  <c r="V66" i="5" l="1"/>
  <c r="U66" i="5"/>
  <c r="W66" i="5"/>
  <c r="X65" i="5"/>
  <c r="AB64" i="5"/>
  <c r="AC64" i="5"/>
  <c r="AA65" i="5"/>
  <c r="AE63" i="5"/>
  <c r="T67" i="5"/>
  <c r="AD64" i="5"/>
  <c r="S60" i="3"/>
  <c r="T59" i="3"/>
  <c r="U67" i="5" l="1"/>
  <c r="V67" i="5"/>
  <c r="W67" i="5"/>
  <c r="X66" i="5"/>
  <c r="AB65" i="5"/>
  <c r="AA66" i="5"/>
  <c r="AC65" i="5"/>
  <c r="AE64" i="5"/>
  <c r="AD65" i="5"/>
  <c r="T68" i="5"/>
  <c r="S61" i="3"/>
  <c r="T60" i="3"/>
  <c r="U68" i="5" l="1"/>
  <c r="V68" i="5"/>
  <c r="W68" i="5"/>
  <c r="X67" i="5"/>
  <c r="AB66" i="5"/>
  <c r="AC66" i="5"/>
  <c r="AA67" i="5"/>
  <c r="AE65" i="5"/>
  <c r="T69" i="5"/>
  <c r="AD66" i="5"/>
  <c r="S62" i="3"/>
  <c r="T61" i="3"/>
  <c r="U69" i="5" l="1"/>
  <c r="V69" i="5"/>
  <c r="W69" i="5"/>
  <c r="X68" i="5"/>
  <c r="AA68" i="5"/>
  <c r="AC67" i="5"/>
  <c r="AB67" i="5"/>
  <c r="AE66" i="5"/>
  <c r="AD67" i="5"/>
  <c r="T70" i="5"/>
  <c r="S63" i="3"/>
  <c r="T62" i="3"/>
  <c r="W70" i="5" l="1"/>
  <c r="U70" i="5"/>
  <c r="V70" i="5"/>
  <c r="X69" i="5"/>
  <c r="AC68" i="5"/>
  <c r="AB68" i="5"/>
  <c r="AA69" i="5"/>
  <c r="AE67" i="5"/>
  <c r="T71" i="5"/>
  <c r="AD68" i="5"/>
  <c r="S64" i="3"/>
  <c r="T63" i="3"/>
  <c r="V71" i="5" l="1"/>
  <c r="W71" i="5"/>
  <c r="U71" i="5"/>
  <c r="X70" i="5"/>
  <c r="AC69" i="5"/>
  <c r="AB69" i="5"/>
  <c r="AA70" i="5"/>
  <c r="AE68" i="5"/>
  <c r="AD69" i="5"/>
  <c r="T72" i="5"/>
  <c r="S65" i="3"/>
  <c r="T64" i="3"/>
  <c r="X71" i="5" l="1"/>
  <c r="V72" i="5"/>
  <c r="W72" i="5"/>
  <c r="U72" i="5"/>
  <c r="X72" i="5" s="1"/>
  <c r="AB70" i="5"/>
  <c r="AC70" i="5"/>
  <c r="AA71" i="5"/>
  <c r="AE69" i="5"/>
  <c r="T73" i="5"/>
  <c r="AD70" i="5"/>
  <c r="S66" i="3"/>
  <c r="T65" i="3"/>
  <c r="U73" i="5" l="1"/>
  <c r="V73" i="5"/>
  <c r="W73" i="5"/>
  <c r="AC71" i="5"/>
  <c r="AA72" i="5"/>
  <c r="AB71" i="5"/>
  <c r="AE70" i="5"/>
  <c r="AD71" i="5"/>
  <c r="T74" i="5"/>
  <c r="S67" i="3"/>
  <c r="T66" i="3"/>
  <c r="AE71" i="5" l="1"/>
  <c r="U74" i="5"/>
  <c r="V74" i="5"/>
  <c r="W74" i="5"/>
  <c r="X73" i="5"/>
  <c r="AA73" i="5"/>
  <c r="AB72" i="5"/>
  <c r="AC72" i="5"/>
  <c r="T75" i="5"/>
  <c r="AD72" i="5"/>
  <c r="S68" i="3"/>
  <c r="T67" i="3"/>
  <c r="U75" i="5" l="1"/>
  <c r="V75" i="5"/>
  <c r="W75" i="5"/>
  <c r="X74" i="5"/>
  <c r="AA74" i="5"/>
  <c r="AC73" i="5"/>
  <c r="AB73" i="5"/>
  <c r="AE72" i="5"/>
  <c r="AD73" i="5"/>
  <c r="T76" i="5"/>
  <c r="S69" i="3"/>
  <c r="T68" i="3"/>
  <c r="AE73" i="5" l="1"/>
  <c r="U76" i="5"/>
  <c r="V76" i="5"/>
  <c r="W76" i="5"/>
  <c r="X75" i="5"/>
  <c r="AB74" i="5"/>
  <c r="AC74" i="5"/>
  <c r="AA75" i="5"/>
  <c r="T77" i="5"/>
  <c r="AD74" i="5"/>
  <c r="S70" i="3"/>
  <c r="T69" i="3"/>
  <c r="W77" i="5" l="1"/>
  <c r="V77" i="5"/>
  <c r="U77" i="5"/>
  <c r="X77" i="5" s="1"/>
  <c r="X76" i="5"/>
  <c r="AA76" i="5"/>
  <c r="AB75" i="5"/>
  <c r="AC75" i="5"/>
  <c r="AE74" i="5"/>
  <c r="T78" i="5"/>
  <c r="AD75" i="5"/>
  <c r="S71" i="3"/>
  <c r="T70" i="3"/>
  <c r="AE75" i="5" l="1"/>
  <c r="U78" i="5"/>
  <c r="V78" i="5"/>
  <c r="W78" i="5"/>
  <c r="AA77" i="5"/>
  <c r="AB76" i="5"/>
  <c r="AC76" i="5"/>
  <c r="AD76" i="5"/>
  <c r="T79" i="5"/>
  <c r="S72" i="3"/>
  <c r="T71" i="3"/>
  <c r="U79" i="5" l="1"/>
  <c r="V79" i="5"/>
  <c r="W79" i="5"/>
  <c r="X78" i="5"/>
  <c r="AA78" i="5"/>
  <c r="AC77" i="5"/>
  <c r="AB77" i="5"/>
  <c r="AE76" i="5"/>
  <c r="T80" i="5"/>
  <c r="AD77" i="5"/>
  <c r="S73" i="3"/>
  <c r="T72" i="3"/>
  <c r="U80" i="5" l="1"/>
  <c r="V80" i="5"/>
  <c r="W80" i="5"/>
  <c r="X79" i="5"/>
  <c r="AA79" i="5"/>
  <c r="AC78" i="5"/>
  <c r="AB78" i="5"/>
  <c r="AE77" i="5"/>
  <c r="T81" i="5"/>
  <c r="AD78" i="5"/>
  <c r="S74" i="3"/>
  <c r="T73" i="3"/>
  <c r="U81" i="5" l="1"/>
  <c r="V81" i="5"/>
  <c r="W81" i="5"/>
  <c r="X80" i="5"/>
  <c r="AB79" i="5"/>
  <c r="AC79" i="5"/>
  <c r="AA80" i="5"/>
  <c r="AE78" i="5"/>
  <c r="AD79" i="5"/>
  <c r="T82" i="5"/>
  <c r="S75" i="3"/>
  <c r="T74" i="3"/>
  <c r="W82" i="5" l="1"/>
  <c r="U82" i="5"/>
  <c r="V82" i="5"/>
  <c r="X81" i="5"/>
  <c r="AA81" i="5"/>
  <c r="AB80" i="5"/>
  <c r="AC80" i="5"/>
  <c r="AE79" i="5"/>
  <c r="T83" i="5"/>
  <c r="AD80" i="5"/>
  <c r="S76" i="3"/>
  <c r="T75" i="3"/>
  <c r="AE80" i="5" l="1"/>
  <c r="X82" i="5"/>
  <c r="U83" i="5"/>
  <c r="V83" i="5"/>
  <c r="W83" i="5"/>
  <c r="AA82" i="5"/>
  <c r="AC81" i="5"/>
  <c r="AB81" i="5"/>
  <c r="AD81" i="5"/>
  <c r="T84" i="5"/>
  <c r="S77" i="3"/>
  <c r="T76" i="3"/>
  <c r="U84" i="5" l="1"/>
  <c r="V84" i="5"/>
  <c r="W84" i="5"/>
  <c r="X83" i="5"/>
  <c r="AB82" i="5"/>
  <c r="AC82" i="5"/>
  <c r="AA83" i="5"/>
  <c r="AE81" i="5"/>
  <c r="T85" i="5"/>
  <c r="AD82" i="5"/>
  <c r="S78" i="3"/>
  <c r="T77" i="3"/>
  <c r="U85" i="5" l="1"/>
  <c r="V85" i="5"/>
  <c r="W85" i="5"/>
  <c r="X84" i="5"/>
  <c r="AC83" i="5"/>
  <c r="AA84" i="5"/>
  <c r="AB83" i="5"/>
  <c r="AE82" i="5"/>
  <c r="T86" i="5"/>
  <c r="AD83" i="5"/>
  <c r="S79" i="3"/>
  <c r="T78" i="3"/>
  <c r="W86" i="5" l="1"/>
  <c r="U86" i="5"/>
  <c r="V86" i="5"/>
  <c r="X85" i="5"/>
  <c r="AB84" i="5"/>
  <c r="AC84" i="5"/>
  <c r="AA85" i="5"/>
  <c r="AE83" i="5"/>
  <c r="T87" i="5"/>
  <c r="AD84" i="5"/>
  <c r="S80" i="3"/>
  <c r="T79" i="3"/>
  <c r="V87" i="5" l="1"/>
  <c r="W87" i="5"/>
  <c r="U87" i="5"/>
  <c r="X87" i="5" s="1"/>
  <c r="X86" i="5"/>
  <c r="AA86" i="5"/>
  <c r="AB85" i="5"/>
  <c r="AC85" i="5"/>
  <c r="AE84" i="5"/>
  <c r="AD85" i="5"/>
  <c r="T88" i="5"/>
  <c r="S81" i="3"/>
  <c r="T80" i="3"/>
  <c r="V88" i="5" l="1"/>
  <c r="W88" i="5"/>
  <c r="U88" i="5"/>
  <c r="X88" i="5" s="1"/>
  <c r="AB86" i="5"/>
  <c r="AA87" i="5"/>
  <c r="AC86" i="5"/>
  <c r="AE85" i="5"/>
  <c r="T89" i="5"/>
  <c r="AD86" i="5"/>
  <c r="S82" i="3"/>
  <c r="T81" i="3"/>
  <c r="U89" i="5" l="1"/>
  <c r="V89" i="5"/>
  <c r="W89" i="5"/>
  <c r="AB87" i="5"/>
  <c r="AC87" i="5"/>
  <c r="AA88" i="5"/>
  <c r="AE86" i="5"/>
  <c r="AD87" i="5"/>
  <c r="T90" i="5"/>
  <c r="S83" i="3"/>
  <c r="T82" i="3"/>
  <c r="U90" i="5" l="1"/>
  <c r="V90" i="5"/>
  <c r="W90" i="5"/>
  <c r="X89" i="5"/>
  <c r="AB88" i="5"/>
  <c r="AC88" i="5"/>
  <c r="AA89" i="5"/>
  <c r="AE87" i="5"/>
  <c r="T91" i="5"/>
  <c r="AD88" i="5"/>
  <c r="S84" i="3"/>
  <c r="T83" i="3"/>
  <c r="U91" i="5" l="1"/>
  <c r="V91" i="5"/>
  <c r="W91" i="5"/>
  <c r="X90" i="5"/>
  <c r="AB89" i="5"/>
  <c r="AA90" i="5"/>
  <c r="AC89" i="5"/>
  <c r="AE88" i="5"/>
  <c r="T92" i="5"/>
  <c r="AD89" i="5"/>
  <c r="S85" i="3"/>
  <c r="T84" i="3"/>
  <c r="W92" i="5" l="1"/>
  <c r="U92" i="5"/>
  <c r="V92" i="5"/>
  <c r="X91" i="5"/>
  <c r="AA91" i="5"/>
  <c r="AB90" i="5"/>
  <c r="AC90" i="5"/>
  <c r="AE89" i="5"/>
  <c r="AD90" i="5"/>
  <c r="T93" i="5"/>
  <c r="S86" i="3"/>
  <c r="T85" i="3"/>
  <c r="W93" i="5" l="1"/>
  <c r="U93" i="5"/>
  <c r="V93" i="5"/>
  <c r="X92" i="5"/>
  <c r="AB91" i="5"/>
  <c r="AA92" i="5"/>
  <c r="AC91" i="5"/>
  <c r="AE90" i="5"/>
  <c r="T94" i="5"/>
  <c r="AD91" i="5"/>
  <c r="S87" i="3"/>
  <c r="T86" i="3"/>
  <c r="AE91" i="5" l="1"/>
  <c r="U94" i="5"/>
  <c r="V94" i="5"/>
  <c r="W94" i="5"/>
  <c r="X93" i="5"/>
  <c r="AA93" i="5"/>
  <c r="AB92" i="5"/>
  <c r="AC92" i="5"/>
  <c r="T95" i="5"/>
  <c r="AD92" i="5"/>
  <c r="S88" i="3"/>
  <c r="T87" i="3"/>
  <c r="X94" i="5" l="1"/>
  <c r="U95" i="5"/>
  <c r="V95" i="5"/>
  <c r="W95" i="5"/>
  <c r="AA94" i="5"/>
  <c r="AB93" i="5"/>
  <c r="AC93" i="5"/>
  <c r="AE92" i="5"/>
  <c r="AD93" i="5"/>
  <c r="T96" i="5"/>
  <c r="S89" i="3"/>
  <c r="T88" i="3"/>
  <c r="U96" i="5" l="1"/>
  <c r="V96" i="5"/>
  <c r="W96" i="5"/>
  <c r="X95" i="5"/>
  <c r="AB94" i="5"/>
  <c r="AC94" i="5"/>
  <c r="AA95" i="5"/>
  <c r="AE93" i="5"/>
  <c r="T97" i="5"/>
  <c r="AD94" i="5"/>
  <c r="S90" i="3"/>
  <c r="T89" i="3"/>
  <c r="V97" i="5" l="1"/>
  <c r="W97" i="5"/>
  <c r="U97" i="5"/>
  <c r="X97" i="5" s="1"/>
  <c r="X96" i="5"/>
  <c r="AC95" i="5"/>
  <c r="AB95" i="5"/>
  <c r="AA96" i="5"/>
  <c r="AE94" i="5"/>
  <c r="T98" i="5"/>
  <c r="AD95" i="5"/>
  <c r="S91" i="3"/>
  <c r="T90" i="3"/>
  <c r="W98" i="5" l="1"/>
  <c r="V98" i="5"/>
  <c r="U98" i="5"/>
  <c r="X98" i="5" s="1"/>
  <c r="AB96" i="5"/>
  <c r="AA97" i="5"/>
  <c r="AC96" i="5"/>
  <c r="AE95" i="5"/>
  <c r="AD96" i="5"/>
  <c r="T99" i="5"/>
  <c r="S92" i="3"/>
  <c r="T91" i="3"/>
  <c r="U99" i="5" l="1"/>
  <c r="V99" i="5"/>
  <c r="W99" i="5"/>
  <c r="AC97" i="5"/>
  <c r="AA98" i="5"/>
  <c r="AB97" i="5"/>
  <c r="AE96" i="5"/>
  <c r="T100" i="5"/>
  <c r="AD97" i="5"/>
  <c r="S93" i="3"/>
  <c r="T92" i="3"/>
  <c r="U100" i="5" l="1"/>
  <c r="V100" i="5"/>
  <c r="W100" i="5"/>
  <c r="X99" i="5"/>
  <c r="AA99" i="5"/>
  <c r="AC98" i="5"/>
  <c r="AB98" i="5"/>
  <c r="AE97" i="5"/>
  <c r="AD98" i="5"/>
  <c r="T101" i="5"/>
  <c r="S94" i="3"/>
  <c r="T93" i="3"/>
  <c r="U101" i="5" l="1"/>
  <c r="V101" i="5"/>
  <c r="W101" i="5"/>
  <c r="X100" i="5"/>
  <c r="AC99" i="5"/>
  <c r="AA100" i="5"/>
  <c r="AB99" i="5"/>
  <c r="AE98" i="5"/>
  <c r="T102" i="5"/>
  <c r="AD99" i="5"/>
  <c r="S95" i="3"/>
  <c r="T94" i="3"/>
  <c r="W102" i="5" l="1"/>
  <c r="U102" i="5"/>
  <c r="V102" i="5"/>
  <c r="X101" i="5"/>
  <c r="AB100" i="5"/>
  <c r="AA101" i="5"/>
  <c r="AC100" i="5"/>
  <c r="AE99" i="5"/>
  <c r="AD100" i="5"/>
  <c r="T103" i="5"/>
  <c r="S96" i="3"/>
  <c r="T95" i="3"/>
  <c r="X102" i="5" l="1"/>
  <c r="U103" i="5"/>
  <c r="W103" i="5"/>
  <c r="V103" i="5"/>
  <c r="AC101" i="5"/>
  <c r="AA102" i="5"/>
  <c r="AB101" i="5"/>
  <c r="AE100" i="5"/>
  <c r="T104" i="5"/>
  <c r="AD101" i="5"/>
  <c r="S97" i="3"/>
  <c r="T96" i="3"/>
  <c r="V104" i="5" l="1"/>
  <c r="W104" i="5"/>
  <c r="U104" i="5"/>
  <c r="X104" i="5" s="1"/>
  <c r="X103" i="5"/>
  <c r="AA103" i="5"/>
  <c r="AB102" i="5"/>
  <c r="AC102" i="5"/>
  <c r="AE101" i="5"/>
  <c r="AD102" i="5"/>
  <c r="T105" i="5"/>
  <c r="S98" i="3"/>
  <c r="T97" i="3"/>
  <c r="U105" i="5" l="1"/>
  <c r="V105" i="5"/>
  <c r="W105" i="5"/>
  <c r="AB103" i="5"/>
  <c r="AC103" i="5"/>
  <c r="AA104" i="5"/>
  <c r="AE102" i="5"/>
  <c r="T106" i="5"/>
  <c r="AD103" i="5"/>
  <c r="S99" i="3"/>
  <c r="T98" i="3"/>
  <c r="U106" i="5" l="1"/>
  <c r="V106" i="5"/>
  <c r="W106" i="5"/>
  <c r="X105" i="5"/>
  <c r="AC104" i="5"/>
  <c r="AB104" i="5"/>
  <c r="AA105" i="5"/>
  <c r="AE103" i="5"/>
  <c r="AD104" i="5"/>
  <c r="T107" i="5"/>
  <c r="S100" i="3"/>
  <c r="T99" i="3"/>
  <c r="U107" i="5" l="1"/>
  <c r="V107" i="5"/>
  <c r="W107" i="5"/>
  <c r="X106" i="5"/>
  <c r="AC105" i="5"/>
  <c r="AB105" i="5"/>
  <c r="AA106" i="5"/>
  <c r="AE104" i="5"/>
  <c r="T108" i="5"/>
  <c r="AD105" i="5"/>
  <c r="S101" i="3"/>
  <c r="T100" i="3"/>
  <c r="W108" i="5" l="1"/>
  <c r="U108" i="5"/>
  <c r="V108" i="5"/>
  <c r="X107" i="5"/>
  <c r="AA107" i="5"/>
  <c r="AC106" i="5"/>
  <c r="AB106" i="5"/>
  <c r="AE105" i="5"/>
  <c r="T109" i="5"/>
  <c r="AD106" i="5"/>
  <c r="S102" i="3"/>
  <c r="T101" i="3"/>
  <c r="W109" i="5" l="1"/>
  <c r="U109" i="5"/>
  <c r="V109" i="5"/>
  <c r="X108" i="5"/>
  <c r="AC107" i="5"/>
  <c r="AA108" i="5"/>
  <c r="AB107" i="5"/>
  <c r="AE106" i="5"/>
  <c r="AD107" i="5"/>
  <c r="T110" i="5"/>
  <c r="S103" i="3"/>
  <c r="T102" i="3"/>
  <c r="AE107" i="5" l="1"/>
  <c r="U110" i="5"/>
  <c r="V110" i="5"/>
  <c r="W110" i="5"/>
  <c r="X109" i="5"/>
  <c r="AC108" i="5"/>
  <c r="AB108" i="5"/>
  <c r="AA109" i="5"/>
  <c r="T111" i="5"/>
  <c r="AD108" i="5"/>
  <c r="S104" i="3"/>
  <c r="T103" i="3"/>
  <c r="U111" i="5" l="1"/>
  <c r="V111" i="5"/>
  <c r="W111" i="5"/>
  <c r="X110" i="5"/>
  <c r="AC109" i="5"/>
  <c r="AB109" i="5"/>
  <c r="AA110" i="5"/>
  <c r="AE108" i="5"/>
  <c r="T112" i="5"/>
  <c r="AD109" i="5"/>
  <c r="S105" i="3"/>
  <c r="T104" i="3"/>
  <c r="V112" i="5" l="1"/>
  <c r="U112" i="5"/>
  <c r="X112" i="5" s="1"/>
  <c r="W112" i="5"/>
  <c r="X111" i="5"/>
  <c r="AB110" i="5"/>
  <c r="AC110" i="5"/>
  <c r="AA111" i="5"/>
  <c r="AE109" i="5"/>
  <c r="AD110" i="5"/>
  <c r="T113" i="5"/>
  <c r="S106" i="3"/>
  <c r="T105" i="3"/>
  <c r="AE110" i="5" l="1"/>
  <c r="U113" i="5"/>
  <c r="V113" i="5"/>
  <c r="W113" i="5"/>
  <c r="AC111" i="5"/>
  <c r="AB111" i="5"/>
  <c r="AA112" i="5"/>
  <c r="T114" i="5"/>
  <c r="AD111" i="5"/>
  <c r="S107" i="3"/>
  <c r="T106" i="3"/>
  <c r="AE111" i="5" l="1"/>
  <c r="V114" i="5"/>
  <c r="W114" i="5"/>
  <c r="U114" i="5"/>
  <c r="X114" i="5" s="1"/>
  <c r="X113" i="5"/>
  <c r="AC112" i="5"/>
  <c r="AA113" i="5"/>
  <c r="AB112" i="5"/>
  <c r="AD112" i="5"/>
  <c r="T115" i="5"/>
  <c r="S108" i="3"/>
  <c r="T107" i="3"/>
  <c r="U115" i="5" l="1"/>
  <c r="V115" i="5"/>
  <c r="W115" i="5"/>
  <c r="AA114" i="5"/>
  <c r="AB113" i="5"/>
  <c r="AC113" i="5"/>
  <c r="AE112" i="5"/>
  <c r="T116" i="5"/>
  <c r="AD113" i="5"/>
  <c r="S109" i="3"/>
  <c r="T108" i="3"/>
  <c r="U116" i="5" l="1"/>
  <c r="V116" i="5"/>
  <c r="W116" i="5"/>
  <c r="X115" i="5"/>
  <c r="AA115" i="5"/>
  <c r="AC114" i="5"/>
  <c r="AB114" i="5"/>
  <c r="AE113" i="5"/>
  <c r="AD114" i="5"/>
  <c r="T117" i="5"/>
  <c r="S110" i="3"/>
  <c r="T109" i="3"/>
  <c r="U117" i="5" l="1"/>
  <c r="V117" i="5"/>
  <c r="W117" i="5"/>
  <c r="X116" i="5"/>
  <c r="AA116" i="5"/>
  <c r="AC115" i="5"/>
  <c r="AB115" i="5"/>
  <c r="AE114" i="5"/>
  <c r="T118" i="5"/>
  <c r="AD115" i="5"/>
  <c r="S111" i="3"/>
  <c r="T110" i="3"/>
  <c r="W118" i="5" l="1"/>
  <c r="U118" i="5"/>
  <c r="V118" i="5"/>
  <c r="X117" i="5"/>
  <c r="AC116" i="5"/>
  <c r="AB116" i="5"/>
  <c r="AA117" i="5"/>
  <c r="AE115" i="5"/>
  <c r="AD116" i="5"/>
  <c r="T119" i="5"/>
  <c r="S112" i="3"/>
  <c r="T111" i="3"/>
  <c r="X118" i="5" l="1"/>
  <c r="W119" i="5"/>
  <c r="U119" i="5"/>
  <c r="V119" i="5"/>
  <c r="AA118" i="5"/>
  <c r="AB117" i="5"/>
  <c r="AC117" i="5"/>
  <c r="AE116" i="5"/>
  <c r="T120" i="5"/>
  <c r="AD117" i="5"/>
  <c r="S113" i="3"/>
  <c r="T112" i="3"/>
  <c r="X119" i="5" l="1"/>
  <c r="V120" i="5"/>
  <c r="W120" i="5"/>
  <c r="U120" i="5"/>
  <c r="X120" i="5" s="1"/>
  <c r="AA119" i="5"/>
  <c r="AB118" i="5"/>
  <c r="AC118" i="5"/>
  <c r="AE117" i="5"/>
  <c r="AD118" i="5"/>
  <c r="T121" i="5"/>
  <c r="S114" i="3"/>
  <c r="T113" i="3"/>
  <c r="U121" i="5" l="1"/>
  <c r="V121" i="5"/>
  <c r="W121" i="5"/>
  <c r="AB119" i="5"/>
  <c r="AC119" i="5"/>
  <c r="AA120" i="5"/>
  <c r="AE118" i="5"/>
  <c r="T122" i="5"/>
  <c r="AD119" i="5"/>
  <c r="S115" i="3"/>
  <c r="T114" i="3"/>
  <c r="U122" i="5" l="1"/>
  <c r="V122" i="5"/>
  <c r="W122" i="5"/>
  <c r="X121" i="5"/>
  <c r="AA121" i="5"/>
  <c r="AC120" i="5"/>
  <c r="AB120" i="5"/>
  <c r="AE119" i="5"/>
  <c r="T123" i="5"/>
  <c r="AD120" i="5"/>
  <c r="S116" i="3"/>
  <c r="T115" i="3"/>
  <c r="U123" i="5" l="1"/>
  <c r="V123" i="5"/>
  <c r="W123" i="5"/>
  <c r="X122" i="5"/>
  <c r="AA122" i="5"/>
  <c r="AB121" i="5"/>
  <c r="AC121" i="5"/>
  <c r="AE120" i="5"/>
  <c r="AD121" i="5"/>
  <c r="T124" i="5"/>
  <c r="S117" i="3"/>
  <c r="T116" i="3"/>
  <c r="W124" i="5" l="1"/>
  <c r="U124" i="5"/>
  <c r="V124" i="5"/>
  <c r="AE121" i="5"/>
  <c r="X123" i="5"/>
  <c r="AB122" i="5"/>
  <c r="AA123" i="5"/>
  <c r="AC122" i="5"/>
  <c r="T125" i="5"/>
  <c r="AD122" i="5"/>
  <c r="S118" i="3"/>
  <c r="T117" i="3"/>
  <c r="AE122" i="5" l="1"/>
  <c r="X124" i="5"/>
  <c r="W125" i="5"/>
  <c r="V125" i="5"/>
  <c r="U125" i="5"/>
  <c r="X125" i="5" s="1"/>
  <c r="AC123" i="5"/>
  <c r="AA124" i="5"/>
  <c r="AB123" i="5"/>
  <c r="AD123" i="5"/>
  <c r="T126" i="5"/>
  <c r="S119" i="3"/>
  <c r="T118" i="3"/>
  <c r="U126" i="5" l="1"/>
  <c r="V126" i="5"/>
  <c r="W126" i="5"/>
  <c r="AE123" i="5"/>
  <c r="AA125" i="5"/>
  <c r="AB124" i="5"/>
  <c r="AC124" i="5"/>
  <c r="T127" i="5"/>
  <c r="AD124" i="5"/>
  <c r="S120" i="3"/>
  <c r="T119" i="3"/>
  <c r="U127" i="5" l="1"/>
  <c r="V127" i="5"/>
  <c r="W127" i="5"/>
  <c r="X126" i="5"/>
  <c r="AB125" i="5"/>
  <c r="AC125" i="5"/>
  <c r="AA126" i="5"/>
  <c r="AE124" i="5"/>
  <c r="AD125" i="5"/>
  <c r="T128" i="5"/>
  <c r="S121" i="3"/>
  <c r="T120" i="3"/>
  <c r="V128" i="5" l="1"/>
  <c r="U128" i="5"/>
  <c r="W128" i="5"/>
  <c r="X127" i="5"/>
  <c r="AC126" i="5"/>
  <c r="AB126" i="5"/>
  <c r="AA127" i="5"/>
  <c r="AE125" i="5"/>
  <c r="T129" i="5"/>
  <c r="AD126" i="5"/>
  <c r="S122" i="3"/>
  <c r="T121" i="3"/>
  <c r="X128" i="5" l="1"/>
  <c r="W129" i="5"/>
  <c r="V129" i="5"/>
  <c r="U129" i="5"/>
  <c r="X129" i="5" s="1"/>
  <c r="AC127" i="5"/>
  <c r="AB127" i="5"/>
  <c r="AA128" i="5"/>
  <c r="AE126" i="5"/>
  <c r="AD127" i="5"/>
  <c r="T130" i="5"/>
  <c r="S123" i="3"/>
  <c r="T122" i="3"/>
  <c r="W130" i="5" l="1"/>
  <c r="U130" i="5"/>
  <c r="V130" i="5"/>
  <c r="AB128" i="5"/>
  <c r="AC128" i="5"/>
  <c r="AA129" i="5"/>
  <c r="AE127" i="5"/>
  <c r="AD128" i="5"/>
  <c r="S124" i="3"/>
  <c r="T123" i="3"/>
  <c r="X130" i="5" l="1"/>
  <c r="AA130" i="5"/>
  <c r="AB129" i="5"/>
  <c r="AC129" i="5"/>
  <c r="AE128" i="5"/>
  <c r="AD129" i="5"/>
  <c r="S125" i="3"/>
  <c r="T124" i="3"/>
  <c r="AC130" i="5" l="1"/>
  <c r="AB130" i="5"/>
  <c r="AE129" i="5"/>
  <c r="AD130" i="5"/>
  <c r="S126" i="3"/>
  <c r="T125" i="3"/>
  <c r="AE130" i="5" l="1"/>
  <c r="S127" i="3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<sst xmlns="http://schemas.openxmlformats.org/spreadsheetml/2006/main" count="110" uniqueCount="65">
  <si>
    <t>r</t>
  </si>
  <si>
    <t>h</t>
  </si>
  <si>
    <t>alpha_d</t>
  </si>
  <si>
    <t>Wij</t>
  </si>
  <si>
    <t>∇Wij</t>
  </si>
  <si>
    <t>q</t>
  </si>
  <si>
    <t>σij</t>
  </si>
  <si>
    <t>I1</t>
  </si>
  <si>
    <t>I2</t>
  </si>
  <si>
    <t>I3</t>
  </si>
  <si>
    <t>σm</t>
  </si>
  <si>
    <t>s</t>
  </si>
  <si>
    <t>J1</t>
  </si>
  <si>
    <t>J2</t>
  </si>
  <si>
    <t>J3</t>
  </si>
  <si>
    <t>c</t>
  </si>
  <si>
    <t>φ</t>
  </si>
  <si>
    <t>sij</t>
  </si>
  <si>
    <t>-I1</t>
  </si>
  <si>
    <t>√J2</t>
  </si>
  <si>
    <t>f D-P</t>
  </si>
  <si>
    <t>αφ</t>
  </si>
  <si>
    <t>kc</t>
  </si>
  <si>
    <t>check 1</t>
  </si>
  <si>
    <t>check 2</t>
  </si>
  <si>
    <t>σ1ij</t>
  </si>
  <si>
    <t>σ2ij</t>
  </si>
  <si>
    <t>rσ</t>
  </si>
  <si>
    <t>λ</t>
  </si>
  <si>
    <t>εij</t>
  </si>
  <si>
    <t>E</t>
  </si>
  <si>
    <t>ν</t>
  </si>
  <si>
    <t>G</t>
  </si>
  <si>
    <t>K</t>
  </si>
  <si>
    <t>εm</t>
  </si>
  <si>
    <t>s·ε</t>
  </si>
  <si>
    <t>∇u</t>
  </si>
  <si>
    <t>dt</t>
  </si>
  <si>
    <t>a i</t>
  </si>
  <si>
    <t>du</t>
  </si>
  <si>
    <t>dx</t>
  </si>
  <si>
    <t>g</t>
  </si>
  <si>
    <t>ρ</t>
  </si>
  <si>
    <t>x t+1</t>
  </si>
  <si>
    <t>u t+1</t>
  </si>
  <si>
    <t>u t</t>
  </si>
  <si>
    <t>x t</t>
  </si>
  <si>
    <t>coolwarm</t>
  </si>
  <si>
    <t>#</t>
  </si>
  <si>
    <t>b</t>
  </si>
  <si>
    <t>bwr</t>
  </si>
  <si>
    <t>bwr try</t>
  </si>
  <si>
    <t>x</t>
  </si>
  <si>
    <t>jet</t>
  </si>
  <si>
    <t>jet try</t>
  </si>
  <si>
    <t>y</t>
  </si>
  <si>
    <t>vx</t>
  </si>
  <si>
    <t>vy</t>
  </si>
  <si>
    <t>gvxx</t>
  </si>
  <si>
    <t>gvxy</t>
  </si>
  <si>
    <t>gvyx</t>
  </si>
  <si>
    <t>gvyy</t>
  </si>
  <si>
    <t>v=[2x+3y, -3x-y]</t>
  </si>
  <si>
    <t>v=[1/(5-x), -y/10]</t>
  </si>
  <si>
    <t>v=[3xy, 2x-y]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</si>
</sst>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11" fontId="0" fillId="0" borderId="0" xfId="0" applyNumberFormat="1"/>
    <xf numFmtId="0" fontId="0" fillId="4" borderId="0" xfId="0" applyFill="1"/>
    <xf numFmtId="11" fontId="0" fillId="3" borderId="0" xfId="0" applyNumberFormat="1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kernel!$F$1</c:f>
              <c:strCache>
                <c:ptCount val="1"/>
                <c:pt idx="0">
                  <c:v>Wij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kernel!$E$2:$E$42</c:f>
              <c:numCache>
                <c:formatCode>General</c:formatCode>
                <c:ptCount val="4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cat>
          <c:val>
            <c:numRef>
              <c:f>kernel!$F$2:$F$42</c:f>
              <c:numCache>
                <c:formatCode>General</c:formatCode>
                <c:ptCount val="41"/>
                <c:pt idx="0">
                  <c:v>0</c:v>
                </c:pt>
                <c:pt idx="1">
                  <c:v>1.1368210220849697E-4</c:v>
                </c:pt>
                <c:pt idx="2">
                  <c:v>9.0945681766797272E-4</c:v>
                </c:pt>
                <c:pt idx="3">
                  <c:v>3.0694167596294112E-3</c:v>
                </c:pt>
                <c:pt idx="4">
                  <c:v>7.2756545413437818E-3</c:v>
                </c:pt>
                <c:pt idx="5">
                  <c:v>1.4210262776062084E-2</c:v>
                </c:pt>
                <c:pt idx="6">
                  <c:v>2.4555334077035289E-2</c:v>
                </c:pt>
                <c:pt idx="7">
                  <c:v>3.8992961057514347E-2</c:v>
                </c:pt>
                <c:pt idx="8">
                  <c:v>5.8205236330750303E-2</c:v>
                </c:pt>
                <c:pt idx="9">
                  <c:v>8.2874252509994042E-2</c:v>
                </c:pt>
                <c:pt idx="10">
                  <c:v>0.11368210220849667</c:v>
                </c:pt>
                <c:pt idx="11">
                  <c:v>0.15085614963067506</c:v>
                </c:pt>
                <c:pt idx="12">
                  <c:v>0.19280484534561029</c:v>
                </c:pt>
                <c:pt idx="13">
                  <c:v>0.23748191151354953</c:v>
                </c:pt>
                <c:pt idx="14">
                  <c:v>0.2828410702947397</c:v>
                </c:pt>
                <c:pt idx="15">
                  <c:v>0.32683604384942788</c:v>
                </c:pt>
                <c:pt idx="16">
                  <c:v>0.36742055433786119</c:v>
                </c:pt>
                <c:pt idx="17">
                  <c:v>0.40254832392028667</c:v>
                </c:pt>
                <c:pt idx="18">
                  <c:v>0.43017307475695138</c:v>
                </c:pt>
                <c:pt idx="19">
                  <c:v>0.44824852900810236</c:v>
                </c:pt>
                <c:pt idx="20">
                  <c:v>0.45472840883398669</c:v>
                </c:pt>
                <c:pt idx="21">
                  <c:v>0.44824852900810236</c:v>
                </c:pt>
                <c:pt idx="22">
                  <c:v>0.43017307475695138</c:v>
                </c:pt>
                <c:pt idx="23">
                  <c:v>0.40254832392028667</c:v>
                </c:pt>
                <c:pt idx="24">
                  <c:v>0.36742055433786119</c:v>
                </c:pt>
                <c:pt idx="25">
                  <c:v>0.32683604384942788</c:v>
                </c:pt>
                <c:pt idx="26">
                  <c:v>0.2828410702947397</c:v>
                </c:pt>
                <c:pt idx="27">
                  <c:v>0.23748191151354953</c:v>
                </c:pt>
                <c:pt idx="28">
                  <c:v>0.19280484534561029</c:v>
                </c:pt>
                <c:pt idx="29">
                  <c:v>0.15085614963067506</c:v>
                </c:pt>
                <c:pt idx="30">
                  <c:v>0.11368210220849667</c:v>
                </c:pt>
                <c:pt idx="31">
                  <c:v>8.2874252509994042E-2</c:v>
                </c:pt>
                <c:pt idx="32">
                  <c:v>5.8205236330750303E-2</c:v>
                </c:pt>
                <c:pt idx="33">
                  <c:v>3.8992961057514347E-2</c:v>
                </c:pt>
                <c:pt idx="34">
                  <c:v>2.4555334077035289E-2</c:v>
                </c:pt>
                <c:pt idx="35">
                  <c:v>1.4210262776062084E-2</c:v>
                </c:pt>
                <c:pt idx="36">
                  <c:v>7.2756545413437818E-3</c:v>
                </c:pt>
                <c:pt idx="37">
                  <c:v>3.0694167596294112E-3</c:v>
                </c:pt>
                <c:pt idx="38">
                  <c:v>9.0945681766797272E-4</c:v>
                </c:pt>
                <c:pt idx="39">
                  <c:v>1.1368210220849697E-4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451F-9AF3-5DDA1C12CFE1}"/>
            </c:ext>
          </c:extLst>
        </c:ser>
        <c:ser>
          <c:idx val="0"/>
          <c:order val="1"/>
          <c:tx>
            <c:strRef>
              <c:f>kernel!$G$1</c:f>
              <c:strCache>
                <c:ptCount val="1"/>
                <c:pt idx="0">
                  <c:v>∇Wij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kernel!$G$2:$G$42</c:f>
              <c:numCache>
                <c:formatCode>General</c:formatCode>
                <c:ptCount val="41"/>
                <c:pt idx="0">
                  <c:v>0</c:v>
                </c:pt>
                <c:pt idx="1">
                  <c:v>3.4104630662549059E-3</c:v>
                </c:pt>
                <c:pt idx="2">
                  <c:v>1.3641852265019594E-2</c:v>
                </c:pt>
                <c:pt idx="3">
                  <c:v>3.0694167596294109E-2</c:v>
                </c:pt>
                <c:pt idx="4">
                  <c:v>5.4567409060078377E-2</c:v>
                </c:pt>
                <c:pt idx="5">
                  <c:v>8.5261576656372504E-2</c:v>
                </c:pt>
                <c:pt idx="6">
                  <c:v>0.12277667038517644</c:v>
                </c:pt>
                <c:pt idx="7">
                  <c:v>0.16711269024649009</c:v>
                </c:pt>
                <c:pt idx="8">
                  <c:v>0.21826963624031365</c:v>
                </c:pt>
                <c:pt idx="9">
                  <c:v>0.27624750836664685</c:v>
                </c:pt>
                <c:pt idx="10">
                  <c:v>0.34104630662549001</c:v>
                </c:pt>
                <c:pt idx="11">
                  <c:v>0.39902417875182328</c:v>
                </c:pt>
                <c:pt idx="12">
                  <c:v>0.43653927248062713</c:v>
                </c:pt>
                <c:pt idx="13">
                  <c:v>0.45359158781190173</c:v>
                </c:pt>
                <c:pt idx="14">
                  <c:v>0.45018112474564675</c:v>
                </c:pt>
                <c:pt idx="15">
                  <c:v>0.42630788328186253</c:v>
                </c:pt>
                <c:pt idx="16">
                  <c:v>0.38197186342054884</c:v>
                </c:pt>
                <c:pt idx="17">
                  <c:v>0.31717306516170568</c:v>
                </c:pt>
                <c:pt idx="18">
                  <c:v>0.23191148850533322</c:v>
                </c:pt>
                <c:pt idx="19">
                  <c:v>0.12618713345143132</c:v>
                </c:pt>
                <c:pt idx="20">
                  <c:v>0</c:v>
                </c:pt>
                <c:pt idx="21">
                  <c:v>-0.12618713345143132</c:v>
                </c:pt>
                <c:pt idx="22">
                  <c:v>-0.23191148850533322</c:v>
                </c:pt>
                <c:pt idx="23">
                  <c:v>-0.31717306516170568</c:v>
                </c:pt>
                <c:pt idx="24">
                  <c:v>-0.38197186342054884</c:v>
                </c:pt>
                <c:pt idx="25">
                  <c:v>-0.42630788328186253</c:v>
                </c:pt>
                <c:pt idx="26">
                  <c:v>-0.45018112474564675</c:v>
                </c:pt>
                <c:pt idx="27">
                  <c:v>-0.45359158781190173</c:v>
                </c:pt>
                <c:pt idx="28">
                  <c:v>-0.43653927248062713</c:v>
                </c:pt>
                <c:pt idx="29">
                  <c:v>-0.39902417875182328</c:v>
                </c:pt>
                <c:pt idx="30">
                  <c:v>-0.34104630662549001</c:v>
                </c:pt>
                <c:pt idx="31">
                  <c:v>-0.27624750836664685</c:v>
                </c:pt>
                <c:pt idx="32">
                  <c:v>-0.21826963624031365</c:v>
                </c:pt>
                <c:pt idx="33">
                  <c:v>-0.16711269024649009</c:v>
                </c:pt>
                <c:pt idx="34">
                  <c:v>-0.12277667038517644</c:v>
                </c:pt>
                <c:pt idx="35">
                  <c:v>-8.5261576656372504E-2</c:v>
                </c:pt>
                <c:pt idx="36">
                  <c:v>-5.4567409060078377E-2</c:v>
                </c:pt>
                <c:pt idx="37">
                  <c:v>-3.0694167596294109E-2</c:v>
                </c:pt>
                <c:pt idx="38">
                  <c:v>-1.3641852265019594E-2</c:v>
                </c:pt>
                <c:pt idx="39">
                  <c:v>-3.4104630662549059E-3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451F-9AF3-5DDA1C12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48447"/>
        <c:axId val="1863129327"/>
      </c:lineChart>
      <c:catAx>
        <c:axId val="1974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9327"/>
        <c:crosses val="autoZero"/>
        <c:auto val="1"/>
        <c:lblAlgn val="ctr"/>
        <c:lblOffset val="100"/>
        <c:noMultiLvlLbl val="0"/>
      </c:catAx>
      <c:valAx>
        <c:axId val="1863129327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'D-P'!$T$1</c:f>
              <c:strCache>
                <c:ptCount val="1"/>
                <c:pt idx="0">
                  <c:v>√J2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'D-P'!$S$2:$S$133</c:f>
              <c:numCache>
                <c:formatCode>General</c:formatCode>
                <c:ptCount val="132"/>
                <c:pt idx="0">
                  <c:v>-32.167603807643381</c:v>
                </c:pt>
                <c:pt idx="1">
                  <c:v>-31.167603807643381</c:v>
                </c:pt>
                <c:pt idx="2">
                  <c:v>-30.167603807643381</c:v>
                </c:pt>
                <c:pt idx="3">
                  <c:v>-29.167603807643381</c:v>
                </c:pt>
                <c:pt idx="4">
                  <c:v>-28.167603807643381</c:v>
                </c:pt>
                <c:pt idx="5">
                  <c:v>-27.167603807643381</c:v>
                </c:pt>
                <c:pt idx="6">
                  <c:v>-26.167603807643381</c:v>
                </c:pt>
                <c:pt idx="7">
                  <c:v>-25.167603807643381</c:v>
                </c:pt>
                <c:pt idx="8">
                  <c:v>-24.167603807643381</c:v>
                </c:pt>
                <c:pt idx="9">
                  <c:v>-23.167603807643381</c:v>
                </c:pt>
                <c:pt idx="10">
                  <c:v>-22.167603807643381</c:v>
                </c:pt>
                <c:pt idx="11">
                  <c:v>-21.167603807643381</c:v>
                </c:pt>
                <c:pt idx="12">
                  <c:v>-20.167603807643381</c:v>
                </c:pt>
                <c:pt idx="13">
                  <c:v>-19.167603807643381</c:v>
                </c:pt>
                <c:pt idx="14">
                  <c:v>-18.167603807643381</c:v>
                </c:pt>
                <c:pt idx="15">
                  <c:v>-17.167603807643381</c:v>
                </c:pt>
                <c:pt idx="16">
                  <c:v>-16.167603807643381</c:v>
                </c:pt>
                <c:pt idx="17">
                  <c:v>-15.167603807643381</c:v>
                </c:pt>
                <c:pt idx="18">
                  <c:v>-14.167603807643381</c:v>
                </c:pt>
                <c:pt idx="19">
                  <c:v>-13.167603807643381</c:v>
                </c:pt>
                <c:pt idx="20">
                  <c:v>-12.167603807643381</c:v>
                </c:pt>
                <c:pt idx="21">
                  <c:v>-11.167603807643381</c:v>
                </c:pt>
                <c:pt idx="22">
                  <c:v>-10.167603807643381</c:v>
                </c:pt>
                <c:pt idx="23">
                  <c:v>-9.1676038076433812</c:v>
                </c:pt>
                <c:pt idx="24">
                  <c:v>-8.1676038076433812</c:v>
                </c:pt>
                <c:pt idx="25">
                  <c:v>-7.1676038076433812</c:v>
                </c:pt>
                <c:pt idx="26">
                  <c:v>-6.1676038076433812</c:v>
                </c:pt>
                <c:pt idx="27">
                  <c:v>-5.1676038076433812</c:v>
                </c:pt>
                <c:pt idx="28">
                  <c:v>-4.1676038076433812</c:v>
                </c:pt>
                <c:pt idx="29">
                  <c:v>-3.1676038076433812</c:v>
                </c:pt>
                <c:pt idx="30">
                  <c:v>-2.1676038076433812</c:v>
                </c:pt>
                <c:pt idx="31">
                  <c:v>-1.1676038076433812</c:v>
                </c:pt>
                <c:pt idx="32">
                  <c:v>-0.16760380764338123</c:v>
                </c:pt>
                <c:pt idx="33">
                  <c:v>0.83239619235661877</c:v>
                </c:pt>
                <c:pt idx="34">
                  <c:v>1.8323961923566188</c:v>
                </c:pt>
                <c:pt idx="35">
                  <c:v>2.8323961923566188</c:v>
                </c:pt>
                <c:pt idx="36">
                  <c:v>3.8323961923566188</c:v>
                </c:pt>
                <c:pt idx="37">
                  <c:v>4.8323961923566188</c:v>
                </c:pt>
                <c:pt idx="38">
                  <c:v>5.8323961923566188</c:v>
                </c:pt>
                <c:pt idx="39">
                  <c:v>6.8323961923566188</c:v>
                </c:pt>
                <c:pt idx="40">
                  <c:v>7.8323961923566188</c:v>
                </c:pt>
                <c:pt idx="41">
                  <c:v>8.8323961923566188</c:v>
                </c:pt>
                <c:pt idx="42">
                  <c:v>9.8323961923566188</c:v>
                </c:pt>
                <c:pt idx="43">
                  <c:v>10.832396192356619</c:v>
                </c:pt>
                <c:pt idx="44">
                  <c:v>11.832396192356619</c:v>
                </c:pt>
                <c:pt idx="45">
                  <c:v>12.832396192356619</c:v>
                </c:pt>
                <c:pt idx="46">
                  <c:v>13.832396192356619</c:v>
                </c:pt>
                <c:pt idx="47">
                  <c:v>14.832396192356619</c:v>
                </c:pt>
                <c:pt idx="48">
                  <c:v>15.832396192356619</c:v>
                </c:pt>
                <c:pt idx="49">
                  <c:v>16.832396192356619</c:v>
                </c:pt>
                <c:pt idx="50">
                  <c:v>17.832396192356619</c:v>
                </c:pt>
                <c:pt idx="51">
                  <c:v>18.832396192356619</c:v>
                </c:pt>
                <c:pt idx="52">
                  <c:v>19.832396192356619</c:v>
                </c:pt>
                <c:pt idx="53">
                  <c:v>20.832396192356619</c:v>
                </c:pt>
                <c:pt idx="54">
                  <c:v>21.832396192356619</c:v>
                </c:pt>
                <c:pt idx="55">
                  <c:v>22.832396192356619</c:v>
                </c:pt>
                <c:pt idx="56">
                  <c:v>23.832396192356619</c:v>
                </c:pt>
                <c:pt idx="57">
                  <c:v>24.832396192356619</c:v>
                </c:pt>
                <c:pt idx="58">
                  <c:v>25.832396192356619</c:v>
                </c:pt>
                <c:pt idx="59">
                  <c:v>26.832396192356619</c:v>
                </c:pt>
                <c:pt idx="60">
                  <c:v>27.832396192356619</c:v>
                </c:pt>
                <c:pt idx="61">
                  <c:v>28.832396192356619</c:v>
                </c:pt>
                <c:pt idx="62">
                  <c:v>29.832396192356619</c:v>
                </c:pt>
                <c:pt idx="63">
                  <c:v>30.832396192356619</c:v>
                </c:pt>
                <c:pt idx="64">
                  <c:v>31.832396192356619</c:v>
                </c:pt>
                <c:pt idx="65">
                  <c:v>32.832396192356619</c:v>
                </c:pt>
                <c:pt idx="66">
                  <c:v>33.832396192356619</c:v>
                </c:pt>
                <c:pt idx="67">
                  <c:v>34.832396192356619</c:v>
                </c:pt>
                <c:pt idx="68">
                  <c:v>35.832396192356619</c:v>
                </c:pt>
                <c:pt idx="69">
                  <c:v>36.832396192356619</c:v>
                </c:pt>
                <c:pt idx="70">
                  <c:v>37.832396192356619</c:v>
                </c:pt>
                <c:pt idx="71">
                  <c:v>38.832396192356619</c:v>
                </c:pt>
                <c:pt idx="72">
                  <c:v>39.832396192356619</c:v>
                </c:pt>
                <c:pt idx="73">
                  <c:v>40.832396192356619</c:v>
                </c:pt>
                <c:pt idx="74">
                  <c:v>41.832396192356619</c:v>
                </c:pt>
                <c:pt idx="75">
                  <c:v>42.832396192356619</c:v>
                </c:pt>
                <c:pt idx="76">
                  <c:v>43.832396192356619</c:v>
                </c:pt>
                <c:pt idx="77">
                  <c:v>44.832396192356619</c:v>
                </c:pt>
                <c:pt idx="78">
                  <c:v>45.832396192356619</c:v>
                </c:pt>
                <c:pt idx="79">
                  <c:v>46.832396192356619</c:v>
                </c:pt>
                <c:pt idx="80">
                  <c:v>47.832396192356619</c:v>
                </c:pt>
                <c:pt idx="81">
                  <c:v>48.832396192356619</c:v>
                </c:pt>
                <c:pt idx="82">
                  <c:v>49.832396192356619</c:v>
                </c:pt>
                <c:pt idx="83">
                  <c:v>50.832396192356619</c:v>
                </c:pt>
                <c:pt idx="84">
                  <c:v>51.832396192356619</c:v>
                </c:pt>
                <c:pt idx="85">
                  <c:v>52.832396192356619</c:v>
                </c:pt>
                <c:pt idx="86">
                  <c:v>53.832396192356619</c:v>
                </c:pt>
                <c:pt idx="87">
                  <c:v>54.832396192356619</c:v>
                </c:pt>
                <c:pt idx="88">
                  <c:v>55.832396192356619</c:v>
                </c:pt>
                <c:pt idx="89">
                  <c:v>56.832396192356619</c:v>
                </c:pt>
                <c:pt idx="90">
                  <c:v>57.832396192356619</c:v>
                </c:pt>
                <c:pt idx="91">
                  <c:v>58.832396192356619</c:v>
                </c:pt>
                <c:pt idx="92">
                  <c:v>59.832396192356619</c:v>
                </c:pt>
                <c:pt idx="93">
                  <c:v>60.832396192356619</c:v>
                </c:pt>
                <c:pt idx="94">
                  <c:v>61.832396192356619</c:v>
                </c:pt>
                <c:pt idx="95">
                  <c:v>62.832396192356619</c:v>
                </c:pt>
                <c:pt idx="96">
                  <c:v>63.832396192356619</c:v>
                </c:pt>
                <c:pt idx="97">
                  <c:v>64.832396192356612</c:v>
                </c:pt>
                <c:pt idx="98">
                  <c:v>65.832396192356612</c:v>
                </c:pt>
                <c:pt idx="99">
                  <c:v>66.832396192356612</c:v>
                </c:pt>
                <c:pt idx="100">
                  <c:v>67.832396192356612</c:v>
                </c:pt>
                <c:pt idx="101">
                  <c:v>68.832396192356612</c:v>
                </c:pt>
                <c:pt idx="102">
                  <c:v>69.832396192356612</c:v>
                </c:pt>
                <c:pt idx="103">
                  <c:v>70.832396192356612</c:v>
                </c:pt>
                <c:pt idx="104">
                  <c:v>71.832396192356612</c:v>
                </c:pt>
                <c:pt idx="105">
                  <c:v>72.832396192356612</c:v>
                </c:pt>
                <c:pt idx="106">
                  <c:v>73.832396192356612</c:v>
                </c:pt>
                <c:pt idx="107">
                  <c:v>74.832396192356612</c:v>
                </c:pt>
                <c:pt idx="108">
                  <c:v>75.832396192356612</c:v>
                </c:pt>
                <c:pt idx="109">
                  <c:v>76.832396192356612</c:v>
                </c:pt>
                <c:pt idx="110">
                  <c:v>77.832396192356612</c:v>
                </c:pt>
                <c:pt idx="111">
                  <c:v>78.832396192356612</c:v>
                </c:pt>
                <c:pt idx="112">
                  <c:v>79.832396192356612</c:v>
                </c:pt>
                <c:pt idx="113">
                  <c:v>80.832396192356612</c:v>
                </c:pt>
                <c:pt idx="114">
                  <c:v>81.832396192356612</c:v>
                </c:pt>
                <c:pt idx="115">
                  <c:v>82.832396192356612</c:v>
                </c:pt>
                <c:pt idx="116">
                  <c:v>83.832396192356612</c:v>
                </c:pt>
                <c:pt idx="117">
                  <c:v>84.832396192356612</c:v>
                </c:pt>
                <c:pt idx="118">
                  <c:v>85.832396192356612</c:v>
                </c:pt>
                <c:pt idx="119">
                  <c:v>86.832396192356612</c:v>
                </c:pt>
                <c:pt idx="120">
                  <c:v>87.832396192356612</c:v>
                </c:pt>
                <c:pt idx="121">
                  <c:v>88.832396192356612</c:v>
                </c:pt>
                <c:pt idx="122">
                  <c:v>89.832396192356612</c:v>
                </c:pt>
                <c:pt idx="123">
                  <c:v>90.832396192356612</c:v>
                </c:pt>
                <c:pt idx="124">
                  <c:v>91.832396192356612</c:v>
                </c:pt>
                <c:pt idx="125">
                  <c:v>92.832396192356612</c:v>
                </c:pt>
                <c:pt idx="126">
                  <c:v>93.832396192356612</c:v>
                </c:pt>
                <c:pt idx="127">
                  <c:v>94.832396192356612</c:v>
                </c:pt>
                <c:pt idx="128">
                  <c:v>95.832396192356612</c:v>
                </c:pt>
                <c:pt idx="129">
                  <c:v>96.832396192356612</c:v>
                </c:pt>
                <c:pt idx="130">
                  <c:v>97.832396192356612</c:v>
                </c:pt>
                <c:pt idx="131">
                  <c:v>98.832396192356612</c:v>
                </c:pt>
              </c:numCache>
            </c:numRef>
          </c:xVal>
          <c:yVal>
            <c:numRef>
              <c:f>'D-P'!$T$2:$T$133</c:f>
              <c:numCache>
                <c:formatCode>0.0000</c:formatCode>
                <c:ptCount val="132"/>
                <c:pt idx="0">
                  <c:v>0</c:v>
                </c:pt>
                <c:pt idx="1">
                  <c:v>0.1368577101552777</c:v>
                </c:pt>
                <c:pt idx="2">
                  <c:v>0.2737154203105554</c:v>
                </c:pt>
                <c:pt idx="3">
                  <c:v>0.41057313046583355</c:v>
                </c:pt>
                <c:pt idx="4">
                  <c:v>0.54743084062111125</c:v>
                </c:pt>
                <c:pt idx="5">
                  <c:v>0.68428855077638939</c:v>
                </c:pt>
                <c:pt idx="6">
                  <c:v>0.82114626093166709</c:v>
                </c:pt>
                <c:pt idx="7">
                  <c:v>0.95800397108694479</c:v>
                </c:pt>
                <c:pt idx="8">
                  <c:v>1.0948616812422225</c:v>
                </c:pt>
                <c:pt idx="9">
                  <c:v>1.2317193913975002</c:v>
                </c:pt>
                <c:pt idx="10">
                  <c:v>1.3685771015527779</c:v>
                </c:pt>
                <c:pt idx="11">
                  <c:v>1.505434811708056</c:v>
                </c:pt>
                <c:pt idx="12">
                  <c:v>1.6422925218633337</c:v>
                </c:pt>
                <c:pt idx="13">
                  <c:v>1.7791502320186114</c:v>
                </c:pt>
                <c:pt idx="14">
                  <c:v>1.9160079421738891</c:v>
                </c:pt>
                <c:pt idx="15">
                  <c:v>2.0528656523291668</c:v>
                </c:pt>
                <c:pt idx="16">
                  <c:v>2.189723362484445</c:v>
                </c:pt>
                <c:pt idx="17">
                  <c:v>2.3265810726397227</c:v>
                </c:pt>
                <c:pt idx="18">
                  <c:v>2.4634387827950004</c:v>
                </c:pt>
                <c:pt idx="19">
                  <c:v>2.6002964929502781</c:v>
                </c:pt>
                <c:pt idx="20">
                  <c:v>2.7371542031055558</c:v>
                </c:pt>
                <c:pt idx="21">
                  <c:v>2.8740119132608335</c:v>
                </c:pt>
                <c:pt idx="22">
                  <c:v>3.0108696234161112</c:v>
                </c:pt>
                <c:pt idx="23">
                  <c:v>3.1477273335713893</c:v>
                </c:pt>
                <c:pt idx="24">
                  <c:v>3.284585043726667</c:v>
                </c:pt>
                <c:pt idx="25">
                  <c:v>3.4214427538819447</c:v>
                </c:pt>
                <c:pt idx="26">
                  <c:v>3.5583004640372229</c:v>
                </c:pt>
                <c:pt idx="27">
                  <c:v>3.6951581741925006</c:v>
                </c:pt>
                <c:pt idx="28">
                  <c:v>3.8320158843477783</c:v>
                </c:pt>
                <c:pt idx="29">
                  <c:v>3.968873594503056</c:v>
                </c:pt>
                <c:pt idx="30">
                  <c:v>4.1057313046583337</c:v>
                </c:pt>
                <c:pt idx="31">
                  <c:v>4.2425890148136114</c:v>
                </c:pt>
                <c:pt idx="32">
                  <c:v>4.3794467249688891</c:v>
                </c:pt>
                <c:pt idx="33">
                  <c:v>4.5163044351241668</c:v>
                </c:pt>
                <c:pt idx="34">
                  <c:v>4.6531621452794454</c:v>
                </c:pt>
                <c:pt idx="35">
                  <c:v>4.7900198554347231</c:v>
                </c:pt>
                <c:pt idx="36">
                  <c:v>4.9268775655900008</c:v>
                </c:pt>
                <c:pt idx="37">
                  <c:v>5.0637352757452785</c:v>
                </c:pt>
                <c:pt idx="38">
                  <c:v>5.2005929859005562</c:v>
                </c:pt>
                <c:pt idx="39">
                  <c:v>5.3374506960558339</c:v>
                </c:pt>
                <c:pt idx="40">
                  <c:v>5.4743084062111116</c:v>
                </c:pt>
                <c:pt idx="41">
                  <c:v>5.6111661163663893</c:v>
                </c:pt>
                <c:pt idx="42">
                  <c:v>5.748023826521667</c:v>
                </c:pt>
                <c:pt idx="43">
                  <c:v>5.8848815366769447</c:v>
                </c:pt>
                <c:pt idx="44">
                  <c:v>6.0217392468322224</c:v>
                </c:pt>
                <c:pt idx="45">
                  <c:v>6.1585969569875001</c:v>
                </c:pt>
                <c:pt idx="46">
                  <c:v>6.2954546671427778</c:v>
                </c:pt>
                <c:pt idx="47">
                  <c:v>6.4323123772980555</c:v>
                </c:pt>
                <c:pt idx="48">
                  <c:v>6.5691700874533341</c:v>
                </c:pt>
                <c:pt idx="49">
                  <c:v>6.7060277976086118</c:v>
                </c:pt>
                <c:pt idx="50">
                  <c:v>6.8428855077638895</c:v>
                </c:pt>
                <c:pt idx="51">
                  <c:v>6.9797432179191672</c:v>
                </c:pt>
                <c:pt idx="52">
                  <c:v>7.1166009280744449</c:v>
                </c:pt>
                <c:pt idx="53">
                  <c:v>7.2534586382297235</c:v>
                </c:pt>
                <c:pt idx="54">
                  <c:v>7.3903163483850012</c:v>
                </c:pt>
                <c:pt idx="55">
                  <c:v>7.5271740585402789</c:v>
                </c:pt>
                <c:pt idx="56">
                  <c:v>7.6640317686955566</c:v>
                </c:pt>
                <c:pt idx="57">
                  <c:v>7.8008894788508343</c:v>
                </c:pt>
                <c:pt idx="58">
                  <c:v>7.937747189006112</c:v>
                </c:pt>
                <c:pt idx="59">
                  <c:v>8.0746048991613897</c:v>
                </c:pt>
                <c:pt idx="60">
                  <c:v>8.2114626093166674</c:v>
                </c:pt>
                <c:pt idx="61">
                  <c:v>8.3483203194719451</c:v>
                </c:pt>
                <c:pt idx="62">
                  <c:v>8.4851780296272228</c:v>
                </c:pt>
                <c:pt idx="63">
                  <c:v>8.6220357397825005</c:v>
                </c:pt>
                <c:pt idx="64">
                  <c:v>8.7588934499377782</c:v>
                </c:pt>
                <c:pt idx="65">
                  <c:v>8.8957511600930559</c:v>
                </c:pt>
                <c:pt idx="66">
                  <c:v>9.0326088702483336</c:v>
                </c:pt>
                <c:pt idx="67">
                  <c:v>9.1694665804036113</c:v>
                </c:pt>
                <c:pt idx="68">
                  <c:v>9.3063242905588908</c:v>
                </c:pt>
                <c:pt idx="69">
                  <c:v>9.4431820007141667</c:v>
                </c:pt>
                <c:pt idx="70">
                  <c:v>9.5800397108694462</c:v>
                </c:pt>
                <c:pt idx="71">
                  <c:v>9.7168974210247221</c:v>
                </c:pt>
                <c:pt idx="72">
                  <c:v>9.8537551311800016</c:v>
                </c:pt>
                <c:pt idx="73">
                  <c:v>9.9906128413352775</c:v>
                </c:pt>
                <c:pt idx="74">
                  <c:v>10.127470551490557</c:v>
                </c:pt>
                <c:pt idx="75">
                  <c:v>10.264328261645833</c:v>
                </c:pt>
                <c:pt idx="76">
                  <c:v>10.401185971801112</c:v>
                </c:pt>
                <c:pt idx="77">
                  <c:v>10.53804368195639</c:v>
                </c:pt>
                <c:pt idx="78">
                  <c:v>10.674901392111668</c:v>
                </c:pt>
                <c:pt idx="79">
                  <c:v>10.811759102266945</c:v>
                </c:pt>
                <c:pt idx="80">
                  <c:v>10.948616812422223</c:v>
                </c:pt>
                <c:pt idx="81">
                  <c:v>11.085474522577501</c:v>
                </c:pt>
                <c:pt idx="82">
                  <c:v>11.222332232732779</c:v>
                </c:pt>
                <c:pt idx="83">
                  <c:v>11.359189942888056</c:v>
                </c:pt>
                <c:pt idx="84">
                  <c:v>11.496047653043334</c:v>
                </c:pt>
                <c:pt idx="85">
                  <c:v>11.632905363198612</c:v>
                </c:pt>
                <c:pt idx="86">
                  <c:v>11.769763073353889</c:v>
                </c:pt>
                <c:pt idx="87">
                  <c:v>11.906620783509167</c:v>
                </c:pt>
                <c:pt idx="88">
                  <c:v>12.043478493664445</c:v>
                </c:pt>
                <c:pt idx="89">
                  <c:v>12.180336203819724</c:v>
                </c:pt>
                <c:pt idx="90">
                  <c:v>12.317193913975</c:v>
                </c:pt>
                <c:pt idx="91">
                  <c:v>12.45405162413028</c:v>
                </c:pt>
                <c:pt idx="92">
                  <c:v>12.590909334285556</c:v>
                </c:pt>
                <c:pt idx="93">
                  <c:v>12.727767044440835</c:v>
                </c:pt>
                <c:pt idx="94">
                  <c:v>12.864624754596111</c:v>
                </c:pt>
                <c:pt idx="95">
                  <c:v>13.00148246475139</c:v>
                </c:pt>
                <c:pt idx="96">
                  <c:v>13.138340174906666</c:v>
                </c:pt>
                <c:pt idx="97">
                  <c:v>13.275197885061946</c:v>
                </c:pt>
                <c:pt idx="98">
                  <c:v>13.412055595217222</c:v>
                </c:pt>
                <c:pt idx="99">
                  <c:v>13.548913305372501</c:v>
                </c:pt>
                <c:pt idx="100">
                  <c:v>13.685771015527777</c:v>
                </c:pt>
                <c:pt idx="101">
                  <c:v>13.822628725683057</c:v>
                </c:pt>
                <c:pt idx="102">
                  <c:v>13.959486435838333</c:v>
                </c:pt>
                <c:pt idx="103">
                  <c:v>14.096344145993612</c:v>
                </c:pt>
                <c:pt idx="104">
                  <c:v>14.233201856148888</c:v>
                </c:pt>
                <c:pt idx="105">
                  <c:v>14.370059566304167</c:v>
                </c:pt>
                <c:pt idx="106">
                  <c:v>14.506917276459443</c:v>
                </c:pt>
                <c:pt idx="107">
                  <c:v>14.643774986614723</c:v>
                </c:pt>
                <c:pt idx="108">
                  <c:v>14.780632696769999</c:v>
                </c:pt>
                <c:pt idx="109">
                  <c:v>14.917490406925278</c:v>
                </c:pt>
                <c:pt idx="110">
                  <c:v>15.054348117080554</c:v>
                </c:pt>
                <c:pt idx="111">
                  <c:v>15.191205827235834</c:v>
                </c:pt>
                <c:pt idx="112">
                  <c:v>15.32806353739111</c:v>
                </c:pt>
                <c:pt idx="113">
                  <c:v>15.464921247546389</c:v>
                </c:pt>
                <c:pt idx="114">
                  <c:v>15.601778957701665</c:v>
                </c:pt>
                <c:pt idx="115">
                  <c:v>15.738636667856944</c:v>
                </c:pt>
                <c:pt idx="116">
                  <c:v>15.875494378012224</c:v>
                </c:pt>
                <c:pt idx="117">
                  <c:v>16.0123520881675</c:v>
                </c:pt>
                <c:pt idx="118">
                  <c:v>16.149209798322779</c:v>
                </c:pt>
                <c:pt idx="119">
                  <c:v>16.286067508478055</c:v>
                </c:pt>
                <c:pt idx="120">
                  <c:v>16.422925218633335</c:v>
                </c:pt>
                <c:pt idx="121">
                  <c:v>16.559782928788611</c:v>
                </c:pt>
                <c:pt idx="122">
                  <c:v>16.69664063894389</c:v>
                </c:pt>
                <c:pt idx="123">
                  <c:v>16.833498349099166</c:v>
                </c:pt>
                <c:pt idx="124">
                  <c:v>16.970356059254446</c:v>
                </c:pt>
                <c:pt idx="125">
                  <c:v>17.107213769409721</c:v>
                </c:pt>
                <c:pt idx="126">
                  <c:v>17.244071479565001</c:v>
                </c:pt>
                <c:pt idx="127">
                  <c:v>17.380929189720277</c:v>
                </c:pt>
                <c:pt idx="128">
                  <c:v>17.517786899875556</c:v>
                </c:pt>
                <c:pt idx="129">
                  <c:v>17.654644610030832</c:v>
                </c:pt>
                <c:pt idx="130">
                  <c:v>17.791502320186112</c:v>
                </c:pt>
                <c:pt idx="131">
                  <c:v>17.928360030341388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5FB-A0C8-D35D30DB77CF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'D-P'!$K$18</c:f>
              <c:numCache>
                <c:formatCode>General</c:formatCode>
                <c:ptCount val="1"/>
                <c:pt idx="0">
                  <c:v>-32.167603807643381</c:v>
                </c:pt>
              </c:numCache>
            </c:numRef>
          </c:xVal>
          <c:yVal>
            <c:numRef>
              <c:f>'D-P'!$K$19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E-45FB-A0C8-D35D30DB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80351"/>
        <c:axId val="1706874111"/>
      </c:scatterChart>
      <c:valAx>
        <c:axId val="17068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111"/>
        <c:crosses val="autoZero"/>
        <c:crossBetween val="midCat"/>
      </c:valAx>
      <c:valAx>
        <c:axId val="17068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210B-3892-4006-87DF-D0A3A1E0D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490068</xdr:colOff>
      <xdr:row>15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65BF2C-7AD4-405E-9AFD-376417903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52450"/>
          <a:ext cx="2318868" cy="227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393564</xdr:colOff>
      <xdr:row>36</xdr:row>
      <xdr:rowOff>117750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EEC082-AFFC-4FCC-BAC8-49D7F05B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4660764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436518</xdr:colOff>
      <xdr:row>56</xdr:row>
      <xdr:rowOff>101150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D5CB9F-E203-4A18-A3ED-56B93572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13550"/>
          <a:ext cx="4094118" cy="3600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146050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892A6-4BC6-4669-BA53-FF597C1A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557116</xdr:colOff>
      <xdr:row>2</xdr:row>
      <xdr:rowOff>175850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6BA11-C88F-C9BA-F7C2-E41FDB59B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77631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557116</xdr:colOff>
      <xdr:row>2</xdr:row>
      <xdr:rowOff>175850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F51F95-E2E6-4F71-93AE-F5128E897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4150"/>
          <a:ext cx="177631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8</xdr:col>
      <xdr:colOff>557116</xdr:colOff>
      <xdr:row>2</xdr:row>
      <xdr:rowOff>175850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71ACB9-A617-4385-D019-C3E5027D8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4150"/>
          <a:ext cx="177631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6443-BEBE-49C6-8331-0553B6217654}">
  <sheetPr codeName="Sheet1"/>
  <dimension ref="A1:G42"/>
  <sheetViews>
    <sheetView workbookViewId="0">
      <selection activeCell="L28" sqref="L28"/>
    </sheetView>
  </sheetViews>
  <sheetFormatPr defaultColWidth="9.1796875" defaultRowHeight="14.5" x14ac:dyDescent="0.35"/>
  <cols>
    <col min="1" max="16384" width="9.1796875" style="1"/>
  </cols>
  <sheetData>
    <row r="1" spans="1:7" x14ac:dyDescent="0.35">
      <c r="A1" s="1" t="s">
        <v>1</v>
      </c>
      <c r="B1" s="1">
        <v>1</v>
      </c>
      <c r="D1" s="1" t="s">
        <v>0</v>
      </c>
      <c r="E1" s="1" t="s">
        <v>5</v>
      </c>
      <c r="F1" s="1" t="s">
        <v>3</v>
      </c>
      <c r="G1" s="1" t="s">
        <v>4</v>
      </c>
    </row>
    <row r="2" spans="1:7" x14ac:dyDescent="0.35">
      <c r="A2" s="1" t="s">
        <v>2</v>
      </c>
      <c r="B2" s="1">
        <f>15/(PI()*7*B1^2)</f>
        <v>0.68209261325098003</v>
      </c>
      <c r="D2" s="1">
        <v>-2</v>
      </c>
      <c r="E2" s="1">
        <f>ABS(D2)/$B$1</f>
        <v>2</v>
      </c>
      <c r="F2" s="1">
        <f>$B$2*IF(AND(E2&gt;=0, E2&lt;1), 0.5*E2^3-E2^2+2/3, IF(AND(E2&gt;=1, E2&lt;2), 1/6*(2-E2)^3, IF(E2&gt;=2,0,-1)))</f>
        <v>0</v>
      </c>
      <c r="G2" s="1">
        <f>$B$2/$B$1*IF(AND(E2&gt;=0,E2&lt;1),1.5*E2^2-2*E2,IF(AND(E2&gt;=1,E2&lt;2),-0.5*(2-E2)^2,IF(E2&gt;=2,0,-1)))*SIGN(D2)</f>
        <v>0</v>
      </c>
    </row>
    <row r="3" spans="1:7" x14ac:dyDescent="0.35">
      <c r="D3" s="1">
        <v>-1.9</v>
      </c>
      <c r="E3" s="1">
        <f t="shared" ref="E3:E42" si="0">ABS(D3)/$B$1</f>
        <v>1.9</v>
      </c>
      <c r="F3" s="1">
        <f t="shared" ref="F3:F42" si="1">$B$2*IF(AND(E3&gt;=0, E3&lt;1), 0.5*E3^3-E3^2+2/3, IF(AND(E3&gt;=1, E3&lt;2), 1/6*(2-E3)^3, IF(E3&gt;=2,0,-1)))</f>
        <v>1.1368210220849697E-4</v>
      </c>
      <c r="G3" s="1">
        <f t="shared" ref="G3:G42" si="2">$B$2/$B$1*IF(AND(E3&gt;=0,E3&lt;1),1.5*E3^2-2*E3,IF(AND(E3&gt;=1,E3&lt;2),-0.5*(2-E3)^2,IF(E3&gt;=2,0,-1)))*SIGN(D3)</f>
        <v>3.4104630662549059E-3</v>
      </c>
    </row>
    <row r="4" spans="1:7" x14ac:dyDescent="0.35">
      <c r="D4" s="1">
        <v>-1.8</v>
      </c>
      <c r="E4" s="1">
        <f t="shared" si="0"/>
        <v>1.8</v>
      </c>
      <c r="F4" s="1">
        <f t="shared" si="1"/>
        <v>9.0945681766797272E-4</v>
      </c>
      <c r="G4" s="1">
        <f t="shared" si="2"/>
        <v>1.3641852265019594E-2</v>
      </c>
    </row>
    <row r="5" spans="1:7" x14ac:dyDescent="0.35">
      <c r="D5" s="1">
        <v>-1.7</v>
      </c>
      <c r="E5" s="1">
        <f t="shared" si="0"/>
        <v>1.7</v>
      </c>
      <c r="F5" s="1">
        <f t="shared" si="1"/>
        <v>3.0694167596294112E-3</v>
      </c>
      <c r="G5" s="1">
        <f t="shared" si="2"/>
        <v>3.0694167596294109E-2</v>
      </c>
    </row>
    <row r="6" spans="1:7" x14ac:dyDescent="0.35">
      <c r="D6" s="1">
        <v>-1.6</v>
      </c>
      <c r="E6" s="1">
        <f t="shared" si="0"/>
        <v>1.6</v>
      </c>
      <c r="F6" s="1">
        <f t="shared" si="1"/>
        <v>7.2756545413437818E-3</v>
      </c>
      <c r="G6" s="1">
        <f t="shared" si="2"/>
        <v>5.4567409060078377E-2</v>
      </c>
    </row>
    <row r="7" spans="1:7" x14ac:dyDescent="0.35">
      <c r="D7" s="1">
        <v>-1.5</v>
      </c>
      <c r="E7" s="1">
        <f t="shared" si="0"/>
        <v>1.5</v>
      </c>
      <c r="F7" s="1">
        <f t="shared" si="1"/>
        <v>1.4210262776062084E-2</v>
      </c>
      <c r="G7" s="1">
        <f t="shared" si="2"/>
        <v>8.5261576656372504E-2</v>
      </c>
    </row>
    <row r="8" spans="1:7" x14ac:dyDescent="0.35">
      <c r="D8" s="1">
        <v>-1.4</v>
      </c>
      <c r="E8" s="1">
        <f t="shared" si="0"/>
        <v>1.4</v>
      </c>
      <c r="F8" s="1">
        <f t="shared" si="1"/>
        <v>2.4555334077035289E-2</v>
      </c>
      <c r="G8" s="1">
        <f t="shared" si="2"/>
        <v>0.12277667038517644</v>
      </c>
    </row>
    <row r="9" spans="1:7" x14ac:dyDescent="0.35">
      <c r="D9" s="1">
        <v>-1.3</v>
      </c>
      <c r="E9" s="1">
        <f t="shared" si="0"/>
        <v>1.3</v>
      </c>
      <c r="F9" s="1">
        <f t="shared" si="1"/>
        <v>3.8992961057514347E-2</v>
      </c>
      <c r="G9" s="1">
        <f t="shared" si="2"/>
        <v>0.16711269024649009</v>
      </c>
    </row>
    <row r="10" spans="1:7" x14ac:dyDescent="0.35">
      <c r="D10" s="1">
        <v>-1.2</v>
      </c>
      <c r="E10" s="1">
        <f t="shared" si="0"/>
        <v>1.2</v>
      </c>
      <c r="F10" s="1">
        <f t="shared" si="1"/>
        <v>5.8205236330750303E-2</v>
      </c>
      <c r="G10" s="1">
        <f t="shared" si="2"/>
        <v>0.21826963624031365</v>
      </c>
    </row>
    <row r="11" spans="1:7" x14ac:dyDescent="0.35">
      <c r="D11" s="1">
        <v>-1.1000000000000001</v>
      </c>
      <c r="E11" s="1">
        <f t="shared" si="0"/>
        <v>1.1000000000000001</v>
      </c>
      <c r="F11" s="1">
        <f t="shared" si="1"/>
        <v>8.2874252509994042E-2</v>
      </c>
      <c r="G11" s="1">
        <f t="shared" si="2"/>
        <v>0.27624750836664685</v>
      </c>
    </row>
    <row r="12" spans="1:7" x14ac:dyDescent="0.35">
      <c r="D12" s="1">
        <v>-1</v>
      </c>
      <c r="E12" s="1">
        <f t="shared" si="0"/>
        <v>1</v>
      </c>
      <c r="F12" s="1">
        <f t="shared" si="1"/>
        <v>0.11368210220849667</v>
      </c>
      <c r="G12" s="1">
        <f t="shared" si="2"/>
        <v>0.34104630662549001</v>
      </c>
    </row>
    <row r="13" spans="1:7" x14ac:dyDescent="0.35">
      <c r="D13" s="1">
        <v>-0.9</v>
      </c>
      <c r="E13" s="1">
        <f t="shared" si="0"/>
        <v>0.9</v>
      </c>
      <c r="F13" s="1">
        <f t="shared" si="1"/>
        <v>0.15085614963067506</v>
      </c>
      <c r="G13" s="1">
        <f t="shared" si="2"/>
        <v>0.39902417875182328</v>
      </c>
    </row>
    <row r="14" spans="1:7" x14ac:dyDescent="0.35">
      <c r="D14" s="1">
        <v>-0.8</v>
      </c>
      <c r="E14" s="1">
        <f t="shared" si="0"/>
        <v>0.8</v>
      </c>
      <c r="F14" s="1">
        <f t="shared" si="1"/>
        <v>0.19280484534561029</v>
      </c>
      <c r="G14" s="1">
        <f t="shared" si="2"/>
        <v>0.43653927248062713</v>
      </c>
    </row>
    <row r="15" spans="1:7" x14ac:dyDescent="0.35">
      <c r="D15" s="1">
        <v>-0.7</v>
      </c>
      <c r="E15" s="1">
        <f t="shared" si="0"/>
        <v>0.7</v>
      </c>
      <c r="F15" s="1">
        <f t="shared" si="1"/>
        <v>0.23748191151354953</v>
      </c>
      <c r="G15" s="1">
        <f t="shared" si="2"/>
        <v>0.45359158781190173</v>
      </c>
    </row>
    <row r="16" spans="1:7" x14ac:dyDescent="0.35">
      <c r="D16" s="1">
        <v>-0.6</v>
      </c>
      <c r="E16" s="1">
        <f t="shared" si="0"/>
        <v>0.6</v>
      </c>
      <c r="F16" s="1">
        <f t="shared" si="1"/>
        <v>0.2828410702947397</v>
      </c>
      <c r="G16" s="1">
        <f t="shared" si="2"/>
        <v>0.45018112474564675</v>
      </c>
    </row>
    <row r="17" spans="4:7" x14ac:dyDescent="0.35">
      <c r="D17" s="1">
        <v>-0.5</v>
      </c>
      <c r="E17" s="1">
        <f t="shared" si="0"/>
        <v>0.5</v>
      </c>
      <c r="F17" s="1">
        <f t="shared" si="1"/>
        <v>0.32683604384942788</v>
      </c>
      <c r="G17" s="1">
        <f t="shared" si="2"/>
        <v>0.42630788328186253</v>
      </c>
    </row>
    <row r="18" spans="4:7" x14ac:dyDescent="0.35">
      <c r="D18" s="1">
        <v>-0.4</v>
      </c>
      <c r="E18" s="1">
        <f t="shared" si="0"/>
        <v>0.4</v>
      </c>
      <c r="F18" s="1">
        <f t="shared" si="1"/>
        <v>0.36742055433786119</v>
      </c>
      <c r="G18" s="1">
        <f t="shared" si="2"/>
        <v>0.38197186342054884</v>
      </c>
    </row>
    <row r="19" spans="4:7" x14ac:dyDescent="0.35">
      <c r="D19" s="1">
        <v>-0.3</v>
      </c>
      <c r="E19" s="1">
        <f t="shared" si="0"/>
        <v>0.3</v>
      </c>
      <c r="F19" s="1">
        <f t="shared" si="1"/>
        <v>0.40254832392028667</v>
      </c>
      <c r="G19" s="1">
        <f t="shared" si="2"/>
        <v>0.31717306516170568</v>
      </c>
    </row>
    <row r="20" spans="4:7" x14ac:dyDescent="0.35">
      <c r="D20" s="1">
        <v>-0.2</v>
      </c>
      <c r="E20" s="1">
        <f t="shared" si="0"/>
        <v>0.2</v>
      </c>
      <c r="F20" s="1">
        <f t="shared" si="1"/>
        <v>0.43017307475695138</v>
      </c>
      <c r="G20" s="1">
        <f t="shared" si="2"/>
        <v>0.23191148850533322</v>
      </c>
    </row>
    <row r="21" spans="4:7" x14ac:dyDescent="0.35">
      <c r="D21" s="1">
        <v>-0.1</v>
      </c>
      <c r="E21" s="1">
        <f t="shared" si="0"/>
        <v>0.1</v>
      </c>
      <c r="F21" s="1">
        <f t="shared" si="1"/>
        <v>0.44824852900810236</v>
      </c>
      <c r="G21" s="1">
        <f t="shared" si="2"/>
        <v>0.12618713345143132</v>
      </c>
    </row>
    <row r="22" spans="4:7" x14ac:dyDescent="0.35">
      <c r="D22" s="1">
        <v>0</v>
      </c>
      <c r="E22" s="1">
        <f t="shared" si="0"/>
        <v>0</v>
      </c>
      <c r="F22" s="1">
        <f t="shared" si="1"/>
        <v>0.45472840883398669</v>
      </c>
      <c r="G22" s="1">
        <f t="shared" si="2"/>
        <v>0</v>
      </c>
    </row>
    <row r="23" spans="4:7" x14ac:dyDescent="0.35">
      <c r="D23" s="1">
        <v>0.1</v>
      </c>
      <c r="E23" s="1">
        <f t="shared" si="0"/>
        <v>0.1</v>
      </c>
      <c r="F23" s="1">
        <f t="shared" si="1"/>
        <v>0.44824852900810236</v>
      </c>
      <c r="G23" s="1">
        <f t="shared" si="2"/>
        <v>-0.12618713345143132</v>
      </c>
    </row>
    <row r="24" spans="4:7" x14ac:dyDescent="0.35">
      <c r="D24" s="1">
        <v>0.2</v>
      </c>
      <c r="E24" s="1">
        <f t="shared" si="0"/>
        <v>0.2</v>
      </c>
      <c r="F24" s="1">
        <f t="shared" si="1"/>
        <v>0.43017307475695138</v>
      </c>
      <c r="G24" s="1">
        <f t="shared" si="2"/>
        <v>-0.23191148850533322</v>
      </c>
    </row>
    <row r="25" spans="4:7" x14ac:dyDescent="0.35">
      <c r="D25" s="1">
        <v>0.3</v>
      </c>
      <c r="E25" s="1">
        <f t="shared" si="0"/>
        <v>0.3</v>
      </c>
      <c r="F25" s="1">
        <f t="shared" si="1"/>
        <v>0.40254832392028667</v>
      </c>
      <c r="G25" s="1">
        <f t="shared" si="2"/>
        <v>-0.31717306516170568</v>
      </c>
    </row>
    <row r="26" spans="4:7" x14ac:dyDescent="0.35">
      <c r="D26" s="1">
        <v>0.4</v>
      </c>
      <c r="E26" s="1">
        <f t="shared" si="0"/>
        <v>0.4</v>
      </c>
      <c r="F26" s="1">
        <f t="shared" si="1"/>
        <v>0.36742055433786119</v>
      </c>
      <c r="G26" s="1">
        <f t="shared" si="2"/>
        <v>-0.38197186342054884</v>
      </c>
    </row>
    <row r="27" spans="4:7" x14ac:dyDescent="0.35">
      <c r="D27" s="1">
        <v>0.5</v>
      </c>
      <c r="E27" s="1">
        <f t="shared" si="0"/>
        <v>0.5</v>
      </c>
      <c r="F27" s="1">
        <f t="shared" si="1"/>
        <v>0.32683604384942788</v>
      </c>
      <c r="G27" s="1">
        <f t="shared" si="2"/>
        <v>-0.42630788328186253</v>
      </c>
    </row>
    <row r="28" spans="4:7" x14ac:dyDescent="0.35">
      <c r="D28" s="1">
        <v>0.6</v>
      </c>
      <c r="E28" s="1">
        <f t="shared" si="0"/>
        <v>0.6</v>
      </c>
      <c r="F28" s="1">
        <f t="shared" si="1"/>
        <v>0.2828410702947397</v>
      </c>
      <c r="G28" s="1">
        <f t="shared" si="2"/>
        <v>-0.45018112474564675</v>
      </c>
    </row>
    <row r="29" spans="4:7" x14ac:dyDescent="0.35">
      <c r="D29" s="1">
        <v>0.7</v>
      </c>
      <c r="E29" s="1">
        <f t="shared" si="0"/>
        <v>0.7</v>
      </c>
      <c r="F29" s="1">
        <f t="shared" si="1"/>
        <v>0.23748191151354953</v>
      </c>
      <c r="G29" s="1">
        <f t="shared" si="2"/>
        <v>-0.45359158781190173</v>
      </c>
    </row>
    <row r="30" spans="4:7" x14ac:dyDescent="0.35">
      <c r="D30" s="1">
        <v>0.8</v>
      </c>
      <c r="E30" s="1">
        <f t="shared" si="0"/>
        <v>0.8</v>
      </c>
      <c r="F30" s="1">
        <f t="shared" si="1"/>
        <v>0.19280484534561029</v>
      </c>
      <c r="G30" s="1">
        <f t="shared" si="2"/>
        <v>-0.43653927248062713</v>
      </c>
    </row>
    <row r="31" spans="4:7" x14ac:dyDescent="0.35">
      <c r="D31" s="1">
        <v>0.9</v>
      </c>
      <c r="E31" s="1">
        <f t="shared" si="0"/>
        <v>0.9</v>
      </c>
      <c r="F31" s="1">
        <f t="shared" si="1"/>
        <v>0.15085614963067506</v>
      </c>
      <c r="G31" s="1">
        <f t="shared" si="2"/>
        <v>-0.39902417875182328</v>
      </c>
    </row>
    <row r="32" spans="4:7" x14ac:dyDescent="0.35">
      <c r="D32" s="1">
        <v>1</v>
      </c>
      <c r="E32" s="1">
        <f t="shared" si="0"/>
        <v>1</v>
      </c>
      <c r="F32" s="1">
        <f t="shared" si="1"/>
        <v>0.11368210220849667</v>
      </c>
      <c r="G32" s="1">
        <f t="shared" si="2"/>
        <v>-0.34104630662549001</v>
      </c>
    </row>
    <row r="33" spans="4:7" x14ac:dyDescent="0.35">
      <c r="D33" s="1">
        <v>1.1000000000000001</v>
      </c>
      <c r="E33" s="1">
        <f t="shared" si="0"/>
        <v>1.1000000000000001</v>
      </c>
      <c r="F33" s="1">
        <f t="shared" si="1"/>
        <v>8.2874252509994042E-2</v>
      </c>
      <c r="G33" s="1">
        <f t="shared" si="2"/>
        <v>-0.27624750836664685</v>
      </c>
    </row>
    <row r="34" spans="4:7" x14ac:dyDescent="0.35">
      <c r="D34" s="1">
        <v>1.2</v>
      </c>
      <c r="E34" s="1">
        <f t="shared" si="0"/>
        <v>1.2</v>
      </c>
      <c r="F34" s="1">
        <f t="shared" si="1"/>
        <v>5.8205236330750303E-2</v>
      </c>
      <c r="G34" s="1">
        <f t="shared" si="2"/>
        <v>-0.21826963624031365</v>
      </c>
    </row>
    <row r="35" spans="4:7" x14ac:dyDescent="0.35">
      <c r="D35" s="1">
        <v>1.3</v>
      </c>
      <c r="E35" s="1">
        <f t="shared" si="0"/>
        <v>1.3</v>
      </c>
      <c r="F35" s="1">
        <f t="shared" si="1"/>
        <v>3.8992961057514347E-2</v>
      </c>
      <c r="G35" s="1">
        <f t="shared" si="2"/>
        <v>-0.16711269024649009</v>
      </c>
    </row>
    <row r="36" spans="4:7" x14ac:dyDescent="0.35">
      <c r="D36" s="1">
        <v>1.4</v>
      </c>
      <c r="E36" s="1">
        <f t="shared" si="0"/>
        <v>1.4</v>
      </c>
      <c r="F36" s="1">
        <f t="shared" si="1"/>
        <v>2.4555334077035289E-2</v>
      </c>
      <c r="G36" s="1">
        <f t="shared" si="2"/>
        <v>-0.12277667038517644</v>
      </c>
    </row>
    <row r="37" spans="4:7" x14ac:dyDescent="0.35">
      <c r="D37" s="1">
        <v>1.5</v>
      </c>
      <c r="E37" s="1">
        <f t="shared" si="0"/>
        <v>1.5</v>
      </c>
      <c r="F37" s="1">
        <f t="shared" si="1"/>
        <v>1.4210262776062084E-2</v>
      </c>
      <c r="G37" s="1">
        <f t="shared" si="2"/>
        <v>-8.5261576656372504E-2</v>
      </c>
    </row>
    <row r="38" spans="4:7" x14ac:dyDescent="0.35">
      <c r="D38" s="1">
        <v>1.6</v>
      </c>
      <c r="E38" s="1">
        <f t="shared" si="0"/>
        <v>1.6</v>
      </c>
      <c r="F38" s="1">
        <f t="shared" si="1"/>
        <v>7.2756545413437818E-3</v>
      </c>
      <c r="G38" s="1">
        <f t="shared" si="2"/>
        <v>-5.4567409060078377E-2</v>
      </c>
    </row>
    <row r="39" spans="4:7" x14ac:dyDescent="0.35">
      <c r="D39" s="1">
        <v>1.7</v>
      </c>
      <c r="E39" s="1">
        <f t="shared" si="0"/>
        <v>1.7</v>
      </c>
      <c r="F39" s="1">
        <f t="shared" si="1"/>
        <v>3.0694167596294112E-3</v>
      </c>
      <c r="G39" s="1">
        <f t="shared" si="2"/>
        <v>-3.0694167596294109E-2</v>
      </c>
    </row>
    <row r="40" spans="4:7" x14ac:dyDescent="0.35">
      <c r="D40" s="1">
        <v>1.8</v>
      </c>
      <c r="E40" s="1">
        <f t="shared" si="0"/>
        <v>1.8</v>
      </c>
      <c r="F40" s="1">
        <f t="shared" si="1"/>
        <v>9.0945681766797272E-4</v>
      </c>
      <c r="G40" s="1">
        <f t="shared" si="2"/>
        <v>-1.3641852265019594E-2</v>
      </c>
    </row>
    <row r="41" spans="4:7" x14ac:dyDescent="0.35">
      <c r="D41" s="1">
        <v>1.9</v>
      </c>
      <c r="E41" s="1">
        <f t="shared" si="0"/>
        <v>1.9</v>
      </c>
      <c r="F41" s="1">
        <f t="shared" si="1"/>
        <v>1.1368210220849697E-4</v>
      </c>
      <c r="G41" s="1">
        <f t="shared" si="2"/>
        <v>-3.4104630662549059E-3</v>
      </c>
    </row>
    <row r="42" spans="4:7" x14ac:dyDescent="0.35">
      <c r="D42" s="1">
        <v>2</v>
      </c>
      <c r="E42" s="1">
        <f t="shared" si="0"/>
        <v>2</v>
      </c>
      <c r="F42" s="1">
        <f t="shared" si="1"/>
        <v>0</v>
      </c>
      <c r="G42" s="1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C2D-D916-485E-AA20-B22D6C0178BB}">
  <sheetPr codeName="Sheet2"/>
  <dimension ref="A5:H18"/>
  <sheetViews>
    <sheetView workbookViewId="0">
      <selection activeCell="H14" sqref="H14"/>
    </sheetView>
  </sheetViews>
  <sheetFormatPr defaultRowHeight="14.5" x14ac:dyDescent="0.35"/>
  <sheetData>
    <row r="5" spans="1:6" x14ac:dyDescent="0.35">
      <c r="A5" t="s">
        <v>6</v>
      </c>
    </row>
    <row r="6" spans="1:6" x14ac:dyDescent="0.35">
      <c r="A6">
        <v>100</v>
      </c>
      <c r="B6">
        <v>-40</v>
      </c>
      <c r="C6">
        <v>0</v>
      </c>
      <c r="E6" t="s">
        <v>7</v>
      </c>
      <c r="F6">
        <f>A6+B7+C8</f>
        <v>120</v>
      </c>
    </row>
    <row r="7" spans="1:6" x14ac:dyDescent="0.35">
      <c r="A7">
        <v>-40</v>
      </c>
      <c r="B7">
        <v>160</v>
      </c>
      <c r="C7">
        <v>120</v>
      </c>
      <c r="E7" t="s">
        <v>8</v>
      </c>
      <c r="F7">
        <f>(A6*B7+B7*C8+C8*A6-B6*A7-C6*A8-C7*B8)</f>
        <v>-36400</v>
      </c>
    </row>
    <row r="8" spans="1:6" x14ac:dyDescent="0.35">
      <c r="A8">
        <v>0</v>
      </c>
      <c r="B8">
        <v>120</v>
      </c>
      <c r="C8">
        <v>-140</v>
      </c>
      <c r="E8" t="s">
        <v>9</v>
      </c>
      <c r="F8">
        <f>A6*B7*C8+B6*C7*A8+C6*A7*B8-C6*B7*A8-B6*A7*C8-A6*C7*B8</f>
        <v>-3456000</v>
      </c>
    </row>
    <row r="10" spans="1:6" x14ac:dyDescent="0.35">
      <c r="A10" t="s">
        <v>10</v>
      </c>
      <c r="B10">
        <f>(A6+B7+C8)/3</f>
        <v>40</v>
      </c>
    </row>
    <row r="11" spans="1:6" x14ac:dyDescent="0.35">
      <c r="A11">
        <f>B10</f>
        <v>40</v>
      </c>
      <c r="B11">
        <v>0</v>
      </c>
      <c r="C11">
        <v>0</v>
      </c>
    </row>
    <row r="12" spans="1:6" x14ac:dyDescent="0.35">
      <c r="A12">
        <v>0</v>
      </c>
      <c r="B12">
        <f>B10</f>
        <v>40</v>
      </c>
      <c r="C12">
        <v>0</v>
      </c>
    </row>
    <row r="13" spans="1:6" x14ac:dyDescent="0.35">
      <c r="A13">
        <v>0</v>
      </c>
      <c r="B13">
        <v>0</v>
      </c>
      <c r="C13">
        <f>B10</f>
        <v>40</v>
      </c>
    </row>
    <row r="15" spans="1:6" x14ac:dyDescent="0.35">
      <c r="A15" t="s">
        <v>11</v>
      </c>
    </row>
    <row r="16" spans="1:6" x14ac:dyDescent="0.35">
      <c r="A16">
        <f t="shared" ref="A16:C18" si="0">A6-A11</f>
        <v>60</v>
      </c>
      <c r="B16">
        <f t="shared" si="0"/>
        <v>-40</v>
      </c>
      <c r="C16">
        <f t="shared" si="0"/>
        <v>0</v>
      </c>
      <c r="E16" t="s">
        <v>12</v>
      </c>
      <c r="F16">
        <f>A16+B17+C18</f>
        <v>0</v>
      </c>
    </row>
    <row r="17" spans="1:8" x14ac:dyDescent="0.35">
      <c r="A17">
        <f t="shared" si="0"/>
        <v>-40</v>
      </c>
      <c r="B17">
        <f t="shared" si="0"/>
        <v>120</v>
      </c>
      <c r="C17">
        <f t="shared" si="0"/>
        <v>120</v>
      </c>
      <c r="E17" t="s">
        <v>13</v>
      </c>
      <c r="F17">
        <f>-(A16*B17+B17*C18+C18*A16-B16*A17-C16*A18-C17*B18)</f>
        <v>41200</v>
      </c>
      <c r="G17">
        <f>(F6*F6-3*F7)/3</f>
        <v>41200</v>
      </c>
      <c r="H17">
        <f>0.5*SUMPRODUCT(A16:C18,A16:C18)</f>
        <v>41200</v>
      </c>
    </row>
    <row r="18" spans="1:8" x14ac:dyDescent="0.35">
      <c r="A18">
        <f t="shared" si="0"/>
        <v>0</v>
      </c>
      <c r="B18">
        <f t="shared" si="0"/>
        <v>120</v>
      </c>
      <c r="C18">
        <f t="shared" si="0"/>
        <v>-180</v>
      </c>
      <c r="E18" t="s">
        <v>14</v>
      </c>
      <c r="F18">
        <f>A16*B17*C18+B16*C17*A18+C16*A17*B18-C16*B17*A18-B16*A17*C18-A16*C17*B18</f>
        <v>-1872000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0DA0-2AF0-4271-897C-A22625348E11}">
  <sheetPr codeName="Sheet3"/>
  <dimension ref="A1:T204"/>
  <sheetViews>
    <sheetView workbookViewId="0">
      <selection activeCell="H17" sqref="H17"/>
    </sheetView>
  </sheetViews>
  <sheetFormatPr defaultRowHeight="14.5" x14ac:dyDescent="0.35"/>
  <cols>
    <col min="10" max="12" width="9.54296875" customWidth="1"/>
    <col min="13" max="13" width="5.1796875" customWidth="1"/>
    <col min="14" max="16" width="9.54296875" customWidth="1"/>
  </cols>
  <sheetData>
    <row r="1" spans="1:20" x14ac:dyDescent="0.35">
      <c r="A1" t="s">
        <v>42</v>
      </c>
      <c r="B1" s="5">
        <v>1850</v>
      </c>
      <c r="E1" t="s">
        <v>45</v>
      </c>
      <c r="F1" t="s">
        <v>46</v>
      </c>
      <c r="G1" t="s">
        <v>38</v>
      </c>
      <c r="H1" t="s">
        <v>37</v>
      </c>
      <c r="J1" t="s">
        <v>15</v>
      </c>
      <c r="K1" s="5">
        <v>5</v>
      </c>
      <c r="M1" t="s">
        <v>21</v>
      </c>
      <c r="N1" s="4">
        <f>TAN(RADIANS(K2))/(SQRT(9+12*(TAN(RADIANS(K2)))^2))</f>
        <v>0.13685771015527778</v>
      </c>
      <c r="S1" s="2" t="s">
        <v>18</v>
      </c>
      <c r="T1" t="s">
        <v>19</v>
      </c>
    </row>
    <row r="2" spans="1:20" x14ac:dyDescent="0.35">
      <c r="E2" s="5">
        <v>3</v>
      </c>
      <c r="F2" s="5">
        <v>5</v>
      </c>
      <c r="G2" s="5">
        <v>0.01</v>
      </c>
      <c r="H2" s="5">
        <v>0.01</v>
      </c>
      <c r="J2" t="s">
        <v>16</v>
      </c>
      <c r="K2" s="5">
        <v>25</v>
      </c>
      <c r="L2">
        <f>RADIANS(K2)</f>
        <v>0.43633231299858238</v>
      </c>
      <c r="M2" t="s">
        <v>22</v>
      </c>
      <c r="N2" s="4">
        <f>3*K1/(SQRT(9+12*(TAN(RADIANS(K2)))^2))</f>
        <v>4.4023845982962682</v>
      </c>
      <c r="S2">
        <f>-N2/N1</f>
        <v>-32.167603807643381</v>
      </c>
      <c r="T2" s="4">
        <f>S2*$N$1+$N$2</f>
        <v>0</v>
      </c>
    </row>
    <row r="3" spans="1:20" x14ac:dyDescent="0.35">
      <c r="E3" s="5">
        <v>2</v>
      </c>
      <c r="F3" s="5">
        <v>5</v>
      </c>
      <c r="G3" s="5">
        <v>0.02</v>
      </c>
      <c r="J3" t="s">
        <v>30</v>
      </c>
      <c r="K3" s="7">
        <v>1800000</v>
      </c>
      <c r="M3" t="s">
        <v>32</v>
      </c>
      <c r="N3" s="8">
        <f>K3/(2*(1+K4))</f>
        <v>750000</v>
      </c>
      <c r="S3">
        <f>S2+1</f>
        <v>-31.167603807643381</v>
      </c>
      <c r="T3" s="4">
        <f t="shared" ref="T3:T66" si="0">S3*$N$1+$N$2</f>
        <v>0.1368577101552777</v>
      </c>
    </row>
    <row r="4" spans="1:20" x14ac:dyDescent="0.35">
      <c r="E4" s="5">
        <v>1</v>
      </c>
      <c r="F4" s="5">
        <v>5</v>
      </c>
      <c r="G4" s="5">
        <v>-1.4999999999999999E-2</v>
      </c>
      <c r="J4" t="s">
        <v>31</v>
      </c>
      <c r="K4" s="5">
        <v>0.2</v>
      </c>
      <c r="M4" t="s">
        <v>33</v>
      </c>
      <c r="N4" s="8">
        <f>K3/(3*(1-2*K4))</f>
        <v>1000000.0000000001</v>
      </c>
      <c r="S4">
        <f t="shared" ref="S4:S67" si="1">S3+1</f>
        <v>-30.167603807643381</v>
      </c>
      <c r="T4" s="4">
        <f t="shared" si="0"/>
        <v>0.2737154203105554</v>
      </c>
    </row>
    <row r="5" spans="1:20" x14ac:dyDescent="0.35">
      <c r="S5">
        <f t="shared" si="1"/>
        <v>-29.167603807643381</v>
      </c>
      <c r="T5" s="4">
        <f t="shared" si="0"/>
        <v>0.41057313046583355</v>
      </c>
    </row>
    <row r="6" spans="1:20" ht="15" thickBot="1" x14ac:dyDescent="0.4">
      <c r="E6" t="s">
        <v>44</v>
      </c>
      <c r="F6" t="s">
        <v>43</v>
      </c>
      <c r="G6" t="s">
        <v>39</v>
      </c>
      <c r="H6" t="s">
        <v>40</v>
      </c>
      <c r="J6" t="s">
        <v>6</v>
      </c>
      <c r="N6" t="s">
        <v>29</v>
      </c>
      <c r="S6">
        <f t="shared" si="1"/>
        <v>-28.167603807643381</v>
      </c>
      <c r="T6" s="4">
        <f t="shared" si="0"/>
        <v>0.54743084062111125</v>
      </c>
    </row>
    <row r="7" spans="1:20" x14ac:dyDescent="0.35">
      <c r="E7">
        <f>E2+G2*$H$2</f>
        <v>3.0001000000000002</v>
      </c>
      <c r="F7">
        <f>F2+E7*$H$2</f>
        <v>5.0300010000000004</v>
      </c>
      <c r="G7">
        <f>E7-E2</f>
        <v>1.0000000000021103E-4</v>
      </c>
      <c r="H7">
        <f>F7-F2</f>
        <v>3.0001000000000388E-2</v>
      </c>
      <c r="J7" s="19">
        <f>E17</f>
        <v>10.722534602547794</v>
      </c>
      <c r="K7" s="20">
        <f>F17</f>
        <v>0</v>
      </c>
      <c r="L7" s="21">
        <f>G17</f>
        <v>0</v>
      </c>
      <c r="N7">
        <f>E12</f>
        <v>3.3332222259327936E-3</v>
      </c>
      <c r="O7">
        <f>0.5*(F12+E13)</f>
        <v>5.8329722509281867E-3</v>
      </c>
      <c r="P7">
        <f>0.5*(G12+E14)</f>
        <v>2.5008334430833756E-3</v>
      </c>
      <c r="S7">
        <f t="shared" si="1"/>
        <v>-27.167603807643381</v>
      </c>
      <c r="T7" s="4">
        <f t="shared" si="0"/>
        <v>0.68428855077638939</v>
      </c>
    </row>
    <row r="8" spans="1:20" x14ac:dyDescent="0.35">
      <c r="E8">
        <f>E3+G3*$H$2</f>
        <v>2.0002</v>
      </c>
      <c r="F8">
        <f>F3+E8*$H$2</f>
        <v>5.0200019999999999</v>
      </c>
      <c r="G8">
        <f t="shared" ref="G8:H9" si="2">E8-E3</f>
        <v>1.9999999999997797E-4</v>
      </c>
      <c r="H8">
        <f t="shared" si="2"/>
        <v>2.0001999999999853E-2</v>
      </c>
      <c r="J8" s="11">
        <f>K7</f>
        <v>0</v>
      </c>
      <c r="K8">
        <f>F18</f>
        <v>10.722534602547794</v>
      </c>
      <c r="L8" s="22">
        <f>G18</f>
        <v>0</v>
      </c>
      <c r="N8">
        <f>O7</f>
        <v>5.8329722509281867E-3</v>
      </c>
      <c r="O8">
        <f>F13</f>
        <v>9.9990000999889729E-3</v>
      </c>
      <c r="P8">
        <f>0.5*(G13+F14)</f>
        <v>6.2518751875367679E-3</v>
      </c>
      <c r="S8">
        <f t="shared" si="1"/>
        <v>-26.167603807643381</v>
      </c>
      <c r="T8" s="4">
        <f t="shared" si="0"/>
        <v>0.82114626093166709</v>
      </c>
    </row>
    <row r="9" spans="1:20" ht="15" thickBot="1" x14ac:dyDescent="0.4">
      <c r="E9">
        <f>E4+G4*$H$2</f>
        <v>0.99985000000000002</v>
      </c>
      <c r="F9">
        <f>F4+E9*$H$2</f>
        <v>5.0099985</v>
      </c>
      <c r="G9">
        <f t="shared" si="2"/>
        <v>-1.4999999999998348E-4</v>
      </c>
      <c r="H9">
        <f t="shared" si="2"/>
        <v>9.9985000000000213E-3</v>
      </c>
      <c r="J9" s="12">
        <f>L7</f>
        <v>0</v>
      </c>
      <c r="K9" s="13">
        <f>L8</f>
        <v>0</v>
      </c>
      <c r="L9" s="23">
        <f>G19</f>
        <v>10.722534602547794</v>
      </c>
      <c r="N9">
        <f>P7</f>
        <v>2.5008334430833756E-3</v>
      </c>
      <c r="O9">
        <f>P8</f>
        <v>6.2518751875367679E-3</v>
      </c>
      <c r="P9">
        <f>G14</f>
        <v>-1.5002250337548949E-2</v>
      </c>
      <c r="S9">
        <f t="shared" si="1"/>
        <v>-25.167603807643381</v>
      </c>
      <c r="T9" s="4">
        <f t="shared" si="0"/>
        <v>0.95800397108694479</v>
      </c>
    </row>
    <row r="10" spans="1:20" x14ac:dyDescent="0.35">
      <c r="S10">
        <f t="shared" si="1"/>
        <v>-24.167603807643381</v>
      </c>
      <c r="T10" s="4">
        <f t="shared" si="0"/>
        <v>1.0948616812422225</v>
      </c>
    </row>
    <row r="11" spans="1:20" x14ac:dyDescent="0.35">
      <c r="E11" t="s">
        <v>36</v>
      </c>
      <c r="J11" t="s">
        <v>10</v>
      </c>
      <c r="K11">
        <f>(J7+K8+L9)/3</f>
        <v>10.722534602547794</v>
      </c>
      <c r="N11" t="s">
        <v>34</v>
      </c>
      <c r="O11">
        <f>(N7+O8+P9)/3</f>
        <v>-5.5667600387572741E-4</v>
      </c>
      <c r="S11">
        <f t="shared" si="1"/>
        <v>-23.167603807643381</v>
      </c>
      <c r="T11" s="4">
        <f t="shared" si="0"/>
        <v>1.2317193913975002</v>
      </c>
    </row>
    <row r="12" spans="1:20" x14ac:dyDescent="0.35">
      <c r="E12">
        <f>G7/H7</f>
        <v>3.3332222259327936E-3</v>
      </c>
      <c r="F12">
        <f>G7/H8</f>
        <v>4.9995000500055878E-3</v>
      </c>
      <c r="G12">
        <f>G7/H9</f>
        <v>1.0001500225054839E-2</v>
      </c>
      <c r="N12" t="s">
        <v>35</v>
      </c>
      <c r="O12">
        <f>SUMPRODUCT(J14:L16,N7:P9)</f>
        <v>0</v>
      </c>
      <c r="S12">
        <f t="shared" si="1"/>
        <v>-22.167603807643381</v>
      </c>
      <c r="T12" s="4">
        <f t="shared" si="0"/>
        <v>1.3685771015527779</v>
      </c>
    </row>
    <row r="13" spans="1:20" x14ac:dyDescent="0.35">
      <c r="E13">
        <f>G8/H7</f>
        <v>6.6664444518507848E-3</v>
      </c>
      <c r="F13">
        <f>G8/H8</f>
        <v>9.9990000999889729E-3</v>
      </c>
      <c r="G13">
        <f>G8/H9</f>
        <v>2.0003000450065266E-2</v>
      </c>
      <c r="J13" t="s">
        <v>17</v>
      </c>
      <c r="N13" t="s">
        <v>28</v>
      </c>
      <c r="O13" t="e">
        <f>(3*N1*O11+(N3/K19)*O12)/N3</f>
        <v>#DIV/0!</v>
      </c>
      <c r="S13">
        <f t="shared" si="1"/>
        <v>-21.167603807643381</v>
      </c>
      <c r="T13" s="4">
        <f t="shared" si="0"/>
        <v>1.505434811708056</v>
      </c>
    </row>
    <row r="14" spans="1:20" x14ac:dyDescent="0.35">
      <c r="E14">
        <f>G9/H7</f>
        <v>-4.9998333388880881E-3</v>
      </c>
      <c r="F14">
        <f>G9/H8</f>
        <v>-7.4992500749917297E-3</v>
      </c>
      <c r="G14">
        <f>G9/H9</f>
        <v>-1.5002250337548949E-2</v>
      </c>
      <c r="J14">
        <f>J7-K11</f>
        <v>0</v>
      </c>
      <c r="K14">
        <f>K7</f>
        <v>0</v>
      </c>
      <c r="L14">
        <f>L7</f>
        <v>0</v>
      </c>
      <c r="S14">
        <f t="shared" si="1"/>
        <v>-20.167603807643381</v>
      </c>
      <c r="T14" s="4">
        <f t="shared" si="0"/>
        <v>1.6422925218633337</v>
      </c>
    </row>
    <row r="15" spans="1:20" x14ac:dyDescent="0.35">
      <c r="J15">
        <f>J8</f>
        <v>0</v>
      </c>
      <c r="K15">
        <f>K8-K11</f>
        <v>0</v>
      </c>
      <c r="L15">
        <f>L8</f>
        <v>0</v>
      </c>
      <c r="N15" t="s">
        <v>41</v>
      </c>
      <c r="O15" s="8" t="e">
        <f>$O$13*$N$3/$K$19</f>
        <v>#DIV/0!</v>
      </c>
      <c r="S15">
        <f t="shared" si="1"/>
        <v>-19.167603807643381</v>
      </c>
      <c r="T15" s="4">
        <f t="shared" si="0"/>
        <v>1.7791502320186114</v>
      </c>
    </row>
    <row r="16" spans="1:20" ht="15" thickBot="1" x14ac:dyDescent="0.4">
      <c r="E16" t="s">
        <v>6</v>
      </c>
      <c r="J16">
        <f>J9</f>
        <v>0</v>
      </c>
      <c r="K16">
        <f>K9</f>
        <v>0</v>
      </c>
      <c r="L16">
        <f>L9-K11</f>
        <v>0</v>
      </c>
      <c r="N16" s="10" t="e">
        <f>$O$15/J14</f>
        <v>#DIV/0!</v>
      </c>
      <c r="O16" s="10" t="e">
        <f t="shared" ref="O16:P16" si="3">$O$15/K14</f>
        <v>#DIV/0!</v>
      </c>
      <c r="P16" s="10" t="e">
        <f t="shared" si="3"/>
        <v>#DIV/0!</v>
      </c>
      <c r="S16">
        <f t="shared" si="1"/>
        <v>-18.167603807643381</v>
      </c>
      <c r="T16" s="4">
        <f t="shared" si="0"/>
        <v>1.9160079421738891</v>
      </c>
    </row>
    <row r="17" spans="5:20" x14ac:dyDescent="0.35">
      <c r="E17" s="14">
        <f>-S2/3</f>
        <v>10.722534602547794</v>
      </c>
      <c r="F17" s="15">
        <v>0</v>
      </c>
      <c r="G17" s="16">
        <v>0</v>
      </c>
      <c r="N17" s="8" t="e">
        <f>O16</f>
        <v>#DIV/0!</v>
      </c>
      <c r="O17" s="10" t="e">
        <f t="shared" ref="O17" si="4">$O$15/K15</f>
        <v>#DIV/0!</v>
      </c>
      <c r="P17" s="10" t="e">
        <f t="shared" ref="P17:P18" si="5">$O$15/L15</f>
        <v>#DIV/0!</v>
      </c>
      <c r="S17">
        <f t="shared" si="1"/>
        <v>-17.167603807643381</v>
      </c>
      <c r="T17" s="4">
        <f t="shared" si="0"/>
        <v>2.0528656523291668</v>
      </c>
    </row>
    <row r="18" spans="5:20" x14ac:dyDescent="0.35">
      <c r="E18" s="11">
        <v>0</v>
      </c>
      <c r="F18" s="5">
        <v>10.722534602547794</v>
      </c>
      <c r="G18" s="17">
        <v>0</v>
      </c>
      <c r="J18" s="2" t="s">
        <v>18</v>
      </c>
      <c r="K18">
        <f>-(J7+K8+L9)</f>
        <v>-32.167603807643381</v>
      </c>
      <c r="N18" s="8" t="e">
        <f>P16</f>
        <v>#DIV/0!</v>
      </c>
      <c r="O18" s="8" t="e">
        <f>P17</f>
        <v>#DIV/0!</v>
      </c>
      <c r="P18" s="10" t="e">
        <f t="shared" si="5"/>
        <v>#DIV/0!</v>
      </c>
      <c r="S18">
        <f t="shared" si="1"/>
        <v>-16.167603807643381</v>
      </c>
      <c r="T18" s="4">
        <f t="shared" si="0"/>
        <v>2.189723362484445</v>
      </c>
    </row>
    <row r="19" spans="5:20" ht="15" thickBot="1" x14ac:dyDescent="0.4">
      <c r="E19" s="12">
        <v>0</v>
      </c>
      <c r="F19" s="13">
        <v>0</v>
      </c>
      <c r="G19" s="18">
        <v>10.722534602547794</v>
      </c>
      <c r="J19" t="s">
        <v>19</v>
      </c>
      <c r="K19" s="3">
        <f>SQRT(0.5*SUMPRODUCT(J14:L16,J14:L16))</f>
        <v>0</v>
      </c>
      <c r="S19">
        <f t="shared" si="1"/>
        <v>-15.167603807643381</v>
      </c>
      <c r="T19" s="4">
        <f t="shared" si="0"/>
        <v>2.3265810726397227</v>
      </c>
    </row>
    <row r="20" spans="5:20" x14ac:dyDescent="0.35">
      <c r="S20">
        <f t="shared" si="1"/>
        <v>-14.167603807643381</v>
      </c>
      <c r="T20" s="4">
        <f t="shared" si="0"/>
        <v>2.4634387827950004</v>
      </c>
    </row>
    <row r="21" spans="5:20" x14ac:dyDescent="0.35">
      <c r="J21" t="s">
        <v>20</v>
      </c>
      <c r="K21" s="9">
        <f>K19-$N$1*K18-$N$2</f>
        <v>0</v>
      </c>
      <c r="S21">
        <f t="shared" si="1"/>
        <v>-13.167603807643381</v>
      </c>
      <c r="T21" s="4">
        <f t="shared" si="0"/>
        <v>2.6002964929502781</v>
      </c>
    </row>
    <row r="22" spans="5:20" x14ac:dyDescent="0.35">
      <c r="S22">
        <f t="shared" si="1"/>
        <v>-12.167603807643381</v>
      </c>
      <c r="T22" s="4">
        <f t="shared" si="0"/>
        <v>2.7371542031055558</v>
      </c>
    </row>
    <row r="23" spans="5:20" x14ac:dyDescent="0.35">
      <c r="J23" t="s">
        <v>23</v>
      </c>
      <c r="K23" s="6">
        <f>IF(K18*$N$1+$N$2&lt;0,1,0)</f>
        <v>0</v>
      </c>
      <c r="N23" t="s">
        <v>24</v>
      </c>
      <c r="O23" s="6">
        <f>IF(K18*$N$1+$N$2&lt;$K$19,1,0)</f>
        <v>0</v>
      </c>
      <c r="S23">
        <f t="shared" si="1"/>
        <v>-11.167603807643381</v>
      </c>
      <c r="T23" s="4">
        <f t="shared" si="0"/>
        <v>2.8740119132608335</v>
      </c>
    </row>
    <row r="24" spans="5:20" x14ac:dyDescent="0.35">
      <c r="N24" t="s">
        <v>27</v>
      </c>
      <c r="O24" s="4" t="e">
        <f>(K18*N1+N2)/K19</f>
        <v>#DIV/0!</v>
      </c>
      <c r="S24">
        <f t="shared" si="1"/>
        <v>-10.167603807643381</v>
      </c>
      <c r="T24" s="4">
        <f t="shared" si="0"/>
        <v>3.0108696234161112</v>
      </c>
    </row>
    <row r="25" spans="5:20" x14ac:dyDescent="0.35">
      <c r="J25" t="s">
        <v>25</v>
      </c>
      <c r="N25" t="s">
        <v>26</v>
      </c>
      <c r="S25">
        <f t="shared" si="1"/>
        <v>-9.1676038076433812</v>
      </c>
      <c r="T25" s="4">
        <f t="shared" si="0"/>
        <v>3.1477273335713893</v>
      </c>
    </row>
    <row r="26" spans="5:20" x14ac:dyDescent="0.35">
      <c r="J26" s="6">
        <f>J7-(-$K$18-$N$2/$N$1)/3</f>
        <v>10.722534602547794</v>
      </c>
      <c r="K26" s="6">
        <f t="shared" ref="K26:L26" si="6">K7</f>
        <v>0</v>
      </c>
      <c r="L26" s="6">
        <f t="shared" si="6"/>
        <v>0</v>
      </c>
      <c r="N26" s="6" t="e">
        <f>$O$24*J14-$K$18/3</f>
        <v>#DIV/0!</v>
      </c>
      <c r="O26" s="6" t="e">
        <f>$O$24*K7</f>
        <v>#DIV/0!</v>
      </c>
      <c r="P26" s="6" t="e">
        <f>$O$24*L7</f>
        <v>#DIV/0!</v>
      </c>
      <c r="S26">
        <f t="shared" si="1"/>
        <v>-8.1676038076433812</v>
      </c>
      <c r="T26" s="4">
        <f t="shared" si="0"/>
        <v>3.284585043726667</v>
      </c>
    </row>
    <row r="27" spans="5:20" x14ac:dyDescent="0.35">
      <c r="J27">
        <f>K26</f>
        <v>0</v>
      </c>
      <c r="K27" s="6">
        <f>K8-(-$K$18-$N$2/$N$1)/3</f>
        <v>10.722534602547794</v>
      </c>
      <c r="L27" s="6">
        <f t="shared" ref="L27" si="7">L8</f>
        <v>0</v>
      </c>
      <c r="N27" t="e">
        <f>O26</f>
        <v>#DIV/0!</v>
      </c>
      <c r="O27" s="6" t="e">
        <f>$O$24*K15-$K$18/3</f>
        <v>#DIV/0!</v>
      </c>
      <c r="P27" s="6" t="e">
        <f>$O$24*L8</f>
        <v>#DIV/0!</v>
      </c>
      <c r="S27">
        <f t="shared" si="1"/>
        <v>-7.1676038076433812</v>
      </c>
      <c r="T27" s="4">
        <f t="shared" si="0"/>
        <v>3.4214427538819447</v>
      </c>
    </row>
    <row r="28" spans="5:20" x14ac:dyDescent="0.35">
      <c r="J28">
        <f>L26</f>
        <v>0</v>
      </c>
      <c r="K28">
        <f>L27</f>
        <v>0</v>
      </c>
      <c r="L28" s="6">
        <f>L9-(-$K$18-$N$2/$N$1)/3</f>
        <v>10.722534602547794</v>
      </c>
      <c r="N28" t="e">
        <f>P26</f>
        <v>#DIV/0!</v>
      </c>
      <c r="O28" t="e">
        <f>P27</f>
        <v>#DIV/0!</v>
      </c>
      <c r="P28" s="6" t="e">
        <f>$O$24*L16-$K$18/3</f>
        <v>#DIV/0!</v>
      </c>
      <c r="S28">
        <f t="shared" si="1"/>
        <v>-6.1676038076433812</v>
      </c>
      <c r="T28" s="4">
        <f t="shared" si="0"/>
        <v>3.5583004640372229</v>
      </c>
    </row>
    <row r="29" spans="5:20" x14ac:dyDescent="0.35">
      <c r="S29">
        <f t="shared" si="1"/>
        <v>-5.1676038076433812</v>
      </c>
      <c r="T29" s="4">
        <f t="shared" si="0"/>
        <v>3.6951581741925006</v>
      </c>
    </row>
    <row r="30" spans="5:20" x14ac:dyDescent="0.35">
      <c r="S30">
        <f t="shared" si="1"/>
        <v>-4.1676038076433812</v>
      </c>
      <c r="T30" s="4">
        <f t="shared" si="0"/>
        <v>3.8320158843477783</v>
      </c>
    </row>
    <row r="31" spans="5:20" x14ac:dyDescent="0.35">
      <c r="S31">
        <f t="shared" si="1"/>
        <v>-3.1676038076433812</v>
      </c>
      <c r="T31" s="4">
        <f t="shared" si="0"/>
        <v>3.968873594503056</v>
      </c>
    </row>
    <row r="32" spans="5:20" x14ac:dyDescent="0.35">
      <c r="S32">
        <f t="shared" si="1"/>
        <v>-2.1676038076433812</v>
      </c>
      <c r="T32" s="4">
        <f t="shared" si="0"/>
        <v>4.1057313046583337</v>
      </c>
    </row>
    <row r="33" spans="19:20" x14ac:dyDescent="0.35">
      <c r="S33">
        <f t="shared" si="1"/>
        <v>-1.1676038076433812</v>
      </c>
      <c r="T33" s="4">
        <f t="shared" si="0"/>
        <v>4.2425890148136114</v>
      </c>
    </row>
    <row r="34" spans="19:20" x14ac:dyDescent="0.35">
      <c r="S34">
        <f t="shared" si="1"/>
        <v>-0.16760380764338123</v>
      </c>
      <c r="T34" s="4">
        <f t="shared" si="0"/>
        <v>4.3794467249688891</v>
      </c>
    </row>
    <row r="35" spans="19:20" x14ac:dyDescent="0.35">
      <c r="S35">
        <f t="shared" si="1"/>
        <v>0.83239619235661877</v>
      </c>
      <c r="T35" s="4">
        <f t="shared" si="0"/>
        <v>4.5163044351241668</v>
      </c>
    </row>
    <row r="36" spans="19:20" x14ac:dyDescent="0.35">
      <c r="S36">
        <f t="shared" si="1"/>
        <v>1.8323961923566188</v>
      </c>
      <c r="T36" s="4">
        <f t="shared" si="0"/>
        <v>4.6531621452794454</v>
      </c>
    </row>
    <row r="37" spans="19:20" x14ac:dyDescent="0.35">
      <c r="S37">
        <f t="shared" si="1"/>
        <v>2.8323961923566188</v>
      </c>
      <c r="T37" s="4">
        <f t="shared" si="0"/>
        <v>4.7900198554347231</v>
      </c>
    </row>
    <row r="38" spans="19:20" x14ac:dyDescent="0.35">
      <c r="S38">
        <f t="shared" si="1"/>
        <v>3.8323961923566188</v>
      </c>
      <c r="T38" s="4">
        <f t="shared" si="0"/>
        <v>4.9268775655900008</v>
      </c>
    </row>
    <row r="39" spans="19:20" x14ac:dyDescent="0.35">
      <c r="S39">
        <f t="shared" si="1"/>
        <v>4.8323961923566188</v>
      </c>
      <c r="T39" s="4">
        <f t="shared" si="0"/>
        <v>5.0637352757452785</v>
      </c>
    </row>
    <row r="40" spans="19:20" x14ac:dyDescent="0.35">
      <c r="S40">
        <f t="shared" si="1"/>
        <v>5.8323961923566188</v>
      </c>
      <c r="T40" s="4">
        <f t="shared" si="0"/>
        <v>5.2005929859005562</v>
      </c>
    </row>
    <row r="41" spans="19:20" x14ac:dyDescent="0.35">
      <c r="S41">
        <f t="shared" si="1"/>
        <v>6.8323961923566188</v>
      </c>
      <c r="T41" s="4">
        <f t="shared" si="0"/>
        <v>5.3374506960558339</v>
      </c>
    </row>
    <row r="42" spans="19:20" x14ac:dyDescent="0.35">
      <c r="S42">
        <f t="shared" si="1"/>
        <v>7.8323961923566188</v>
      </c>
      <c r="T42" s="4">
        <f t="shared" si="0"/>
        <v>5.4743084062111116</v>
      </c>
    </row>
    <row r="43" spans="19:20" x14ac:dyDescent="0.35">
      <c r="S43">
        <f t="shared" si="1"/>
        <v>8.8323961923566188</v>
      </c>
      <c r="T43" s="4">
        <f t="shared" si="0"/>
        <v>5.6111661163663893</v>
      </c>
    </row>
    <row r="44" spans="19:20" x14ac:dyDescent="0.35">
      <c r="S44">
        <f t="shared" si="1"/>
        <v>9.8323961923566188</v>
      </c>
      <c r="T44" s="4">
        <f t="shared" si="0"/>
        <v>5.748023826521667</v>
      </c>
    </row>
    <row r="45" spans="19:20" x14ac:dyDescent="0.35">
      <c r="S45">
        <f t="shared" si="1"/>
        <v>10.832396192356619</v>
      </c>
      <c r="T45" s="4">
        <f t="shared" si="0"/>
        <v>5.8848815366769447</v>
      </c>
    </row>
    <row r="46" spans="19:20" x14ac:dyDescent="0.35">
      <c r="S46">
        <f t="shared" si="1"/>
        <v>11.832396192356619</v>
      </c>
      <c r="T46" s="4">
        <f t="shared" si="0"/>
        <v>6.0217392468322224</v>
      </c>
    </row>
    <row r="47" spans="19:20" x14ac:dyDescent="0.35">
      <c r="S47">
        <f t="shared" si="1"/>
        <v>12.832396192356619</v>
      </c>
      <c r="T47" s="4">
        <f t="shared" si="0"/>
        <v>6.1585969569875001</v>
      </c>
    </row>
    <row r="48" spans="19:20" x14ac:dyDescent="0.35">
      <c r="S48">
        <f t="shared" si="1"/>
        <v>13.832396192356619</v>
      </c>
      <c r="T48" s="4">
        <f t="shared" si="0"/>
        <v>6.2954546671427778</v>
      </c>
    </row>
    <row r="49" spans="19:20" x14ac:dyDescent="0.35">
      <c r="S49">
        <f t="shared" si="1"/>
        <v>14.832396192356619</v>
      </c>
      <c r="T49" s="4">
        <f t="shared" si="0"/>
        <v>6.4323123772980555</v>
      </c>
    </row>
    <row r="50" spans="19:20" x14ac:dyDescent="0.35">
      <c r="S50">
        <f t="shared" si="1"/>
        <v>15.832396192356619</v>
      </c>
      <c r="T50" s="4">
        <f t="shared" si="0"/>
        <v>6.5691700874533341</v>
      </c>
    </row>
    <row r="51" spans="19:20" x14ac:dyDescent="0.35">
      <c r="S51">
        <f t="shared" si="1"/>
        <v>16.832396192356619</v>
      </c>
      <c r="T51" s="4">
        <f t="shared" si="0"/>
        <v>6.7060277976086118</v>
      </c>
    </row>
    <row r="52" spans="19:20" x14ac:dyDescent="0.35">
      <c r="S52">
        <f t="shared" si="1"/>
        <v>17.832396192356619</v>
      </c>
      <c r="T52" s="4">
        <f t="shared" si="0"/>
        <v>6.8428855077638895</v>
      </c>
    </row>
    <row r="53" spans="19:20" x14ac:dyDescent="0.35">
      <c r="S53">
        <f t="shared" si="1"/>
        <v>18.832396192356619</v>
      </c>
      <c r="T53" s="4">
        <f t="shared" si="0"/>
        <v>6.9797432179191672</v>
      </c>
    </row>
    <row r="54" spans="19:20" x14ac:dyDescent="0.35">
      <c r="S54">
        <f t="shared" si="1"/>
        <v>19.832396192356619</v>
      </c>
      <c r="T54" s="4">
        <f t="shared" si="0"/>
        <v>7.1166009280744449</v>
      </c>
    </row>
    <row r="55" spans="19:20" x14ac:dyDescent="0.35">
      <c r="S55">
        <f t="shared" si="1"/>
        <v>20.832396192356619</v>
      </c>
      <c r="T55" s="4">
        <f t="shared" si="0"/>
        <v>7.2534586382297235</v>
      </c>
    </row>
    <row r="56" spans="19:20" x14ac:dyDescent="0.35">
      <c r="S56">
        <f t="shared" si="1"/>
        <v>21.832396192356619</v>
      </c>
      <c r="T56" s="4">
        <f t="shared" si="0"/>
        <v>7.3903163483850012</v>
      </c>
    </row>
    <row r="57" spans="19:20" x14ac:dyDescent="0.35">
      <c r="S57">
        <f t="shared" si="1"/>
        <v>22.832396192356619</v>
      </c>
      <c r="T57" s="4">
        <f t="shared" si="0"/>
        <v>7.5271740585402789</v>
      </c>
    </row>
    <row r="58" spans="19:20" x14ac:dyDescent="0.35">
      <c r="S58">
        <f t="shared" si="1"/>
        <v>23.832396192356619</v>
      </c>
      <c r="T58" s="4">
        <f t="shared" si="0"/>
        <v>7.6640317686955566</v>
      </c>
    </row>
    <row r="59" spans="19:20" x14ac:dyDescent="0.35">
      <c r="S59">
        <f t="shared" si="1"/>
        <v>24.832396192356619</v>
      </c>
      <c r="T59" s="4">
        <f t="shared" si="0"/>
        <v>7.8008894788508343</v>
      </c>
    </row>
    <row r="60" spans="19:20" x14ac:dyDescent="0.35">
      <c r="S60">
        <f t="shared" si="1"/>
        <v>25.832396192356619</v>
      </c>
      <c r="T60" s="4">
        <f t="shared" si="0"/>
        <v>7.937747189006112</v>
      </c>
    </row>
    <row r="61" spans="19:20" x14ac:dyDescent="0.35">
      <c r="S61">
        <f t="shared" si="1"/>
        <v>26.832396192356619</v>
      </c>
      <c r="T61" s="4">
        <f t="shared" si="0"/>
        <v>8.0746048991613897</v>
      </c>
    </row>
    <row r="62" spans="19:20" x14ac:dyDescent="0.35">
      <c r="S62">
        <f t="shared" si="1"/>
        <v>27.832396192356619</v>
      </c>
      <c r="T62" s="4">
        <f t="shared" si="0"/>
        <v>8.2114626093166674</v>
      </c>
    </row>
    <row r="63" spans="19:20" x14ac:dyDescent="0.35">
      <c r="S63">
        <f t="shared" si="1"/>
        <v>28.832396192356619</v>
      </c>
      <c r="T63" s="4">
        <f t="shared" si="0"/>
        <v>8.3483203194719451</v>
      </c>
    </row>
    <row r="64" spans="19:20" x14ac:dyDescent="0.35">
      <c r="S64">
        <f t="shared" si="1"/>
        <v>29.832396192356619</v>
      </c>
      <c r="T64" s="4">
        <f t="shared" si="0"/>
        <v>8.4851780296272228</v>
      </c>
    </row>
    <row r="65" spans="19:20" x14ac:dyDescent="0.35">
      <c r="S65">
        <f t="shared" si="1"/>
        <v>30.832396192356619</v>
      </c>
      <c r="T65" s="4">
        <f t="shared" si="0"/>
        <v>8.6220357397825005</v>
      </c>
    </row>
    <row r="66" spans="19:20" x14ac:dyDescent="0.35">
      <c r="S66">
        <f t="shared" si="1"/>
        <v>31.832396192356619</v>
      </c>
      <c r="T66" s="4">
        <f t="shared" si="0"/>
        <v>8.7588934499377782</v>
      </c>
    </row>
    <row r="67" spans="19:20" x14ac:dyDescent="0.35">
      <c r="S67">
        <f t="shared" si="1"/>
        <v>32.832396192356619</v>
      </c>
      <c r="T67" s="4">
        <f t="shared" ref="T67:T130" si="8">S67*$N$1+$N$2</f>
        <v>8.8957511600930559</v>
      </c>
    </row>
    <row r="68" spans="19:20" x14ac:dyDescent="0.35">
      <c r="S68">
        <f t="shared" ref="S68:S131" si="9">S67+1</f>
        <v>33.832396192356619</v>
      </c>
      <c r="T68" s="4">
        <f t="shared" si="8"/>
        <v>9.0326088702483336</v>
      </c>
    </row>
    <row r="69" spans="19:20" x14ac:dyDescent="0.35">
      <c r="S69">
        <f t="shared" si="9"/>
        <v>34.832396192356619</v>
      </c>
      <c r="T69" s="4">
        <f t="shared" si="8"/>
        <v>9.1694665804036113</v>
      </c>
    </row>
    <row r="70" spans="19:20" x14ac:dyDescent="0.35">
      <c r="S70">
        <f t="shared" si="9"/>
        <v>35.832396192356619</v>
      </c>
      <c r="T70" s="4">
        <f t="shared" si="8"/>
        <v>9.3063242905588908</v>
      </c>
    </row>
    <row r="71" spans="19:20" x14ac:dyDescent="0.35">
      <c r="S71">
        <f t="shared" si="9"/>
        <v>36.832396192356619</v>
      </c>
      <c r="T71" s="4">
        <f t="shared" si="8"/>
        <v>9.4431820007141667</v>
      </c>
    </row>
    <row r="72" spans="19:20" x14ac:dyDescent="0.35">
      <c r="S72">
        <f t="shared" si="9"/>
        <v>37.832396192356619</v>
      </c>
      <c r="T72" s="4">
        <f t="shared" si="8"/>
        <v>9.5800397108694462</v>
      </c>
    </row>
    <row r="73" spans="19:20" x14ac:dyDescent="0.35">
      <c r="S73">
        <f t="shared" si="9"/>
        <v>38.832396192356619</v>
      </c>
      <c r="T73" s="4">
        <f t="shared" si="8"/>
        <v>9.7168974210247221</v>
      </c>
    </row>
    <row r="74" spans="19:20" x14ac:dyDescent="0.35">
      <c r="S74">
        <f t="shared" si="9"/>
        <v>39.832396192356619</v>
      </c>
      <c r="T74" s="4">
        <f t="shared" si="8"/>
        <v>9.8537551311800016</v>
      </c>
    </row>
    <row r="75" spans="19:20" x14ac:dyDescent="0.35">
      <c r="S75">
        <f t="shared" si="9"/>
        <v>40.832396192356619</v>
      </c>
      <c r="T75" s="4">
        <f t="shared" si="8"/>
        <v>9.9906128413352775</v>
      </c>
    </row>
    <row r="76" spans="19:20" x14ac:dyDescent="0.35">
      <c r="S76">
        <f t="shared" si="9"/>
        <v>41.832396192356619</v>
      </c>
      <c r="T76" s="4">
        <f t="shared" si="8"/>
        <v>10.127470551490557</v>
      </c>
    </row>
    <row r="77" spans="19:20" x14ac:dyDescent="0.35">
      <c r="S77">
        <f t="shared" si="9"/>
        <v>42.832396192356619</v>
      </c>
      <c r="T77" s="4">
        <f t="shared" si="8"/>
        <v>10.264328261645833</v>
      </c>
    </row>
    <row r="78" spans="19:20" x14ac:dyDescent="0.35">
      <c r="S78">
        <f t="shared" si="9"/>
        <v>43.832396192356619</v>
      </c>
      <c r="T78" s="4">
        <f t="shared" si="8"/>
        <v>10.401185971801112</v>
      </c>
    </row>
    <row r="79" spans="19:20" x14ac:dyDescent="0.35">
      <c r="S79">
        <f t="shared" si="9"/>
        <v>44.832396192356619</v>
      </c>
      <c r="T79" s="4">
        <f t="shared" si="8"/>
        <v>10.53804368195639</v>
      </c>
    </row>
    <row r="80" spans="19:20" x14ac:dyDescent="0.35">
      <c r="S80">
        <f t="shared" si="9"/>
        <v>45.832396192356619</v>
      </c>
      <c r="T80" s="4">
        <f t="shared" si="8"/>
        <v>10.674901392111668</v>
      </c>
    </row>
    <row r="81" spans="19:20" x14ac:dyDescent="0.35">
      <c r="S81">
        <f t="shared" si="9"/>
        <v>46.832396192356619</v>
      </c>
      <c r="T81" s="4">
        <f t="shared" si="8"/>
        <v>10.811759102266945</v>
      </c>
    </row>
    <row r="82" spans="19:20" x14ac:dyDescent="0.35">
      <c r="S82">
        <f t="shared" si="9"/>
        <v>47.832396192356619</v>
      </c>
      <c r="T82" s="4">
        <f t="shared" si="8"/>
        <v>10.948616812422223</v>
      </c>
    </row>
    <row r="83" spans="19:20" x14ac:dyDescent="0.35">
      <c r="S83">
        <f t="shared" si="9"/>
        <v>48.832396192356619</v>
      </c>
      <c r="T83" s="4">
        <f t="shared" si="8"/>
        <v>11.085474522577501</v>
      </c>
    </row>
    <row r="84" spans="19:20" x14ac:dyDescent="0.35">
      <c r="S84">
        <f t="shared" si="9"/>
        <v>49.832396192356619</v>
      </c>
      <c r="T84" s="4">
        <f t="shared" si="8"/>
        <v>11.222332232732779</v>
      </c>
    </row>
    <row r="85" spans="19:20" x14ac:dyDescent="0.35">
      <c r="S85">
        <f t="shared" si="9"/>
        <v>50.832396192356619</v>
      </c>
      <c r="T85" s="4">
        <f t="shared" si="8"/>
        <v>11.359189942888056</v>
      </c>
    </row>
    <row r="86" spans="19:20" x14ac:dyDescent="0.35">
      <c r="S86">
        <f t="shared" si="9"/>
        <v>51.832396192356619</v>
      </c>
      <c r="T86" s="4">
        <f t="shared" si="8"/>
        <v>11.496047653043334</v>
      </c>
    </row>
    <row r="87" spans="19:20" x14ac:dyDescent="0.35">
      <c r="S87">
        <f t="shared" si="9"/>
        <v>52.832396192356619</v>
      </c>
      <c r="T87" s="4">
        <f t="shared" si="8"/>
        <v>11.632905363198612</v>
      </c>
    </row>
    <row r="88" spans="19:20" x14ac:dyDescent="0.35">
      <c r="S88">
        <f t="shared" si="9"/>
        <v>53.832396192356619</v>
      </c>
      <c r="T88" s="4">
        <f t="shared" si="8"/>
        <v>11.769763073353889</v>
      </c>
    </row>
    <row r="89" spans="19:20" x14ac:dyDescent="0.35">
      <c r="S89">
        <f t="shared" si="9"/>
        <v>54.832396192356619</v>
      </c>
      <c r="T89" s="4">
        <f t="shared" si="8"/>
        <v>11.906620783509167</v>
      </c>
    </row>
    <row r="90" spans="19:20" x14ac:dyDescent="0.35">
      <c r="S90">
        <f t="shared" si="9"/>
        <v>55.832396192356619</v>
      </c>
      <c r="T90" s="4">
        <f t="shared" si="8"/>
        <v>12.043478493664445</v>
      </c>
    </row>
    <row r="91" spans="19:20" x14ac:dyDescent="0.35">
      <c r="S91">
        <f t="shared" si="9"/>
        <v>56.832396192356619</v>
      </c>
      <c r="T91" s="4">
        <f t="shared" si="8"/>
        <v>12.180336203819724</v>
      </c>
    </row>
    <row r="92" spans="19:20" x14ac:dyDescent="0.35">
      <c r="S92">
        <f t="shared" si="9"/>
        <v>57.832396192356619</v>
      </c>
      <c r="T92" s="4">
        <f t="shared" si="8"/>
        <v>12.317193913975</v>
      </c>
    </row>
    <row r="93" spans="19:20" x14ac:dyDescent="0.35">
      <c r="S93">
        <f t="shared" si="9"/>
        <v>58.832396192356619</v>
      </c>
      <c r="T93" s="4">
        <f t="shared" si="8"/>
        <v>12.45405162413028</v>
      </c>
    </row>
    <row r="94" spans="19:20" x14ac:dyDescent="0.35">
      <c r="S94">
        <f t="shared" si="9"/>
        <v>59.832396192356619</v>
      </c>
      <c r="T94" s="4">
        <f t="shared" si="8"/>
        <v>12.590909334285556</v>
      </c>
    </row>
    <row r="95" spans="19:20" x14ac:dyDescent="0.35">
      <c r="S95">
        <f t="shared" si="9"/>
        <v>60.832396192356619</v>
      </c>
      <c r="T95" s="4">
        <f t="shared" si="8"/>
        <v>12.727767044440835</v>
      </c>
    </row>
    <row r="96" spans="19:20" x14ac:dyDescent="0.35">
      <c r="S96">
        <f t="shared" si="9"/>
        <v>61.832396192356619</v>
      </c>
      <c r="T96" s="4">
        <f t="shared" si="8"/>
        <v>12.864624754596111</v>
      </c>
    </row>
    <row r="97" spans="19:20" x14ac:dyDescent="0.35">
      <c r="S97">
        <f t="shared" si="9"/>
        <v>62.832396192356619</v>
      </c>
      <c r="T97" s="4">
        <f t="shared" si="8"/>
        <v>13.00148246475139</v>
      </c>
    </row>
    <row r="98" spans="19:20" x14ac:dyDescent="0.35">
      <c r="S98">
        <f t="shared" si="9"/>
        <v>63.832396192356619</v>
      </c>
      <c r="T98" s="4">
        <f t="shared" si="8"/>
        <v>13.138340174906666</v>
      </c>
    </row>
    <row r="99" spans="19:20" x14ac:dyDescent="0.35">
      <c r="S99">
        <f t="shared" si="9"/>
        <v>64.832396192356612</v>
      </c>
      <c r="T99" s="4">
        <f t="shared" si="8"/>
        <v>13.275197885061946</v>
      </c>
    </row>
    <row r="100" spans="19:20" x14ac:dyDescent="0.35">
      <c r="S100">
        <f t="shared" si="9"/>
        <v>65.832396192356612</v>
      </c>
      <c r="T100" s="4">
        <f t="shared" si="8"/>
        <v>13.412055595217222</v>
      </c>
    </row>
    <row r="101" spans="19:20" x14ac:dyDescent="0.35">
      <c r="S101">
        <f t="shared" si="9"/>
        <v>66.832396192356612</v>
      </c>
      <c r="T101" s="4">
        <f t="shared" si="8"/>
        <v>13.548913305372501</v>
      </c>
    </row>
    <row r="102" spans="19:20" x14ac:dyDescent="0.35">
      <c r="S102">
        <f t="shared" si="9"/>
        <v>67.832396192356612</v>
      </c>
      <c r="T102" s="4">
        <f t="shared" si="8"/>
        <v>13.685771015527777</v>
      </c>
    </row>
    <row r="103" spans="19:20" x14ac:dyDescent="0.35">
      <c r="S103">
        <f t="shared" si="9"/>
        <v>68.832396192356612</v>
      </c>
      <c r="T103" s="4">
        <f t="shared" si="8"/>
        <v>13.822628725683057</v>
      </c>
    </row>
    <row r="104" spans="19:20" x14ac:dyDescent="0.35">
      <c r="S104">
        <f t="shared" si="9"/>
        <v>69.832396192356612</v>
      </c>
      <c r="T104" s="4">
        <f t="shared" si="8"/>
        <v>13.959486435838333</v>
      </c>
    </row>
    <row r="105" spans="19:20" x14ac:dyDescent="0.35">
      <c r="S105">
        <f t="shared" si="9"/>
        <v>70.832396192356612</v>
      </c>
      <c r="T105" s="4">
        <f t="shared" si="8"/>
        <v>14.096344145993612</v>
      </c>
    </row>
    <row r="106" spans="19:20" x14ac:dyDescent="0.35">
      <c r="S106">
        <f t="shared" si="9"/>
        <v>71.832396192356612</v>
      </c>
      <c r="T106" s="4">
        <f t="shared" si="8"/>
        <v>14.233201856148888</v>
      </c>
    </row>
    <row r="107" spans="19:20" x14ac:dyDescent="0.35">
      <c r="S107">
        <f t="shared" si="9"/>
        <v>72.832396192356612</v>
      </c>
      <c r="T107" s="4">
        <f t="shared" si="8"/>
        <v>14.370059566304167</v>
      </c>
    </row>
    <row r="108" spans="19:20" x14ac:dyDescent="0.35">
      <c r="S108">
        <f t="shared" si="9"/>
        <v>73.832396192356612</v>
      </c>
      <c r="T108" s="4">
        <f t="shared" si="8"/>
        <v>14.506917276459443</v>
      </c>
    </row>
    <row r="109" spans="19:20" x14ac:dyDescent="0.35">
      <c r="S109">
        <f t="shared" si="9"/>
        <v>74.832396192356612</v>
      </c>
      <c r="T109" s="4">
        <f t="shared" si="8"/>
        <v>14.643774986614723</v>
      </c>
    </row>
    <row r="110" spans="19:20" x14ac:dyDescent="0.35">
      <c r="S110">
        <f t="shared" si="9"/>
        <v>75.832396192356612</v>
      </c>
      <c r="T110" s="4">
        <f t="shared" si="8"/>
        <v>14.780632696769999</v>
      </c>
    </row>
    <row r="111" spans="19:20" x14ac:dyDescent="0.35">
      <c r="S111">
        <f t="shared" si="9"/>
        <v>76.832396192356612</v>
      </c>
      <c r="T111" s="4">
        <f t="shared" si="8"/>
        <v>14.917490406925278</v>
      </c>
    </row>
    <row r="112" spans="19:20" x14ac:dyDescent="0.35">
      <c r="S112">
        <f t="shared" si="9"/>
        <v>77.832396192356612</v>
      </c>
      <c r="T112" s="4">
        <f t="shared" si="8"/>
        <v>15.054348117080554</v>
      </c>
    </row>
    <row r="113" spans="19:20" x14ac:dyDescent="0.35">
      <c r="S113">
        <f t="shared" si="9"/>
        <v>78.832396192356612</v>
      </c>
      <c r="T113" s="4">
        <f t="shared" si="8"/>
        <v>15.191205827235834</v>
      </c>
    </row>
    <row r="114" spans="19:20" x14ac:dyDescent="0.35">
      <c r="S114">
        <f t="shared" si="9"/>
        <v>79.832396192356612</v>
      </c>
      <c r="T114" s="4">
        <f t="shared" si="8"/>
        <v>15.32806353739111</v>
      </c>
    </row>
    <row r="115" spans="19:20" x14ac:dyDescent="0.35">
      <c r="S115">
        <f t="shared" si="9"/>
        <v>80.832396192356612</v>
      </c>
      <c r="T115" s="4">
        <f t="shared" si="8"/>
        <v>15.464921247546389</v>
      </c>
    </row>
    <row r="116" spans="19:20" x14ac:dyDescent="0.35">
      <c r="S116">
        <f t="shared" si="9"/>
        <v>81.832396192356612</v>
      </c>
      <c r="T116" s="4">
        <f t="shared" si="8"/>
        <v>15.601778957701665</v>
      </c>
    </row>
    <row r="117" spans="19:20" x14ac:dyDescent="0.35">
      <c r="S117">
        <f t="shared" si="9"/>
        <v>82.832396192356612</v>
      </c>
      <c r="T117" s="4">
        <f t="shared" si="8"/>
        <v>15.738636667856944</v>
      </c>
    </row>
    <row r="118" spans="19:20" x14ac:dyDescent="0.35">
      <c r="S118">
        <f t="shared" si="9"/>
        <v>83.832396192356612</v>
      </c>
      <c r="T118" s="4">
        <f t="shared" si="8"/>
        <v>15.875494378012224</v>
      </c>
    </row>
    <row r="119" spans="19:20" x14ac:dyDescent="0.35">
      <c r="S119">
        <f t="shared" si="9"/>
        <v>84.832396192356612</v>
      </c>
      <c r="T119" s="4">
        <f t="shared" si="8"/>
        <v>16.0123520881675</v>
      </c>
    </row>
    <row r="120" spans="19:20" x14ac:dyDescent="0.35">
      <c r="S120">
        <f t="shared" si="9"/>
        <v>85.832396192356612</v>
      </c>
      <c r="T120" s="4">
        <f t="shared" si="8"/>
        <v>16.149209798322779</v>
      </c>
    </row>
    <row r="121" spans="19:20" x14ac:dyDescent="0.35">
      <c r="S121">
        <f t="shared" si="9"/>
        <v>86.832396192356612</v>
      </c>
      <c r="T121" s="4">
        <f t="shared" si="8"/>
        <v>16.286067508478055</v>
      </c>
    </row>
    <row r="122" spans="19:20" x14ac:dyDescent="0.35">
      <c r="S122">
        <f t="shared" si="9"/>
        <v>87.832396192356612</v>
      </c>
      <c r="T122" s="4">
        <f t="shared" si="8"/>
        <v>16.422925218633335</v>
      </c>
    </row>
    <row r="123" spans="19:20" x14ac:dyDescent="0.35">
      <c r="S123">
        <f t="shared" si="9"/>
        <v>88.832396192356612</v>
      </c>
      <c r="T123" s="4">
        <f t="shared" si="8"/>
        <v>16.559782928788611</v>
      </c>
    </row>
    <row r="124" spans="19:20" x14ac:dyDescent="0.35">
      <c r="S124">
        <f t="shared" si="9"/>
        <v>89.832396192356612</v>
      </c>
      <c r="T124" s="4">
        <f t="shared" si="8"/>
        <v>16.69664063894389</v>
      </c>
    </row>
    <row r="125" spans="19:20" x14ac:dyDescent="0.35">
      <c r="S125">
        <f t="shared" si="9"/>
        <v>90.832396192356612</v>
      </c>
      <c r="T125" s="4">
        <f t="shared" si="8"/>
        <v>16.833498349099166</v>
      </c>
    </row>
    <row r="126" spans="19:20" x14ac:dyDescent="0.35">
      <c r="S126">
        <f t="shared" si="9"/>
        <v>91.832396192356612</v>
      </c>
      <c r="T126" s="4">
        <f t="shared" si="8"/>
        <v>16.970356059254446</v>
      </c>
    </row>
    <row r="127" spans="19:20" x14ac:dyDescent="0.35">
      <c r="S127">
        <f t="shared" si="9"/>
        <v>92.832396192356612</v>
      </c>
      <c r="T127" s="4">
        <f t="shared" si="8"/>
        <v>17.107213769409721</v>
      </c>
    </row>
    <row r="128" spans="19:20" x14ac:dyDescent="0.35">
      <c r="S128">
        <f t="shared" si="9"/>
        <v>93.832396192356612</v>
      </c>
      <c r="T128" s="4">
        <f t="shared" si="8"/>
        <v>17.244071479565001</v>
      </c>
    </row>
    <row r="129" spans="19:20" x14ac:dyDescent="0.35">
      <c r="S129">
        <f t="shared" si="9"/>
        <v>94.832396192356612</v>
      </c>
      <c r="T129" s="4">
        <f t="shared" si="8"/>
        <v>17.380929189720277</v>
      </c>
    </row>
    <row r="130" spans="19:20" x14ac:dyDescent="0.35">
      <c r="S130">
        <f t="shared" si="9"/>
        <v>95.832396192356612</v>
      </c>
      <c r="T130" s="4">
        <f t="shared" si="8"/>
        <v>17.517786899875556</v>
      </c>
    </row>
    <row r="131" spans="19:20" x14ac:dyDescent="0.35">
      <c r="S131">
        <f t="shared" si="9"/>
        <v>96.832396192356612</v>
      </c>
      <c r="T131" s="4">
        <f t="shared" ref="T131:T134" si="10">S131*$N$1+$N$2</f>
        <v>17.654644610030832</v>
      </c>
    </row>
    <row r="132" spans="19:20" x14ac:dyDescent="0.35">
      <c r="S132">
        <f t="shared" ref="S132:S134" si="11">S131+1</f>
        <v>97.832396192356612</v>
      </c>
      <c r="T132" s="4">
        <f t="shared" si="10"/>
        <v>17.791502320186112</v>
      </c>
    </row>
    <row r="133" spans="19:20" x14ac:dyDescent="0.35">
      <c r="S133">
        <f t="shared" si="11"/>
        <v>98.832396192356612</v>
      </c>
      <c r="T133" s="4">
        <f t="shared" si="10"/>
        <v>17.928360030341388</v>
      </c>
    </row>
    <row r="134" spans="19:20" x14ac:dyDescent="0.35">
      <c r="S134">
        <f t="shared" si="11"/>
        <v>99.832396192356612</v>
      </c>
      <c r="T134" s="4">
        <f t="shared" si="10"/>
        <v>18.065217740496667</v>
      </c>
    </row>
    <row r="135" spans="19:20" x14ac:dyDescent="0.35">
      <c r="T135" s="4"/>
    </row>
    <row r="136" spans="19:20" x14ac:dyDescent="0.35">
      <c r="T136" s="4"/>
    </row>
    <row r="137" spans="19:20" x14ac:dyDescent="0.35">
      <c r="T137" s="4"/>
    </row>
    <row r="138" spans="19:20" x14ac:dyDescent="0.35">
      <c r="T138" s="4"/>
    </row>
    <row r="139" spans="19:20" x14ac:dyDescent="0.35">
      <c r="T139" s="4"/>
    </row>
    <row r="140" spans="19:20" x14ac:dyDescent="0.35">
      <c r="T140" s="4"/>
    </row>
    <row r="141" spans="19:20" x14ac:dyDescent="0.35">
      <c r="T141" s="4"/>
    </row>
    <row r="142" spans="19:20" x14ac:dyDescent="0.35">
      <c r="T142" s="4"/>
    </row>
    <row r="143" spans="19:20" x14ac:dyDescent="0.35">
      <c r="T143" s="4"/>
    </row>
    <row r="144" spans="19:20" x14ac:dyDescent="0.35">
      <c r="T144" s="4"/>
    </row>
    <row r="145" spans="20:20" x14ac:dyDescent="0.35">
      <c r="T145" s="4"/>
    </row>
    <row r="146" spans="20:20" x14ac:dyDescent="0.35">
      <c r="T146" s="4"/>
    </row>
    <row r="147" spans="20:20" x14ac:dyDescent="0.35">
      <c r="T147" s="4"/>
    </row>
    <row r="148" spans="20:20" x14ac:dyDescent="0.35">
      <c r="T148" s="4"/>
    </row>
    <row r="149" spans="20:20" x14ac:dyDescent="0.35">
      <c r="T149" s="4"/>
    </row>
    <row r="150" spans="20:20" x14ac:dyDescent="0.35">
      <c r="T150" s="4"/>
    </row>
    <row r="151" spans="20:20" x14ac:dyDescent="0.35">
      <c r="T151" s="4"/>
    </row>
    <row r="152" spans="20:20" x14ac:dyDescent="0.35">
      <c r="T152" s="4"/>
    </row>
    <row r="153" spans="20:20" x14ac:dyDescent="0.35">
      <c r="T153" s="4"/>
    </row>
    <row r="154" spans="20:20" x14ac:dyDescent="0.35">
      <c r="T154" s="4"/>
    </row>
    <row r="155" spans="20:20" x14ac:dyDescent="0.35">
      <c r="T155" s="4"/>
    </row>
    <row r="156" spans="20:20" x14ac:dyDescent="0.35">
      <c r="T156" s="4"/>
    </row>
    <row r="157" spans="20:20" x14ac:dyDescent="0.35">
      <c r="T157" s="4"/>
    </row>
    <row r="158" spans="20:20" x14ac:dyDescent="0.35">
      <c r="T158" s="4"/>
    </row>
    <row r="159" spans="20:20" x14ac:dyDescent="0.35">
      <c r="T159" s="4"/>
    </row>
    <row r="160" spans="20:20" x14ac:dyDescent="0.35">
      <c r="T160" s="4"/>
    </row>
    <row r="161" spans="20:20" x14ac:dyDescent="0.35">
      <c r="T161" s="4"/>
    </row>
    <row r="162" spans="20:20" x14ac:dyDescent="0.35">
      <c r="T162" s="4"/>
    </row>
    <row r="163" spans="20:20" x14ac:dyDescent="0.35">
      <c r="T163" s="4"/>
    </row>
    <row r="164" spans="20:20" x14ac:dyDescent="0.35">
      <c r="T164" s="4"/>
    </row>
    <row r="165" spans="20:20" x14ac:dyDescent="0.35">
      <c r="T165" s="4"/>
    </row>
    <row r="166" spans="20:20" x14ac:dyDescent="0.35">
      <c r="T166" s="4"/>
    </row>
    <row r="167" spans="20:20" x14ac:dyDescent="0.35">
      <c r="T167" s="4"/>
    </row>
    <row r="168" spans="20:20" x14ac:dyDescent="0.35">
      <c r="T168" s="4"/>
    </row>
    <row r="169" spans="20:20" x14ac:dyDescent="0.35">
      <c r="T169" s="4"/>
    </row>
    <row r="170" spans="20:20" x14ac:dyDescent="0.35">
      <c r="T170" s="4"/>
    </row>
    <row r="171" spans="20:20" x14ac:dyDescent="0.35">
      <c r="T171" s="4"/>
    </row>
    <row r="172" spans="20:20" x14ac:dyDescent="0.35">
      <c r="T172" s="4"/>
    </row>
    <row r="173" spans="20:20" x14ac:dyDescent="0.35">
      <c r="T173" s="4"/>
    </row>
    <row r="174" spans="20:20" x14ac:dyDescent="0.35">
      <c r="T174" s="4"/>
    </row>
    <row r="175" spans="20:20" x14ac:dyDescent="0.35">
      <c r="T175" s="4"/>
    </row>
    <row r="176" spans="20:20" x14ac:dyDescent="0.35">
      <c r="T176" s="4"/>
    </row>
    <row r="177" spans="20:20" x14ac:dyDescent="0.35">
      <c r="T177" s="4"/>
    </row>
    <row r="178" spans="20:20" x14ac:dyDescent="0.35">
      <c r="T178" s="4"/>
    </row>
    <row r="179" spans="20:20" x14ac:dyDescent="0.35">
      <c r="T179" s="4"/>
    </row>
    <row r="180" spans="20:20" x14ac:dyDescent="0.35">
      <c r="T180" s="4"/>
    </row>
    <row r="181" spans="20:20" x14ac:dyDescent="0.35">
      <c r="T181" s="4"/>
    </row>
    <row r="182" spans="20:20" x14ac:dyDescent="0.35">
      <c r="T182" s="4"/>
    </row>
    <row r="183" spans="20:20" x14ac:dyDescent="0.35">
      <c r="T183" s="4"/>
    </row>
    <row r="184" spans="20:20" x14ac:dyDescent="0.35">
      <c r="T184" s="4"/>
    </row>
    <row r="185" spans="20:20" x14ac:dyDescent="0.35">
      <c r="T185" s="4"/>
    </row>
    <row r="186" spans="20:20" x14ac:dyDescent="0.35">
      <c r="T186" s="4"/>
    </row>
    <row r="187" spans="20:20" x14ac:dyDescent="0.35">
      <c r="T187" s="4"/>
    </row>
    <row r="188" spans="20:20" x14ac:dyDescent="0.35">
      <c r="T188" s="4"/>
    </row>
    <row r="189" spans="20:20" x14ac:dyDescent="0.35">
      <c r="T189" s="4"/>
    </row>
    <row r="190" spans="20:20" x14ac:dyDescent="0.35">
      <c r="T190" s="4"/>
    </row>
    <row r="191" spans="20:20" x14ac:dyDescent="0.35">
      <c r="T191" s="4"/>
    </row>
    <row r="192" spans="20:20" x14ac:dyDescent="0.35">
      <c r="T192" s="4"/>
    </row>
    <row r="193" spans="20:20" x14ac:dyDescent="0.35">
      <c r="T193" s="4"/>
    </row>
    <row r="194" spans="20:20" x14ac:dyDescent="0.35">
      <c r="T194" s="4"/>
    </row>
    <row r="195" spans="20:20" x14ac:dyDescent="0.35">
      <c r="T195" s="4"/>
    </row>
    <row r="196" spans="20:20" x14ac:dyDescent="0.35">
      <c r="T196" s="4"/>
    </row>
    <row r="197" spans="20:20" x14ac:dyDescent="0.35">
      <c r="T197" s="4"/>
    </row>
    <row r="198" spans="20:20" x14ac:dyDescent="0.35">
      <c r="T198" s="4"/>
    </row>
    <row r="199" spans="20:20" x14ac:dyDescent="0.35">
      <c r="T199" s="4"/>
    </row>
    <row r="200" spans="20:20" x14ac:dyDescent="0.35">
      <c r="T200" s="4"/>
    </row>
    <row r="201" spans="20:20" x14ac:dyDescent="0.35">
      <c r="T201" s="4"/>
    </row>
    <row r="202" spans="20:20" x14ac:dyDescent="0.35">
      <c r="T202" s="4"/>
    </row>
    <row r="203" spans="20:20" x14ac:dyDescent="0.35">
      <c r="T203" s="4"/>
    </row>
    <row r="204" spans="20:20" x14ac:dyDescent="0.35">
      <c r="T204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D1ED-1713-4647-99F4-7ACEAE5B664E}">
  <sheetPr codeName="Sheet4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E1FB-ED04-489D-B564-7D28636B4410}">
  <sheetPr codeName="Sheet5"/>
  <dimension ref="A1:AE130"/>
  <sheetViews>
    <sheetView topLeftCell="G1" workbookViewId="0">
      <selection activeCell="AA14" sqref="AA14"/>
    </sheetView>
  </sheetViews>
  <sheetFormatPr defaultRowHeight="14.5" x14ac:dyDescent="0.35"/>
  <sheetData>
    <row r="1" spans="1:31" x14ac:dyDescent="0.35">
      <c r="A1" t="s">
        <v>53</v>
      </c>
      <c r="B1" t="s">
        <v>48</v>
      </c>
      <c r="C1" t="s">
        <v>0</v>
      </c>
      <c r="D1" t="s">
        <v>41</v>
      </c>
      <c r="E1" t="s">
        <v>49</v>
      </c>
      <c r="G1" t="s">
        <v>50</v>
      </c>
      <c r="H1" t="s">
        <v>48</v>
      </c>
      <c r="I1" t="s">
        <v>0</v>
      </c>
      <c r="J1" t="s">
        <v>41</v>
      </c>
      <c r="K1" t="s">
        <v>49</v>
      </c>
      <c r="M1" t="s">
        <v>47</v>
      </c>
      <c r="N1" t="s">
        <v>48</v>
      </c>
      <c r="O1" t="s">
        <v>0</v>
      </c>
      <c r="P1" t="s">
        <v>41</v>
      </c>
      <c r="Q1" t="s">
        <v>49</v>
      </c>
      <c r="S1" t="s">
        <v>54</v>
      </c>
      <c r="T1" t="s">
        <v>52</v>
      </c>
      <c r="U1" t="s">
        <v>0</v>
      </c>
      <c r="V1" t="s">
        <v>41</v>
      </c>
      <c r="W1" t="s">
        <v>49</v>
      </c>
      <c r="Z1" t="s">
        <v>51</v>
      </c>
      <c r="AA1" t="s">
        <v>52</v>
      </c>
      <c r="AB1" t="s">
        <v>0</v>
      </c>
      <c r="AC1" t="s">
        <v>41</v>
      </c>
      <c r="AD1" t="s">
        <v>49</v>
      </c>
    </row>
    <row r="2" spans="1:31" x14ac:dyDescent="0.35">
      <c r="B2">
        <v>1</v>
      </c>
      <c r="C2">
        <v>0</v>
      </c>
      <c r="D2">
        <v>0</v>
      </c>
      <c r="E2">
        <v>0.51782499999999998</v>
      </c>
      <c r="H2">
        <v>1</v>
      </c>
      <c r="I2">
        <v>7.8429999999999993E-3</v>
      </c>
      <c r="J2">
        <v>7.8429999999999993E-3</v>
      </c>
      <c r="K2">
        <v>1</v>
      </c>
      <c r="N2">
        <v>1</v>
      </c>
      <c r="O2">
        <v>0.234377</v>
      </c>
      <c r="P2">
        <v>0.30554199999999998</v>
      </c>
      <c r="Q2">
        <v>0.75968000000000002</v>
      </c>
      <c r="T2">
        <v>0</v>
      </c>
      <c r="U2">
        <f t="shared" ref="U2:U33" si="0">MAX(0,MIN(1, IF(T2&lt;$S$7,$S$5,$S$6)-ABS(T2-$S$7)))/IF(T2&lt;$S$7,$S$5,$S$6)*$S$4</f>
        <v>0</v>
      </c>
      <c r="V2">
        <f t="shared" ref="V2:V33" si="1">MAX(0,MIN(1, IF(T2&lt;$S$13,$S$11,$S$12)-ABS(T2-$S$13)))/IF(T2&lt;$S$13,$S$11,$S$12)*$S$10</f>
        <v>0</v>
      </c>
      <c r="W2">
        <f t="shared" ref="W2:W33" si="2">MAX(0,MIN(1, IF(T2&lt;$S$19,$S$17,$S$18)-ABS(T2-$S$19)))/IF(T2&lt;$S$19,$S$17,$S$18)*$S$16</f>
        <v>0.48648648648648651</v>
      </c>
      <c r="AA2">
        <v>0</v>
      </c>
      <c r="AB2">
        <f>MAX(0,MIN(1, IF(AA2&lt;$Z$7,$Z$5,$Z$6)-ABS(AA2-$Z$7)))/IF(AA2&lt;$Z$7,$Z$5,$Z$6)*$Z$4</f>
        <v>0</v>
      </c>
      <c r="AC2">
        <f>MAX(0,MIN(1, IF(AA2&lt;$Z$13,$Z$11,$Z$12)-ABS(AA2-$Z$13)))/IF(AA2&lt;$Z$13,$Z$11,$Z$12)*$Z$10</f>
        <v>0</v>
      </c>
      <c r="AD2">
        <f t="shared" ref="AD2:AD33" si="3">MAX(0,MIN(1, IF(AA2&lt;$Z$19,$Z$17,$Z$18)-ABS(AA2-$Z$19)))/IF(AA2&lt;$Z$19,$Z$17,$Z$18)*$Z$16</f>
        <v>0.5</v>
      </c>
    </row>
    <row r="3" spans="1:31" x14ac:dyDescent="0.35">
      <c r="B3">
        <v>2</v>
      </c>
      <c r="C3">
        <v>0</v>
      </c>
      <c r="D3">
        <v>0</v>
      </c>
      <c r="E3">
        <v>0.55347599999999997</v>
      </c>
      <c r="H3">
        <v>2</v>
      </c>
      <c r="I3">
        <v>2.3529000000000001E-2</v>
      </c>
      <c r="J3">
        <v>2.3529000000000001E-2</v>
      </c>
      <c r="K3">
        <v>1</v>
      </c>
      <c r="N3">
        <v>2</v>
      </c>
      <c r="O3">
        <v>0.24351999999999999</v>
      </c>
      <c r="P3">
        <v>0.319189</v>
      </c>
      <c r="Q3">
        <v>0.77167200000000002</v>
      </c>
      <c r="S3" t="s">
        <v>0</v>
      </c>
      <c r="T3">
        <f>T2+1/128</f>
        <v>7.8125E-3</v>
      </c>
      <c r="U3">
        <f t="shared" si="0"/>
        <v>0</v>
      </c>
      <c r="V3">
        <f t="shared" si="1"/>
        <v>0</v>
      </c>
      <c r="W3">
        <f t="shared" si="2"/>
        <v>0.51815878378378377</v>
      </c>
      <c r="X3">
        <f t="shared" ref="X3:X34" si="4">SQRT((U3-C2)^2+(V3-D2)^2+(W3-E2)^2)</f>
        <v>3.3378378378379203E-4</v>
      </c>
      <c r="Z3" t="s">
        <v>0</v>
      </c>
      <c r="AA3">
        <f>AA2+1/128</f>
        <v>7.8125E-3</v>
      </c>
      <c r="AB3">
        <f t="shared" ref="AB3:AB66" si="5">MAX(0,MIN(1, IF(AA3&lt;$Z$7,$Z$5,$Z$6)-ABS(AA3-$Z$7)))/IF(AA3&lt;$Z$7,$Z$5,$Z$6)*$Z$4</f>
        <v>0</v>
      </c>
      <c r="AC3">
        <f t="shared" ref="AC3:AC12" si="6">MAX(0,MIN(1, IF(AA3&lt;$Z$13,$Z$11,$Z$12)-ABS(AA3-$Z$13)))/IF(AA3&lt;$Z$13,$Z$11,$Z$12)*$Z$10</f>
        <v>1.5625E-2</v>
      </c>
      <c r="AD3">
        <f t="shared" si="3"/>
        <v>0.5078125</v>
      </c>
      <c r="AE3">
        <f t="shared" ref="AE3:AE34" si="7">SQRT((AB3-I2)^2+(AC3-J2)^2+(AD3-K2)^2)</f>
        <v>0.49231149420793541</v>
      </c>
    </row>
    <row r="4" spans="1:31" x14ac:dyDescent="0.35">
      <c r="B4">
        <v>3</v>
      </c>
      <c r="C4">
        <v>0</v>
      </c>
      <c r="D4">
        <v>0</v>
      </c>
      <c r="E4">
        <v>0.58912699999999996</v>
      </c>
      <c r="H4">
        <v>3</v>
      </c>
      <c r="I4">
        <v>3.9216000000000001E-2</v>
      </c>
      <c r="J4">
        <v>3.9216000000000001E-2</v>
      </c>
      <c r="K4">
        <v>1</v>
      </c>
      <c r="N4">
        <v>3</v>
      </c>
      <c r="O4">
        <v>0.25266300000000003</v>
      </c>
      <c r="P4">
        <v>0.33283699999999999</v>
      </c>
      <c r="Q4">
        <v>0.78366499999999994</v>
      </c>
      <c r="S4">
        <v>1.5</v>
      </c>
      <c r="T4">
        <f t="shared" ref="T4:T20" si="8">T3+1/128</f>
        <v>1.5625E-2</v>
      </c>
      <c r="U4">
        <f t="shared" si="0"/>
        <v>0</v>
      </c>
      <c r="V4">
        <f t="shared" si="1"/>
        <v>0</v>
      </c>
      <c r="W4">
        <f t="shared" si="2"/>
        <v>0.54983108108108114</v>
      </c>
      <c r="X4">
        <f t="shared" si="4"/>
        <v>3.6449189189188269E-3</v>
      </c>
      <c r="Z4">
        <v>1</v>
      </c>
      <c r="AA4">
        <f t="shared" ref="AA4:AA67" si="9">AA3+1/128</f>
        <v>1.5625E-2</v>
      </c>
      <c r="AB4">
        <f t="shared" si="5"/>
        <v>0</v>
      </c>
      <c r="AC4">
        <f t="shared" si="6"/>
        <v>3.125E-2</v>
      </c>
      <c r="AD4">
        <f t="shared" si="3"/>
        <v>0.515625</v>
      </c>
      <c r="AE4">
        <f t="shared" si="7"/>
        <v>0.48500759613329769</v>
      </c>
    </row>
    <row r="5" spans="1:31" x14ac:dyDescent="0.35">
      <c r="B5">
        <v>4</v>
      </c>
      <c r="C5">
        <v>0</v>
      </c>
      <c r="D5">
        <v>0</v>
      </c>
      <c r="E5">
        <v>0.62477700000000003</v>
      </c>
      <c r="H5">
        <v>4</v>
      </c>
      <c r="I5">
        <v>5.4901999999999999E-2</v>
      </c>
      <c r="J5">
        <v>5.4901999999999999E-2</v>
      </c>
      <c r="K5">
        <v>1</v>
      </c>
      <c r="N5">
        <v>4</v>
      </c>
      <c r="O5">
        <v>0.26180500000000001</v>
      </c>
      <c r="P5">
        <v>0.34648400000000001</v>
      </c>
      <c r="Q5">
        <v>0.79565799999999998</v>
      </c>
      <c r="S5">
        <v>0.37</v>
      </c>
      <c r="T5">
        <f t="shared" si="8"/>
        <v>2.34375E-2</v>
      </c>
      <c r="U5">
        <f t="shared" si="0"/>
        <v>0</v>
      </c>
      <c r="V5">
        <f t="shared" si="1"/>
        <v>0</v>
      </c>
      <c r="W5">
        <f t="shared" si="2"/>
        <v>0.5815033783783784</v>
      </c>
      <c r="X5">
        <f t="shared" si="4"/>
        <v>7.6236216216215569E-3</v>
      </c>
      <c r="Z5">
        <v>0.25</v>
      </c>
      <c r="AA5">
        <f t="shared" si="9"/>
        <v>2.34375E-2</v>
      </c>
      <c r="AB5">
        <f t="shared" si="5"/>
        <v>0</v>
      </c>
      <c r="AC5">
        <f t="shared" si="6"/>
        <v>4.6875E-2</v>
      </c>
      <c r="AD5">
        <f t="shared" si="3"/>
        <v>0.5234375</v>
      </c>
      <c r="AE5">
        <f t="shared" si="7"/>
        <v>0.47823464046767877</v>
      </c>
    </row>
    <row r="6" spans="1:31" x14ac:dyDescent="0.35">
      <c r="B6">
        <v>5</v>
      </c>
      <c r="C6">
        <v>0</v>
      </c>
      <c r="D6">
        <v>0</v>
      </c>
      <c r="E6">
        <v>0.66042800000000002</v>
      </c>
      <c r="H6">
        <v>5</v>
      </c>
      <c r="I6">
        <v>7.0587999999999998E-2</v>
      </c>
      <c r="J6">
        <v>7.0587999999999998E-2</v>
      </c>
      <c r="K6">
        <v>1</v>
      </c>
      <c r="N6">
        <v>5</v>
      </c>
      <c r="O6">
        <v>0.27110400000000001</v>
      </c>
      <c r="P6">
        <v>0.36001100000000003</v>
      </c>
      <c r="Q6">
        <v>0.80709500000000001</v>
      </c>
      <c r="S6">
        <v>0.37</v>
      </c>
      <c r="T6">
        <f t="shared" si="8"/>
        <v>3.125E-2</v>
      </c>
      <c r="U6">
        <f t="shared" si="0"/>
        <v>0</v>
      </c>
      <c r="V6">
        <f t="shared" si="1"/>
        <v>0</v>
      </c>
      <c r="W6">
        <f t="shared" si="2"/>
        <v>0.61317567567567566</v>
      </c>
      <c r="X6">
        <f t="shared" si="4"/>
        <v>1.1601324324324369E-2</v>
      </c>
      <c r="Z6">
        <v>1</v>
      </c>
      <c r="AA6">
        <f t="shared" si="9"/>
        <v>3.125E-2</v>
      </c>
      <c r="AB6">
        <f t="shared" si="5"/>
        <v>0</v>
      </c>
      <c r="AC6">
        <f t="shared" si="6"/>
        <v>6.25E-2</v>
      </c>
      <c r="AD6">
        <f t="shared" si="3"/>
        <v>0.53125</v>
      </c>
      <c r="AE6">
        <f t="shared" si="7"/>
        <v>0.47201538291458256</v>
      </c>
    </row>
    <row r="7" spans="1:31" x14ac:dyDescent="0.35">
      <c r="B7">
        <v>6</v>
      </c>
      <c r="C7">
        <v>0</v>
      </c>
      <c r="D7">
        <v>0</v>
      </c>
      <c r="E7">
        <v>0.69607799999999997</v>
      </c>
      <c r="H7">
        <v>6</v>
      </c>
      <c r="I7">
        <v>8.6275000000000004E-2</v>
      </c>
      <c r="J7">
        <v>8.6275000000000004E-2</v>
      </c>
      <c r="K7">
        <v>1</v>
      </c>
      <c r="N7">
        <v>6</v>
      </c>
      <c r="O7">
        <v>0.28055000000000002</v>
      </c>
      <c r="P7">
        <v>0.373423</v>
      </c>
      <c r="Q7">
        <v>0.81801100000000004</v>
      </c>
      <c r="S7">
        <v>0.75</v>
      </c>
      <c r="T7">
        <f t="shared" si="8"/>
        <v>3.90625E-2</v>
      </c>
      <c r="U7">
        <f t="shared" si="0"/>
        <v>0</v>
      </c>
      <c r="V7">
        <f t="shared" si="1"/>
        <v>0</v>
      </c>
      <c r="W7">
        <f t="shared" si="2"/>
        <v>0.64484797297297292</v>
      </c>
      <c r="X7">
        <f t="shared" si="4"/>
        <v>1.5580027027027099E-2</v>
      </c>
      <c r="Z7">
        <v>0.5</v>
      </c>
      <c r="AA7">
        <f t="shared" si="9"/>
        <v>3.90625E-2</v>
      </c>
      <c r="AB7">
        <f t="shared" si="5"/>
        <v>0</v>
      </c>
      <c r="AC7">
        <f t="shared" si="6"/>
        <v>7.8125E-2</v>
      </c>
      <c r="AD7">
        <f t="shared" si="3"/>
        <v>0.5390625</v>
      </c>
      <c r="AE7">
        <f t="shared" si="7"/>
        <v>0.46637200925789918</v>
      </c>
    </row>
    <row r="8" spans="1:31" x14ac:dyDescent="0.35">
      <c r="B8">
        <v>7</v>
      </c>
      <c r="C8">
        <v>0</v>
      </c>
      <c r="D8">
        <v>0</v>
      </c>
      <c r="E8">
        <v>0.73172899999999996</v>
      </c>
      <c r="H8">
        <v>7</v>
      </c>
      <c r="I8">
        <v>0.101961</v>
      </c>
      <c r="J8">
        <v>0.101961</v>
      </c>
      <c r="K8">
        <v>1</v>
      </c>
      <c r="N8">
        <v>7</v>
      </c>
      <c r="O8">
        <v>0.28999599999999998</v>
      </c>
      <c r="P8">
        <v>0.38683600000000001</v>
      </c>
      <c r="Q8">
        <v>0.82892600000000005</v>
      </c>
      <c r="T8">
        <f t="shared" si="8"/>
        <v>4.6875E-2</v>
      </c>
      <c r="U8">
        <f t="shared" si="0"/>
        <v>0</v>
      </c>
      <c r="V8">
        <f t="shared" si="1"/>
        <v>0</v>
      </c>
      <c r="W8">
        <f t="shared" si="2"/>
        <v>0.67652027027027017</v>
      </c>
      <c r="X8">
        <f t="shared" si="4"/>
        <v>1.95577297297298E-2</v>
      </c>
      <c r="AA8">
        <f t="shared" si="9"/>
        <v>4.6875E-2</v>
      </c>
      <c r="AB8">
        <f t="shared" si="5"/>
        <v>0</v>
      </c>
      <c r="AC8">
        <f t="shared" si="6"/>
        <v>9.375E-2</v>
      </c>
      <c r="AD8">
        <f t="shared" si="3"/>
        <v>0.546875</v>
      </c>
      <c r="AE8">
        <f t="shared" si="7"/>
        <v>0.46132582506835668</v>
      </c>
    </row>
    <row r="9" spans="1:31" x14ac:dyDescent="0.35">
      <c r="B9">
        <v>8</v>
      </c>
      <c r="C9">
        <v>0</v>
      </c>
      <c r="D9">
        <v>0</v>
      </c>
      <c r="E9">
        <v>0.76737999999999995</v>
      </c>
      <c r="H9">
        <v>8</v>
      </c>
      <c r="I9">
        <v>0.117647</v>
      </c>
      <c r="J9">
        <v>0.117647</v>
      </c>
      <c r="K9">
        <v>1</v>
      </c>
      <c r="N9">
        <v>8</v>
      </c>
      <c r="O9">
        <v>0.29944100000000001</v>
      </c>
      <c r="P9">
        <v>0.40024799999999999</v>
      </c>
      <c r="Q9">
        <v>0.83984199999999998</v>
      </c>
      <c r="S9" t="s">
        <v>41</v>
      </c>
      <c r="T9">
        <f t="shared" si="8"/>
        <v>5.46875E-2</v>
      </c>
      <c r="U9">
        <f t="shared" si="0"/>
        <v>0</v>
      </c>
      <c r="V9">
        <f t="shared" si="1"/>
        <v>0</v>
      </c>
      <c r="W9">
        <f t="shared" si="2"/>
        <v>0.70819256756756754</v>
      </c>
      <c r="X9">
        <f t="shared" si="4"/>
        <v>2.3536432432432419E-2</v>
      </c>
      <c r="Z9" t="s">
        <v>41</v>
      </c>
      <c r="AA9">
        <f t="shared" si="9"/>
        <v>5.46875E-2</v>
      </c>
      <c r="AB9">
        <f t="shared" si="5"/>
        <v>0</v>
      </c>
      <c r="AC9">
        <f t="shared" si="6"/>
        <v>0.109375</v>
      </c>
      <c r="AD9">
        <f t="shared" si="3"/>
        <v>0.5546875</v>
      </c>
      <c r="AE9">
        <f t="shared" si="7"/>
        <v>0.45689630724405073</v>
      </c>
    </row>
    <row r="10" spans="1:31" x14ac:dyDescent="0.35">
      <c r="B10">
        <v>9</v>
      </c>
      <c r="C10">
        <v>0</v>
      </c>
      <c r="D10">
        <v>0</v>
      </c>
      <c r="E10">
        <v>0.80303000000000002</v>
      </c>
      <c r="H10">
        <v>9</v>
      </c>
      <c r="I10">
        <v>0.13333300000000001</v>
      </c>
      <c r="J10">
        <v>0.13333300000000001</v>
      </c>
      <c r="K10">
        <v>1</v>
      </c>
      <c r="N10">
        <v>9</v>
      </c>
      <c r="O10">
        <v>0.30906</v>
      </c>
      <c r="P10">
        <v>0.41349799999999998</v>
      </c>
      <c r="Q10">
        <v>0.85012799999999999</v>
      </c>
      <c r="S10">
        <v>1.5</v>
      </c>
      <c r="T10">
        <f t="shared" si="8"/>
        <v>6.25E-2</v>
      </c>
      <c r="U10">
        <f t="shared" si="0"/>
        <v>0</v>
      </c>
      <c r="V10">
        <f t="shared" si="1"/>
        <v>0</v>
      </c>
      <c r="W10">
        <f t="shared" si="2"/>
        <v>0.73986486486486491</v>
      </c>
      <c r="X10">
        <f t="shared" si="4"/>
        <v>2.7515135135135038E-2</v>
      </c>
      <c r="Z10">
        <v>1</v>
      </c>
      <c r="AA10">
        <f t="shared" si="9"/>
        <v>6.25E-2</v>
      </c>
      <c r="AB10">
        <f t="shared" si="5"/>
        <v>0</v>
      </c>
      <c r="AC10">
        <f t="shared" si="6"/>
        <v>0.125</v>
      </c>
      <c r="AD10">
        <f t="shared" si="3"/>
        <v>0.5625</v>
      </c>
      <c r="AE10">
        <f t="shared" si="7"/>
        <v>0.45310168088189656</v>
      </c>
    </row>
    <row r="11" spans="1:31" x14ac:dyDescent="0.35">
      <c r="B11">
        <v>10</v>
      </c>
      <c r="C11">
        <v>0</v>
      </c>
      <c r="D11">
        <v>0</v>
      </c>
      <c r="E11">
        <v>0.82085600000000003</v>
      </c>
      <c r="H11">
        <v>10</v>
      </c>
      <c r="I11">
        <v>0.141176</v>
      </c>
      <c r="J11">
        <v>0.141176</v>
      </c>
      <c r="K11">
        <v>1</v>
      </c>
      <c r="N11">
        <v>10</v>
      </c>
      <c r="O11">
        <v>0.313946</v>
      </c>
      <c r="P11">
        <v>0.42005199999999998</v>
      </c>
      <c r="Q11">
        <v>0.854993</v>
      </c>
      <c r="S11">
        <v>0.37</v>
      </c>
      <c r="T11">
        <f t="shared" si="8"/>
        <v>7.03125E-2</v>
      </c>
      <c r="U11">
        <f t="shared" si="0"/>
        <v>0</v>
      </c>
      <c r="V11">
        <f t="shared" si="1"/>
        <v>0</v>
      </c>
      <c r="W11">
        <f t="shared" si="2"/>
        <v>0.77153716216216217</v>
      </c>
      <c r="X11">
        <f t="shared" si="4"/>
        <v>3.149283783783785E-2</v>
      </c>
      <c r="Z11">
        <v>0.5</v>
      </c>
      <c r="AA11">
        <f t="shared" si="9"/>
        <v>7.03125E-2</v>
      </c>
      <c r="AB11">
        <f t="shared" si="5"/>
        <v>0</v>
      </c>
      <c r="AC11">
        <f t="shared" si="6"/>
        <v>0.140625</v>
      </c>
      <c r="AD11">
        <f t="shared" si="3"/>
        <v>0.5703125</v>
      </c>
      <c r="AE11">
        <f t="shared" si="7"/>
        <v>0.44995800894000099</v>
      </c>
    </row>
    <row r="12" spans="1:31" x14ac:dyDescent="0.35">
      <c r="B12">
        <v>11</v>
      </c>
      <c r="C12">
        <v>0</v>
      </c>
      <c r="D12">
        <v>0</v>
      </c>
      <c r="E12">
        <v>0.874332</v>
      </c>
      <c r="H12">
        <v>11</v>
      </c>
      <c r="I12">
        <v>0.16470599999999999</v>
      </c>
      <c r="J12">
        <v>0.16470599999999999</v>
      </c>
      <c r="K12">
        <v>1</v>
      </c>
      <c r="N12">
        <v>11</v>
      </c>
      <c r="O12">
        <v>0.32860400000000001</v>
      </c>
      <c r="P12">
        <v>0.43971199999999999</v>
      </c>
      <c r="Q12">
        <v>0.869587</v>
      </c>
      <c r="S12">
        <v>0.37</v>
      </c>
      <c r="T12">
        <f t="shared" si="8"/>
        <v>7.8125E-2</v>
      </c>
      <c r="U12">
        <f t="shared" si="0"/>
        <v>0</v>
      </c>
      <c r="V12">
        <f t="shared" si="1"/>
        <v>0</v>
      </c>
      <c r="W12">
        <f t="shared" si="2"/>
        <v>0.80320945945945943</v>
      </c>
      <c r="X12">
        <f t="shared" si="4"/>
        <v>1.7646540540540601E-2</v>
      </c>
      <c r="Z12">
        <v>0.5</v>
      </c>
      <c r="AA12">
        <f t="shared" si="9"/>
        <v>7.8125E-2</v>
      </c>
      <c r="AB12">
        <f t="shared" si="5"/>
        <v>0</v>
      </c>
      <c r="AC12">
        <f t="shared" si="6"/>
        <v>0.15625</v>
      </c>
      <c r="AD12">
        <f t="shared" si="3"/>
        <v>0.578125</v>
      </c>
      <c r="AE12">
        <f t="shared" si="7"/>
        <v>0.44512515552033227</v>
      </c>
    </row>
    <row r="13" spans="1:31" x14ac:dyDescent="0.35">
      <c r="B13">
        <v>12</v>
      </c>
      <c r="C13">
        <v>0</v>
      </c>
      <c r="D13">
        <v>0</v>
      </c>
      <c r="E13">
        <v>0.89215699999999998</v>
      </c>
      <c r="H13">
        <v>12</v>
      </c>
      <c r="I13">
        <v>0.17254900000000001</v>
      </c>
      <c r="J13">
        <v>0.17254900000000001</v>
      </c>
      <c r="K13">
        <v>1</v>
      </c>
      <c r="N13">
        <v>12</v>
      </c>
      <c r="O13">
        <v>0.33349000000000001</v>
      </c>
      <c r="P13">
        <v>0.44626500000000002</v>
      </c>
      <c r="Q13">
        <v>0.87445200000000001</v>
      </c>
      <c r="S13">
        <v>0.5</v>
      </c>
      <c r="T13">
        <f t="shared" si="8"/>
        <v>8.59375E-2</v>
      </c>
      <c r="U13">
        <f t="shared" si="0"/>
        <v>0</v>
      </c>
      <c r="V13">
        <f t="shared" si="1"/>
        <v>0</v>
      </c>
      <c r="W13">
        <f t="shared" si="2"/>
        <v>0.8348817567567568</v>
      </c>
      <c r="X13">
        <f t="shared" si="4"/>
        <v>3.9450243243243199E-2</v>
      </c>
      <c r="Z13">
        <v>0.5</v>
      </c>
      <c r="AA13">
        <f t="shared" si="9"/>
        <v>8.59375E-2</v>
      </c>
      <c r="AB13">
        <f t="shared" si="5"/>
        <v>0</v>
      </c>
      <c r="AC13">
        <f t="shared" ref="AC13:AC76" si="10">MAX(0,MIN(1, IF(AA13&lt;$Z$13,$Z$11,$Z$12)-ABS(AA13-$Z$13)))/IF(AA13&lt;$Z$13,$Z$11,$Z$12)*$Z$10</f>
        <v>0.171875</v>
      </c>
      <c r="AD13">
        <f t="shared" si="3"/>
        <v>0.5859375</v>
      </c>
      <c r="AE13">
        <f t="shared" si="7"/>
        <v>0.44567613230152903</v>
      </c>
    </row>
    <row r="14" spans="1:31" x14ac:dyDescent="0.35">
      <c r="B14">
        <v>13</v>
      </c>
      <c r="C14">
        <v>0</v>
      </c>
      <c r="D14">
        <v>0</v>
      </c>
      <c r="E14">
        <v>0.94563299999999995</v>
      </c>
      <c r="H14">
        <v>13</v>
      </c>
      <c r="I14">
        <v>0.196078</v>
      </c>
      <c r="J14">
        <v>0.196078</v>
      </c>
      <c r="K14">
        <v>1</v>
      </c>
      <c r="N14">
        <v>13</v>
      </c>
      <c r="O14">
        <v>0.34832299999999999</v>
      </c>
      <c r="P14">
        <v>0.46571099999999999</v>
      </c>
      <c r="Q14">
        <v>0.88834599999999997</v>
      </c>
      <c r="T14">
        <f t="shared" si="8"/>
        <v>9.375E-2</v>
      </c>
      <c r="U14">
        <f t="shared" si="0"/>
        <v>0</v>
      </c>
      <c r="V14">
        <f t="shared" si="1"/>
        <v>0</v>
      </c>
      <c r="W14">
        <f t="shared" si="2"/>
        <v>0.86655405405405417</v>
      </c>
      <c r="X14">
        <f t="shared" si="4"/>
        <v>2.560294594594581E-2</v>
      </c>
      <c r="AA14">
        <f t="shared" si="9"/>
        <v>9.375E-2</v>
      </c>
      <c r="AB14">
        <f t="shared" si="5"/>
        <v>0</v>
      </c>
      <c r="AC14">
        <f t="shared" si="10"/>
        <v>0.1875</v>
      </c>
      <c r="AD14">
        <f t="shared" si="3"/>
        <v>0.59375</v>
      </c>
      <c r="AE14">
        <f t="shared" si="7"/>
        <v>0.44162852297151278</v>
      </c>
    </row>
    <row r="15" spans="1:31" x14ac:dyDescent="0.35">
      <c r="B15">
        <v>14</v>
      </c>
      <c r="C15">
        <v>0</v>
      </c>
      <c r="D15">
        <v>0</v>
      </c>
      <c r="E15">
        <v>0.96345800000000004</v>
      </c>
      <c r="H15">
        <v>14</v>
      </c>
      <c r="I15">
        <v>0.20392199999999999</v>
      </c>
      <c r="J15">
        <v>0.20392199999999999</v>
      </c>
      <c r="K15">
        <v>1</v>
      </c>
      <c r="N15">
        <v>14</v>
      </c>
      <c r="O15">
        <v>0.35336899999999999</v>
      </c>
      <c r="P15">
        <v>0.47206900000000002</v>
      </c>
      <c r="Q15">
        <v>0.89256999999999997</v>
      </c>
      <c r="S15" t="s">
        <v>49</v>
      </c>
      <c r="T15">
        <f t="shared" si="8"/>
        <v>0.1015625</v>
      </c>
      <c r="U15">
        <f t="shared" si="0"/>
        <v>0</v>
      </c>
      <c r="V15">
        <f t="shared" si="1"/>
        <v>0</v>
      </c>
      <c r="W15">
        <f t="shared" si="2"/>
        <v>0.89822635135135132</v>
      </c>
      <c r="X15">
        <f t="shared" si="4"/>
        <v>4.740664864864863E-2</v>
      </c>
      <c r="Z15" t="s">
        <v>49</v>
      </c>
      <c r="AA15">
        <f t="shared" si="9"/>
        <v>0.1015625</v>
      </c>
      <c r="AB15">
        <f t="shared" si="5"/>
        <v>0</v>
      </c>
      <c r="AC15">
        <f t="shared" si="10"/>
        <v>0.203125</v>
      </c>
      <c r="AD15">
        <f t="shared" si="3"/>
        <v>0.6015625</v>
      </c>
      <c r="AE15">
        <f t="shared" si="7"/>
        <v>0.44412687792932548</v>
      </c>
    </row>
    <row r="16" spans="1:31" x14ac:dyDescent="0.35">
      <c r="B16">
        <v>15</v>
      </c>
      <c r="C16">
        <v>0</v>
      </c>
      <c r="D16">
        <v>0</v>
      </c>
      <c r="E16">
        <v>1</v>
      </c>
      <c r="H16">
        <v>15</v>
      </c>
      <c r="I16">
        <v>0.22745099999999999</v>
      </c>
      <c r="J16">
        <v>0.22745099999999999</v>
      </c>
      <c r="K16">
        <v>1</v>
      </c>
      <c r="N16">
        <v>15</v>
      </c>
      <c r="O16">
        <v>0.36850699999999997</v>
      </c>
      <c r="P16">
        <v>0.49114099999999999</v>
      </c>
      <c r="Q16">
        <v>0.90524300000000002</v>
      </c>
      <c r="S16">
        <v>1.5</v>
      </c>
      <c r="T16">
        <f t="shared" si="8"/>
        <v>0.109375</v>
      </c>
      <c r="U16">
        <f t="shared" si="0"/>
        <v>0</v>
      </c>
      <c r="V16">
        <f t="shared" si="1"/>
        <v>0</v>
      </c>
      <c r="W16">
        <f t="shared" si="2"/>
        <v>0.92989864864864868</v>
      </c>
      <c r="X16">
        <f t="shared" si="4"/>
        <v>3.3559351351351352E-2</v>
      </c>
      <c r="Z16">
        <v>1</v>
      </c>
      <c r="AA16">
        <f t="shared" si="9"/>
        <v>0.109375</v>
      </c>
      <c r="AB16">
        <f t="shared" si="5"/>
        <v>0</v>
      </c>
      <c r="AC16">
        <f t="shared" si="10"/>
        <v>0.21875</v>
      </c>
      <c r="AD16">
        <f t="shared" si="3"/>
        <v>0.609375</v>
      </c>
      <c r="AE16">
        <f t="shared" si="7"/>
        <v>0.44089901598098402</v>
      </c>
    </row>
    <row r="17" spans="2:31" x14ac:dyDescent="0.35">
      <c r="B17">
        <v>16</v>
      </c>
      <c r="C17">
        <v>0</v>
      </c>
      <c r="D17">
        <v>0</v>
      </c>
      <c r="E17">
        <v>1</v>
      </c>
      <c r="H17">
        <v>16</v>
      </c>
      <c r="I17">
        <v>0.235294</v>
      </c>
      <c r="J17">
        <v>0.235294</v>
      </c>
      <c r="K17">
        <v>1</v>
      </c>
      <c r="N17">
        <v>16</v>
      </c>
      <c r="O17">
        <v>0.373552</v>
      </c>
      <c r="P17">
        <v>0.49749900000000002</v>
      </c>
      <c r="Q17">
        <v>0.90946700000000003</v>
      </c>
      <c r="S17">
        <v>0.37</v>
      </c>
      <c r="T17">
        <f t="shared" si="8"/>
        <v>0.1171875</v>
      </c>
      <c r="U17">
        <f t="shared" si="0"/>
        <v>0</v>
      </c>
      <c r="V17">
        <f t="shared" si="1"/>
        <v>0</v>
      </c>
      <c r="W17">
        <f t="shared" si="2"/>
        <v>0.96157094594594583</v>
      </c>
      <c r="X17">
        <f t="shared" si="4"/>
        <v>3.8429054054054168E-2</v>
      </c>
      <c r="Z17">
        <v>1</v>
      </c>
      <c r="AA17">
        <f t="shared" si="9"/>
        <v>0.1171875</v>
      </c>
      <c r="AB17">
        <f t="shared" si="5"/>
        <v>0</v>
      </c>
      <c r="AC17">
        <f t="shared" si="10"/>
        <v>0.234375</v>
      </c>
      <c r="AD17">
        <f t="shared" si="3"/>
        <v>0.6171875</v>
      </c>
      <c r="AE17">
        <f t="shared" si="7"/>
        <v>0.44533954386877661</v>
      </c>
    </row>
    <row r="18" spans="2:31" x14ac:dyDescent="0.35">
      <c r="B18">
        <v>17</v>
      </c>
      <c r="C18">
        <v>0</v>
      </c>
      <c r="D18">
        <v>1.7646999999999999E-2</v>
      </c>
      <c r="E18">
        <v>1</v>
      </c>
      <c r="H18">
        <v>17</v>
      </c>
      <c r="I18">
        <v>0.258824</v>
      </c>
      <c r="J18">
        <v>0.258824</v>
      </c>
      <c r="K18">
        <v>1</v>
      </c>
      <c r="N18">
        <v>17</v>
      </c>
      <c r="O18">
        <v>0.38885199999999998</v>
      </c>
      <c r="P18">
        <v>0.51629800000000003</v>
      </c>
      <c r="Q18">
        <v>0.921373</v>
      </c>
      <c r="S18">
        <v>0.37</v>
      </c>
      <c r="T18">
        <f t="shared" si="8"/>
        <v>0.125</v>
      </c>
      <c r="U18">
        <f t="shared" si="0"/>
        <v>0</v>
      </c>
      <c r="V18">
        <f t="shared" si="1"/>
        <v>0</v>
      </c>
      <c r="W18">
        <f t="shared" si="2"/>
        <v>0.9932432432432432</v>
      </c>
      <c r="X18">
        <f t="shared" si="4"/>
        <v>6.7567567567567988E-3</v>
      </c>
      <c r="Z18">
        <v>0.25</v>
      </c>
      <c r="AA18">
        <f t="shared" si="9"/>
        <v>0.125</v>
      </c>
      <c r="AB18">
        <f t="shared" si="5"/>
        <v>0</v>
      </c>
      <c r="AC18">
        <f t="shared" si="10"/>
        <v>0.25</v>
      </c>
      <c r="AD18">
        <f t="shared" si="3"/>
        <v>0.625</v>
      </c>
      <c r="AE18">
        <f t="shared" si="7"/>
        <v>0.44294980852462279</v>
      </c>
    </row>
    <row r="19" spans="2:31" x14ac:dyDescent="0.35">
      <c r="B19">
        <v>18</v>
      </c>
      <c r="C19">
        <v>0</v>
      </c>
      <c r="D19">
        <v>4.9020000000000001E-2</v>
      </c>
      <c r="E19">
        <v>1</v>
      </c>
      <c r="H19">
        <v>18</v>
      </c>
      <c r="I19">
        <v>0.27450999999999998</v>
      </c>
      <c r="J19">
        <v>0.27450999999999998</v>
      </c>
      <c r="K19">
        <v>1</v>
      </c>
      <c r="N19">
        <v>18</v>
      </c>
      <c r="O19">
        <v>0.399231</v>
      </c>
      <c r="P19">
        <v>0.528528</v>
      </c>
      <c r="Q19">
        <v>0.92845900000000003</v>
      </c>
      <c r="S19">
        <v>0.25</v>
      </c>
      <c r="T19">
        <f t="shared" si="8"/>
        <v>0.1328125</v>
      </c>
      <c r="U19">
        <f t="shared" si="0"/>
        <v>0</v>
      </c>
      <c r="V19">
        <f t="shared" si="1"/>
        <v>1.1402027027027009E-2</v>
      </c>
      <c r="W19">
        <f t="shared" si="2"/>
        <v>1.0249155405405403</v>
      </c>
      <c r="X19">
        <f t="shared" si="4"/>
        <v>2.5686257957524151E-2</v>
      </c>
      <c r="Z19">
        <v>0.5</v>
      </c>
      <c r="AA19">
        <f t="shared" si="9"/>
        <v>0.1328125</v>
      </c>
      <c r="AB19">
        <f t="shared" si="5"/>
        <v>0</v>
      </c>
      <c r="AC19">
        <f t="shared" si="10"/>
        <v>0.265625</v>
      </c>
      <c r="AD19">
        <f t="shared" si="3"/>
        <v>0.6328125</v>
      </c>
      <c r="AE19">
        <f t="shared" si="7"/>
        <v>0.44929141626927394</v>
      </c>
    </row>
    <row r="20" spans="2:31" x14ac:dyDescent="0.35">
      <c r="B20">
        <v>19</v>
      </c>
      <c r="C20">
        <v>0</v>
      </c>
      <c r="D20">
        <v>6.4706E-2</v>
      </c>
      <c r="E20">
        <v>1</v>
      </c>
      <c r="H20">
        <v>19</v>
      </c>
      <c r="I20">
        <v>0.28235300000000002</v>
      </c>
      <c r="J20">
        <v>0.28235300000000002</v>
      </c>
      <c r="K20">
        <v>1</v>
      </c>
      <c r="N20">
        <v>19</v>
      </c>
      <c r="O20">
        <v>0.40442099999999997</v>
      </c>
      <c r="P20">
        <v>0.53464299999999998</v>
      </c>
      <c r="Q20">
        <v>0.932002</v>
      </c>
      <c r="T20">
        <f t="shared" si="8"/>
        <v>0.140625</v>
      </c>
      <c r="U20">
        <f t="shared" si="0"/>
        <v>0</v>
      </c>
      <c r="V20">
        <f t="shared" si="1"/>
        <v>4.3074324324324308E-2</v>
      </c>
      <c r="W20">
        <f t="shared" si="2"/>
        <v>1.0565878378378377</v>
      </c>
      <c r="X20">
        <f t="shared" si="4"/>
        <v>5.6899336115650241E-2</v>
      </c>
      <c r="AA20">
        <f t="shared" si="9"/>
        <v>0.140625</v>
      </c>
      <c r="AB20">
        <f t="shared" si="5"/>
        <v>0</v>
      </c>
      <c r="AC20">
        <f t="shared" si="10"/>
        <v>0.28125</v>
      </c>
      <c r="AD20">
        <f t="shared" si="3"/>
        <v>0.640625</v>
      </c>
      <c r="AE20">
        <f t="shared" si="7"/>
        <v>0.45227376479849013</v>
      </c>
    </row>
    <row r="21" spans="2:31" x14ac:dyDescent="0.35">
      <c r="B21">
        <v>20</v>
      </c>
      <c r="C21">
        <v>0</v>
      </c>
      <c r="D21">
        <v>0.111765</v>
      </c>
      <c r="E21">
        <v>1</v>
      </c>
      <c r="H21">
        <v>20</v>
      </c>
      <c r="I21">
        <v>0.30588199999999999</v>
      </c>
      <c r="J21">
        <v>0.30588199999999999</v>
      </c>
      <c r="K21">
        <v>1</v>
      </c>
      <c r="N21">
        <v>20</v>
      </c>
      <c r="O21">
        <v>0.419991</v>
      </c>
      <c r="P21">
        <v>0.55298899999999995</v>
      </c>
      <c r="Q21">
        <v>0.94262999999999997</v>
      </c>
      <c r="T21">
        <f t="shared" ref="T21:T84" si="11">T20+1/128</f>
        <v>0.1484375</v>
      </c>
      <c r="U21">
        <f t="shared" si="0"/>
        <v>0</v>
      </c>
      <c r="V21">
        <f t="shared" si="1"/>
        <v>7.4746621621621601E-2</v>
      </c>
      <c r="W21">
        <f t="shared" si="2"/>
        <v>1.0882601351351351</v>
      </c>
      <c r="X21">
        <f t="shared" si="4"/>
        <v>8.8829418193641693E-2</v>
      </c>
      <c r="AA21">
        <f t="shared" si="9"/>
        <v>0.1484375</v>
      </c>
      <c r="AB21">
        <f t="shared" si="5"/>
        <v>0</v>
      </c>
      <c r="AC21">
        <f t="shared" si="10"/>
        <v>0.296875</v>
      </c>
      <c r="AD21">
        <f t="shared" si="3"/>
        <v>0.6484375</v>
      </c>
      <c r="AE21">
        <f t="shared" si="7"/>
        <v>0.45114332146142871</v>
      </c>
    </row>
    <row r="22" spans="2:31" x14ac:dyDescent="0.35">
      <c r="B22">
        <v>21</v>
      </c>
      <c r="C22">
        <v>0</v>
      </c>
      <c r="D22">
        <v>0.14313699999999999</v>
      </c>
      <c r="E22">
        <v>1</v>
      </c>
      <c r="H22">
        <v>21</v>
      </c>
      <c r="I22">
        <v>0.32156899999999999</v>
      </c>
      <c r="J22">
        <v>0.32156899999999999</v>
      </c>
      <c r="K22">
        <v>1</v>
      </c>
      <c r="N22">
        <v>21</v>
      </c>
      <c r="O22">
        <v>0.43050699999999997</v>
      </c>
      <c r="P22">
        <v>0.56488300000000002</v>
      </c>
      <c r="Q22">
        <v>0.94888899999999998</v>
      </c>
      <c r="T22">
        <f t="shared" si="11"/>
        <v>0.15625</v>
      </c>
      <c r="U22">
        <f t="shared" si="0"/>
        <v>0</v>
      </c>
      <c r="V22">
        <f t="shared" si="1"/>
        <v>0.10641891891891889</v>
      </c>
      <c r="W22">
        <f t="shared" si="2"/>
        <v>1.1199324324324325</v>
      </c>
      <c r="X22">
        <f t="shared" si="4"/>
        <v>0.12005152615475352</v>
      </c>
      <c r="AA22">
        <f t="shared" si="9"/>
        <v>0.15625</v>
      </c>
      <c r="AB22">
        <f t="shared" si="5"/>
        <v>0</v>
      </c>
      <c r="AC22">
        <f t="shared" si="10"/>
        <v>0.3125</v>
      </c>
      <c r="AD22">
        <f t="shared" si="3"/>
        <v>0.65625</v>
      </c>
      <c r="AE22">
        <f t="shared" si="7"/>
        <v>0.46018654733488246</v>
      </c>
    </row>
    <row r="23" spans="2:31" x14ac:dyDescent="0.35">
      <c r="B23">
        <v>22</v>
      </c>
      <c r="C23">
        <v>0</v>
      </c>
      <c r="D23">
        <v>0.17451</v>
      </c>
      <c r="E23">
        <v>1</v>
      </c>
      <c r="H23">
        <v>22</v>
      </c>
      <c r="I23">
        <v>0.33725500000000003</v>
      </c>
      <c r="J23">
        <v>0.33725500000000003</v>
      </c>
      <c r="K23">
        <v>1</v>
      </c>
      <c r="N23">
        <v>22</v>
      </c>
      <c r="O23">
        <v>0.44112299999999999</v>
      </c>
      <c r="P23">
        <v>0.57653200000000004</v>
      </c>
      <c r="Q23">
        <v>0.95454499999999998</v>
      </c>
      <c r="T23">
        <f t="shared" si="11"/>
        <v>0.1640625</v>
      </c>
      <c r="U23">
        <f t="shared" si="0"/>
        <v>0</v>
      </c>
      <c r="V23">
        <f t="shared" si="1"/>
        <v>0.1380912162162162</v>
      </c>
      <c r="W23">
        <f t="shared" si="2"/>
        <v>1.1516047297297298</v>
      </c>
      <c r="X23">
        <f t="shared" si="4"/>
        <v>0.15168867462805891</v>
      </c>
      <c r="AA23">
        <f t="shared" si="9"/>
        <v>0.1640625</v>
      </c>
      <c r="AB23">
        <f t="shared" si="5"/>
        <v>0</v>
      </c>
      <c r="AC23">
        <f t="shared" si="10"/>
        <v>0.328125</v>
      </c>
      <c r="AD23">
        <f t="shared" si="3"/>
        <v>0.6640625</v>
      </c>
      <c r="AE23">
        <f t="shared" si="7"/>
        <v>0.46508451576380178</v>
      </c>
    </row>
    <row r="24" spans="2:31" x14ac:dyDescent="0.35">
      <c r="B24">
        <v>23</v>
      </c>
      <c r="C24">
        <v>0</v>
      </c>
      <c r="D24">
        <v>0.190196</v>
      </c>
      <c r="E24">
        <v>1</v>
      </c>
      <c r="H24">
        <v>23</v>
      </c>
      <c r="I24">
        <v>0.34509800000000002</v>
      </c>
      <c r="J24">
        <v>0.34509800000000002</v>
      </c>
      <c r="K24">
        <v>1</v>
      </c>
      <c r="N24">
        <v>23</v>
      </c>
      <c r="O24">
        <v>0.44643100000000002</v>
      </c>
      <c r="P24">
        <v>0.58235599999999998</v>
      </c>
      <c r="Q24">
        <v>0.95737300000000003</v>
      </c>
      <c r="T24">
        <f t="shared" si="11"/>
        <v>0.171875</v>
      </c>
      <c r="U24">
        <f t="shared" si="0"/>
        <v>0</v>
      </c>
      <c r="V24">
        <f t="shared" si="1"/>
        <v>0.16976351351351351</v>
      </c>
      <c r="W24">
        <f t="shared" si="2"/>
        <v>1.183277027027027</v>
      </c>
      <c r="X24">
        <f t="shared" si="4"/>
        <v>0.18333847869400458</v>
      </c>
      <c r="AA24">
        <f t="shared" si="9"/>
        <v>0.171875</v>
      </c>
      <c r="AB24">
        <f t="shared" si="5"/>
        <v>0</v>
      </c>
      <c r="AC24">
        <f t="shared" si="10"/>
        <v>0.34375</v>
      </c>
      <c r="AD24">
        <f t="shared" si="3"/>
        <v>0.671875</v>
      </c>
      <c r="AE24">
        <f t="shared" si="7"/>
        <v>0.47058382428107326</v>
      </c>
    </row>
    <row r="25" spans="2:31" x14ac:dyDescent="0.35">
      <c r="B25">
        <v>24</v>
      </c>
      <c r="C25">
        <v>0</v>
      </c>
      <c r="D25">
        <v>0.23725499999999999</v>
      </c>
      <c r="E25">
        <v>1</v>
      </c>
      <c r="H25">
        <v>24</v>
      </c>
      <c r="I25">
        <v>0.36862699999999998</v>
      </c>
      <c r="J25">
        <v>0.36862699999999998</v>
      </c>
      <c r="K25">
        <v>1</v>
      </c>
      <c r="N25">
        <v>24</v>
      </c>
      <c r="O25">
        <v>0.46235399999999999</v>
      </c>
      <c r="P25">
        <v>0.59982999999999997</v>
      </c>
      <c r="Q25">
        <v>0.96585699999999997</v>
      </c>
      <c r="T25">
        <f t="shared" si="11"/>
        <v>0.1796875</v>
      </c>
      <c r="U25">
        <f t="shared" si="0"/>
        <v>0</v>
      </c>
      <c r="V25">
        <f t="shared" si="1"/>
        <v>0.2014358108108108</v>
      </c>
      <c r="W25">
        <f t="shared" si="2"/>
        <v>1.2149493243243243</v>
      </c>
      <c r="X25">
        <f t="shared" si="4"/>
        <v>0.21524299146440609</v>
      </c>
      <c r="AA25">
        <f t="shared" si="9"/>
        <v>0.1796875</v>
      </c>
      <c r="AB25">
        <f t="shared" si="5"/>
        <v>0</v>
      </c>
      <c r="AC25">
        <f t="shared" si="10"/>
        <v>0.359375</v>
      </c>
      <c r="AD25">
        <f t="shared" si="3"/>
        <v>0.6796875</v>
      </c>
      <c r="AE25">
        <f t="shared" si="7"/>
        <v>0.47105897718783579</v>
      </c>
    </row>
    <row r="26" spans="2:31" x14ac:dyDescent="0.35">
      <c r="B26">
        <v>25</v>
      </c>
      <c r="C26">
        <v>0</v>
      </c>
      <c r="D26">
        <v>0.268627</v>
      </c>
      <c r="E26">
        <v>1</v>
      </c>
      <c r="H26">
        <v>25</v>
      </c>
      <c r="I26">
        <v>0.38431399999999999</v>
      </c>
      <c r="J26">
        <v>0.38431399999999999</v>
      </c>
      <c r="K26">
        <v>1</v>
      </c>
      <c r="N26">
        <v>25</v>
      </c>
      <c r="O26">
        <v>0.47306999999999999</v>
      </c>
      <c r="P26">
        <v>0.61107699999999998</v>
      </c>
      <c r="Q26">
        <v>0.970634</v>
      </c>
      <c r="T26">
        <f t="shared" si="11"/>
        <v>0.1875</v>
      </c>
      <c r="U26">
        <f t="shared" si="0"/>
        <v>0</v>
      </c>
      <c r="V26">
        <f t="shared" si="1"/>
        <v>0.23310810810810811</v>
      </c>
      <c r="W26">
        <f t="shared" si="2"/>
        <v>1.2466216216216215</v>
      </c>
      <c r="X26">
        <f t="shared" si="4"/>
        <v>0.24665648372512181</v>
      </c>
      <c r="AA26">
        <f t="shared" si="9"/>
        <v>0.1875</v>
      </c>
      <c r="AB26">
        <f t="shared" si="5"/>
        <v>0</v>
      </c>
      <c r="AC26">
        <f t="shared" si="10"/>
        <v>0.375</v>
      </c>
      <c r="AD26">
        <f t="shared" si="3"/>
        <v>0.6875</v>
      </c>
      <c r="AE26">
        <f t="shared" si="7"/>
        <v>0.48330397293835686</v>
      </c>
    </row>
    <row r="27" spans="2:31" x14ac:dyDescent="0.35">
      <c r="B27">
        <v>26</v>
      </c>
      <c r="C27">
        <v>0</v>
      </c>
      <c r="D27">
        <v>0.3</v>
      </c>
      <c r="E27">
        <v>1</v>
      </c>
      <c r="H27">
        <v>26</v>
      </c>
      <c r="I27">
        <v>0.4</v>
      </c>
      <c r="J27">
        <v>0.4</v>
      </c>
      <c r="K27">
        <v>1</v>
      </c>
      <c r="N27">
        <v>26</v>
      </c>
      <c r="O27">
        <v>0.48385400000000001</v>
      </c>
      <c r="P27">
        <v>0.62204999999999999</v>
      </c>
      <c r="Q27">
        <v>0.97480800000000001</v>
      </c>
      <c r="T27">
        <f t="shared" si="11"/>
        <v>0.1953125</v>
      </c>
      <c r="U27">
        <f t="shared" si="0"/>
        <v>0</v>
      </c>
      <c r="V27">
        <f t="shared" si="1"/>
        <v>0.26478040540540537</v>
      </c>
      <c r="W27">
        <f t="shared" si="2"/>
        <v>1.2782939189189189</v>
      </c>
      <c r="X27">
        <f t="shared" si="4"/>
        <v>0.27832050157547672</v>
      </c>
      <c r="AA27">
        <f t="shared" si="9"/>
        <v>0.1953125</v>
      </c>
      <c r="AB27">
        <f t="shared" si="5"/>
        <v>0</v>
      </c>
      <c r="AC27">
        <f t="shared" si="10"/>
        <v>0.390625</v>
      </c>
      <c r="AD27">
        <f t="shared" si="3"/>
        <v>0.6953125</v>
      </c>
      <c r="AE27">
        <f t="shared" si="7"/>
        <v>0.49048093945967974</v>
      </c>
    </row>
    <row r="28" spans="2:31" x14ac:dyDescent="0.35">
      <c r="B28">
        <v>27</v>
      </c>
      <c r="C28">
        <v>0</v>
      </c>
      <c r="D28">
        <v>0.31568600000000002</v>
      </c>
      <c r="E28">
        <v>1</v>
      </c>
      <c r="H28">
        <v>27</v>
      </c>
      <c r="I28">
        <v>0.40784300000000001</v>
      </c>
      <c r="J28">
        <v>0.40784300000000001</v>
      </c>
      <c r="K28">
        <v>1</v>
      </c>
      <c r="N28">
        <v>27</v>
      </c>
      <c r="O28">
        <v>0.48924600000000001</v>
      </c>
      <c r="P28">
        <v>0.62753599999999998</v>
      </c>
      <c r="Q28">
        <v>0.97689599999999999</v>
      </c>
      <c r="T28">
        <f t="shared" si="11"/>
        <v>0.203125</v>
      </c>
      <c r="U28">
        <f t="shared" si="0"/>
        <v>0</v>
      </c>
      <c r="V28">
        <f t="shared" si="1"/>
        <v>0.29645270270270269</v>
      </c>
      <c r="W28">
        <f t="shared" si="2"/>
        <v>1.3099662162162162</v>
      </c>
      <c r="X28">
        <f t="shared" si="4"/>
        <v>0.30998651343810674</v>
      </c>
      <c r="AA28">
        <f t="shared" si="9"/>
        <v>0.203125</v>
      </c>
      <c r="AB28">
        <f t="shared" si="5"/>
        <v>0</v>
      </c>
      <c r="AC28">
        <f t="shared" si="10"/>
        <v>0.40625</v>
      </c>
      <c r="AD28">
        <f t="shared" si="3"/>
        <v>0.703125</v>
      </c>
      <c r="AE28">
        <f t="shared" si="7"/>
        <v>0.49817048098517441</v>
      </c>
    </row>
    <row r="29" spans="2:31" x14ac:dyDescent="0.35">
      <c r="B29">
        <v>28</v>
      </c>
      <c r="C29">
        <v>0</v>
      </c>
      <c r="D29">
        <v>0.36274499999999998</v>
      </c>
      <c r="E29">
        <v>1</v>
      </c>
      <c r="H29">
        <v>28</v>
      </c>
      <c r="I29">
        <v>0.43137300000000001</v>
      </c>
      <c r="J29">
        <v>0.43137300000000001</v>
      </c>
      <c r="K29">
        <v>1</v>
      </c>
      <c r="N29">
        <v>28</v>
      </c>
      <c r="O29">
        <v>0.50542299999999996</v>
      </c>
      <c r="P29">
        <v>0.64399499999999998</v>
      </c>
      <c r="Q29">
        <v>0.98315699999999995</v>
      </c>
      <c r="T29">
        <f t="shared" si="11"/>
        <v>0.2109375</v>
      </c>
      <c r="U29">
        <f t="shared" si="0"/>
        <v>0</v>
      </c>
      <c r="V29">
        <f t="shared" si="1"/>
        <v>0.328125</v>
      </c>
      <c r="W29">
        <f t="shared" si="2"/>
        <v>1.3416385135135136</v>
      </c>
      <c r="X29">
        <f t="shared" si="4"/>
        <v>0.34186488944716625</v>
      </c>
      <c r="AA29">
        <f t="shared" si="9"/>
        <v>0.2109375</v>
      </c>
      <c r="AB29">
        <f t="shared" si="5"/>
        <v>0</v>
      </c>
      <c r="AC29">
        <f t="shared" si="10"/>
        <v>0.421875</v>
      </c>
      <c r="AD29">
        <f t="shared" si="3"/>
        <v>0.7109375</v>
      </c>
      <c r="AE29">
        <f t="shared" si="7"/>
        <v>0.50008993049175665</v>
      </c>
    </row>
    <row r="30" spans="2:31" x14ac:dyDescent="0.35">
      <c r="B30">
        <v>29</v>
      </c>
      <c r="C30">
        <v>0</v>
      </c>
      <c r="D30">
        <v>0.39411800000000002</v>
      </c>
      <c r="E30">
        <v>1</v>
      </c>
      <c r="H30">
        <v>29</v>
      </c>
      <c r="I30">
        <v>0.44705899999999998</v>
      </c>
      <c r="J30">
        <v>0.44705899999999998</v>
      </c>
      <c r="K30">
        <v>1</v>
      </c>
      <c r="N30">
        <v>29</v>
      </c>
      <c r="O30">
        <v>0.51626000000000005</v>
      </c>
      <c r="P30">
        <v>0.65449800000000002</v>
      </c>
      <c r="Q30">
        <v>0.98640700000000003</v>
      </c>
      <c r="T30">
        <f t="shared" si="11"/>
        <v>0.21875</v>
      </c>
      <c r="U30">
        <f t="shared" si="0"/>
        <v>0</v>
      </c>
      <c r="V30">
        <f t="shared" si="1"/>
        <v>0.35979729729729726</v>
      </c>
      <c r="W30">
        <f t="shared" si="2"/>
        <v>1.373310810810811</v>
      </c>
      <c r="X30">
        <f t="shared" si="4"/>
        <v>0.37332244831974493</v>
      </c>
      <c r="AA30">
        <f t="shared" si="9"/>
        <v>0.21875</v>
      </c>
      <c r="AB30">
        <f t="shared" si="5"/>
        <v>0</v>
      </c>
      <c r="AC30">
        <f t="shared" si="10"/>
        <v>0.4375</v>
      </c>
      <c r="AD30">
        <f t="shared" si="3"/>
        <v>0.71875</v>
      </c>
      <c r="AE30">
        <f t="shared" si="7"/>
        <v>0.51499686189140992</v>
      </c>
    </row>
    <row r="31" spans="2:31" x14ac:dyDescent="0.35">
      <c r="B31">
        <v>30</v>
      </c>
      <c r="C31">
        <v>0</v>
      </c>
      <c r="D31">
        <v>0.42548999999999998</v>
      </c>
      <c r="E31">
        <v>1</v>
      </c>
      <c r="H31">
        <v>30</v>
      </c>
      <c r="I31">
        <v>0.46274500000000002</v>
      </c>
      <c r="J31">
        <v>0.46274500000000002</v>
      </c>
      <c r="K31">
        <v>1</v>
      </c>
      <c r="N31">
        <v>30</v>
      </c>
      <c r="O31">
        <v>0.52713200000000004</v>
      </c>
      <c r="P31">
        <v>0.66469999999999996</v>
      </c>
      <c r="Q31">
        <v>0.98906499999999997</v>
      </c>
      <c r="T31">
        <f t="shared" si="11"/>
        <v>0.2265625</v>
      </c>
      <c r="U31">
        <f t="shared" si="0"/>
        <v>0</v>
      </c>
      <c r="V31">
        <f t="shared" si="1"/>
        <v>0.39146959459459457</v>
      </c>
      <c r="W31">
        <f t="shared" si="2"/>
        <v>1.4049831081081081</v>
      </c>
      <c r="X31">
        <f t="shared" si="4"/>
        <v>0.40499176769916567</v>
      </c>
      <c r="AA31">
        <f t="shared" si="9"/>
        <v>0.2265625</v>
      </c>
      <c r="AB31">
        <f t="shared" si="5"/>
        <v>0</v>
      </c>
      <c r="AC31">
        <f t="shared" si="10"/>
        <v>0.453125</v>
      </c>
      <c r="AD31">
        <f t="shared" si="3"/>
        <v>0.7265625</v>
      </c>
      <c r="AE31">
        <f t="shared" si="7"/>
        <v>0.52408645493205608</v>
      </c>
    </row>
    <row r="32" spans="2:31" x14ac:dyDescent="0.35">
      <c r="B32">
        <v>31</v>
      </c>
      <c r="C32">
        <v>0</v>
      </c>
      <c r="D32">
        <v>0.44117600000000001</v>
      </c>
      <c r="E32">
        <v>1</v>
      </c>
      <c r="H32">
        <v>31</v>
      </c>
      <c r="I32">
        <v>0.47058800000000001</v>
      </c>
      <c r="J32">
        <v>0.47058800000000001</v>
      </c>
      <c r="K32">
        <v>1</v>
      </c>
      <c r="N32">
        <v>31</v>
      </c>
      <c r="O32">
        <v>0.53256800000000004</v>
      </c>
      <c r="P32">
        <v>0.66980099999999998</v>
      </c>
      <c r="Q32">
        <v>0.99039299999999997</v>
      </c>
      <c r="T32">
        <f t="shared" si="11"/>
        <v>0.234375</v>
      </c>
      <c r="U32">
        <f t="shared" si="0"/>
        <v>0</v>
      </c>
      <c r="V32">
        <f t="shared" si="1"/>
        <v>0.42314189189189189</v>
      </c>
      <c r="W32">
        <f t="shared" si="2"/>
        <v>1.4366554054054055</v>
      </c>
      <c r="X32">
        <f t="shared" si="4"/>
        <v>0.43666171881840793</v>
      </c>
      <c r="AA32">
        <f t="shared" si="9"/>
        <v>0.234375</v>
      </c>
      <c r="AB32">
        <f t="shared" si="5"/>
        <v>0</v>
      </c>
      <c r="AC32">
        <f t="shared" si="10"/>
        <v>0.46875</v>
      </c>
      <c r="AD32">
        <f t="shared" si="3"/>
        <v>0.734375</v>
      </c>
      <c r="AE32">
        <f t="shared" si="7"/>
        <v>0.53359688499371882</v>
      </c>
    </row>
    <row r="33" spans="2:31" x14ac:dyDescent="0.35">
      <c r="B33">
        <v>32</v>
      </c>
      <c r="C33">
        <v>0</v>
      </c>
      <c r="D33">
        <v>0.48823499999999997</v>
      </c>
      <c r="E33">
        <v>1</v>
      </c>
      <c r="H33">
        <v>32</v>
      </c>
      <c r="I33">
        <v>0.494118</v>
      </c>
      <c r="J33">
        <v>0.494118</v>
      </c>
      <c r="K33">
        <v>1</v>
      </c>
      <c r="N33">
        <v>32</v>
      </c>
      <c r="O33">
        <v>0.54887600000000003</v>
      </c>
      <c r="P33">
        <v>0.68510400000000005</v>
      </c>
      <c r="Q33">
        <v>0.99437900000000001</v>
      </c>
      <c r="T33">
        <f t="shared" si="11"/>
        <v>0.2421875</v>
      </c>
      <c r="U33">
        <f t="shared" si="0"/>
        <v>0</v>
      </c>
      <c r="V33">
        <f t="shared" si="1"/>
        <v>0.45481418918918914</v>
      </c>
      <c r="W33">
        <f t="shared" si="2"/>
        <v>1.4683277027027026</v>
      </c>
      <c r="X33">
        <f t="shared" si="4"/>
        <v>0.46852623973812946</v>
      </c>
      <c r="AA33">
        <f t="shared" si="9"/>
        <v>0.2421875</v>
      </c>
      <c r="AB33">
        <f t="shared" si="5"/>
        <v>0</v>
      </c>
      <c r="AC33">
        <f t="shared" si="10"/>
        <v>0.484375</v>
      </c>
      <c r="AD33">
        <f t="shared" si="3"/>
        <v>0.7421875</v>
      </c>
      <c r="AE33">
        <f t="shared" si="7"/>
        <v>0.53675919393080729</v>
      </c>
    </row>
    <row r="34" spans="2:31" x14ac:dyDescent="0.35">
      <c r="B34">
        <v>33</v>
      </c>
      <c r="C34">
        <v>0</v>
      </c>
      <c r="D34">
        <v>0.51960799999999996</v>
      </c>
      <c r="E34">
        <v>1</v>
      </c>
      <c r="H34">
        <v>33</v>
      </c>
      <c r="I34">
        <v>0.50980400000000003</v>
      </c>
      <c r="J34">
        <v>0.50980400000000003</v>
      </c>
      <c r="K34">
        <v>1</v>
      </c>
      <c r="N34">
        <v>33</v>
      </c>
      <c r="O34">
        <v>0.55974699999999999</v>
      </c>
      <c r="P34">
        <v>0.69476800000000005</v>
      </c>
      <c r="Q34">
        <v>0.99607500000000004</v>
      </c>
      <c r="T34">
        <f t="shared" si="11"/>
        <v>0.25</v>
      </c>
      <c r="U34">
        <f t="shared" ref="U34:U65" si="12">MAX(0,MIN(1, IF(T34&lt;$S$7,$S$5,$S$6)-ABS(T34-$S$7)))/IF(T34&lt;$S$7,$S$5,$S$6)*$S$4</f>
        <v>0</v>
      </c>
      <c r="V34">
        <f t="shared" ref="V34:V65" si="13">MAX(0,MIN(1, IF(T34&lt;$S$13,$S$11,$S$12)-ABS(T34-$S$13)))/IF(T34&lt;$S$13,$S$11,$S$12)*$S$10</f>
        <v>0.48648648648648651</v>
      </c>
      <c r="W34">
        <f t="shared" ref="W34:W65" si="14">MAX(0,MIN(1, IF(T34&lt;$S$19,$S$17,$S$18)-ABS(T34-$S$19)))/IF(T34&lt;$S$19,$S$17,$S$18)*$S$16</f>
        <v>1.5</v>
      </c>
      <c r="X34">
        <f t="shared" si="4"/>
        <v>0.50000305729015992</v>
      </c>
      <c r="AA34">
        <f t="shared" si="9"/>
        <v>0.25</v>
      </c>
      <c r="AB34">
        <f t="shared" si="5"/>
        <v>0</v>
      </c>
      <c r="AC34">
        <f t="shared" si="10"/>
        <v>0.5</v>
      </c>
      <c r="AD34">
        <f t="shared" ref="AD34:AD65" si="15">MAX(0,MIN(1, IF(AA34&lt;$Z$19,$Z$17,$Z$18)-ABS(AA34-$Z$19)))/IF(AA34&lt;$Z$19,$Z$17,$Z$18)*$Z$16</f>
        <v>0.75</v>
      </c>
      <c r="AE34">
        <f t="shared" si="7"/>
        <v>0.55379345955690018</v>
      </c>
    </row>
    <row r="35" spans="2:31" x14ac:dyDescent="0.35">
      <c r="B35">
        <v>34</v>
      </c>
      <c r="C35">
        <v>0</v>
      </c>
      <c r="D35">
        <v>0.55098000000000003</v>
      </c>
      <c r="E35">
        <v>1</v>
      </c>
      <c r="H35">
        <v>34</v>
      </c>
      <c r="I35">
        <v>0.52549000000000001</v>
      </c>
      <c r="J35">
        <v>0.52549000000000001</v>
      </c>
      <c r="K35">
        <v>1</v>
      </c>
      <c r="N35">
        <v>34</v>
      </c>
      <c r="O35">
        <v>0.57061600000000001</v>
      </c>
      <c r="P35">
        <v>0.70410899999999998</v>
      </c>
      <c r="Q35">
        <v>0.99719500000000005</v>
      </c>
      <c r="T35">
        <f t="shared" si="11"/>
        <v>0.2578125</v>
      </c>
      <c r="U35">
        <f t="shared" si="12"/>
        <v>0</v>
      </c>
      <c r="V35">
        <f t="shared" si="13"/>
        <v>0.51815878378378377</v>
      </c>
      <c r="W35">
        <f t="shared" si="14"/>
        <v>1.4683277027027026</v>
      </c>
      <c r="X35">
        <f t="shared" ref="X35:X66" si="16">SQRT((U35-C34)^2+(V35-D34)^2+(W35-E34)^2)</f>
        <v>0.46832994496020902</v>
      </c>
      <c r="AA35">
        <f t="shared" si="9"/>
        <v>0.2578125</v>
      </c>
      <c r="AB35">
        <f t="shared" si="5"/>
        <v>3.125E-2</v>
      </c>
      <c r="AC35">
        <f t="shared" si="10"/>
        <v>0.515625</v>
      </c>
      <c r="AD35">
        <f t="shared" si="15"/>
        <v>0.7578125</v>
      </c>
      <c r="AE35">
        <f t="shared" ref="AE35:AE66" si="17">SQRT((AB35-I34)^2+(AC35-J34)^2+(AD35-K34)^2)</f>
        <v>0.53637915704588113</v>
      </c>
    </row>
    <row r="36" spans="2:31" x14ac:dyDescent="0.35">
      <c r="B36">
        <v>35</v>
      </c>
      <c r="C36">
        <v>0</v>
      </c>
      <c r="D36">
        <v>0.58235300000000001</v>
      </c>
      <c r="E36">
        <v>1</v>
      </c>
      <c r="H36">
        <v>35</v>
      </c>
      <c r="I36">
        <v>0.54117599999999999</v>
      </c>
      <c r="J36">
        <v>0.54117599999999999</v>
      </c>
      <c r="K36">
        <v>1</v>
      </c>
      <c r="N36">
        <v>35</v>
      </c>
      <c r="O36">
        <v>0.58148599999999995</v>
      </c>
      <c r="P36">
        <v>0.71345099999999995</v>
      </c>
      <c r="Q36">
        <v>0.99831400000000003</v>
      </c>
      <c r="T36">
        <f t="shared" si="11"/>
        <v>0.265625</v>
      </c>
      <c r="U36">
        <f t="shared" si="12"/>
        <v>0</v>
      </c>
      <c r="V36">
        <f t="shared" si="13"/>
        <v>0.54983108108108114</v>
      </c>
      <c r="W36">
        <f t="shared" si="14"/>
        <v>1.4366554054054055</v>
      </c>
      <c r="X36">
        <f t="shared" si="16"/>
        <v>0.4366569169089633</v>
      </c>
      <c r="AA36">
        <f t="shared" si="9"/>
        <v>0.265625</v>
      </c>
      <c r="AB36">
        <f t="shared" si="5"/>
        <v>6.25E-2</v>
      </c>
      <c r="AC36">
        <f t="shared" si="10"/>
        <v>0.53125</v>
      </c>
      <c r="AD36">
        <f t="shared" si="15"/>
        <v>0.765625</v>
      </c>
      <c r="AE36">
        <f t="shared" si="17"/>
        <v>0.51896489122579381</v>
      </c>
    </row>
    <row r="37" spans="2:31" x14ac:dyDescent="0.35">
      <c r="B37">
        <v>36</v>
      </c>
      <c r="C37">
        <v>0</v>
      </c>
      <c r="D37">
        <v>0.61372499999999997</v>
      </c>
      <c r="E37">
        <v>1</v>
      </c>
      <c r="H37">
        <v>36</v>
      </c>
      <c r="I37">
        <v>0.556863</v>
      </c>
      <c r="J37">
        <v>0.556863</v>
      </c>
      <c r="K37">
        <v>1</v>
      </c>
      <c r="N37">
        <v>36</v>
      </c>
      <c r="O37">
        <v>0.59235599999999999</v>
      </c>
      <c r="P37">
        <v>0.72279199999999999</v>
      </c>
      <c r="Q37">
        <v>0.99943400000000004</v>
      </c>
      <c r="T37">
        <f t="shared" si="11"/>
        <v>0.2734375</v>
      </c>
      <c r="U37">
        <f t="shared" si="12"/>
        <v>0</v>
      </c>
      <c r="V37">
        <f t="shared" si="13"/>
        <v>0.5815033783783784</v>
      </c>
      <c r="W37">
        <f t="shared" si="14"/>
        <v>1.4049831081081081</v>
      </c>
      <c r="X37">
        <f t="shared" si="16"/>
        <v>0.40498399932565671</v>
      </c>
      <c r="AA37">
        <f t="shared" si="9"/>
        <v>0.2734375</v>
      </c>
      <c r="AB37">
        <f t="shared" si="5"/>
        <v>9.375E-2</v>
      </c>
      <c r="AC37">
        <f t="shared" si="10"/>
        <v>0.546875</v>
      </c>
      <c r="AD37">
        <f t="shared" si="15"/>
        <v>0.7734375</v>
      </c>
      <c r="AE37">
        <f t="shared" si="17"/>
        <v>0.50155066591845932</v>
      </c>
    </row>
    <row r="38" spans="2:31" x14ac:dyDescent="0.35">
      <c r="B38">
        <v>37</v>
      </c>
      <c r="C38">
        <v>0</v>
      </c>
      <c r="D38">
        <v>0.64509799999999995</v>
      </c>
      <c r="E38">
        <v>1</v>
      </c>
      <c r="H38">
        <v>37</v>
      </c>
      <c r="I38">
        <v>0.57254899999999997</v>
      </c>
      <c r="J38">
        <v>0.57254899999999997</v>
      </c>
      <c r="K38">
        <v>1</v>
      </c>
      <c r="N38">
        <v>37</v>
      </c>
      <c r="O38">
        <v>0.60316199999999998</v>
      </c>
      <c r="P38">
        <v>0.73152700000000004</v>
      </c>
      <c r="Q38">
        <v>0.99956500000000004</v>
      </c>
      <c r="T38">
        <f t="shared" si="11"/>
        <v>0.28125</v>
      </c>
      <c r="U38">
        <f t="shared" si="12"/>
        <v>0</v>
      </c>
      <c r="V38">
        <f t="shared" si="13"/>
        <v>0.61317567567567566</v>
      </c>
      <c r="W38">
        <f t="shared" si="14"/>
        <v>1.373310810810811</v>
      </c>
      <c r="X38">
        <f t="shared" si="16"/>
        <v>0.37331121497409958</v>
      </c>
      <c r="AA38">
        <f t="shared" si="9"/>
        <v>0.28125</v>
      </c>
      <c r="AB38">
        <f t="shared" si="5"/>
        <v>0.125</v>
      </c>
      <c r="AC38">
        <f t="shared" si="10"/>
        <v>0.5625</v>
      </c>
      <c r="AD38">
        <f t="shared" si="15"/>
        <v>0.78125</v>
      </c>
      <c r="AE38">
        <f t="shared" si="17"/>
        <v>0.48413736587666933</v>
      </c>
    </row>
    <row r="39" spans="2:31" x14ac:dyDescent="0.35">
      <c r="B39">
        <v>38</v>
      </c>
      <c r="C39">
        <v>0</v>
      </c>
      <c r="D39">
        <v>0.66078400000000004</v>
      </c>
      <c r="E39">
        <v>1</v>
      </c>
      <c r="H39">
        <v>38</v>
      </c>
      <c r="I39">
        <v>0.58039200000000002</v>
      </c>
      <c r="J39">
        <v>0.58039200000000002</v>
      </c>
      <c r="K39">
        <v>1</v>
      </c>
      <c r="N39">
        <v>38</v>
      </c>
      <c r="O39">
        <v>0.60854699999999995</v>
      </c>
      <c r="P39">
        <v>0.73572499999999996</v>
      </c>
      <c r="Q39">
        <v>0.99935399999999996</v>
      </c>
      <c r="T39">
        <f t="shared" si="11"/>
        <v>0.2890625</v>
      </c>
      <c r="U39">
        <f t="shared" si="12"/>
        <v>0</v>
      </c>
      <c r="V39">
        <f t="shared" si="13"/>
        <v>0.64484797297297292</v>
      </c>
      <c r="W39">
        <f t="shared" si="14"/>
        <v>1.3416385135135136</v>
      </c>
      <c r="X39">
        <f t="shared" si="16"/>
        <v>0.34163860500423171</v>
      </c>
      <c r="AA39">
        <f t="shared" si="9"/>
        <v>0.2890625</v>
      </c>
      <c r="AB39">
        <f t="shared" si="5"/>
        <v>0.15625</v>
      </c>
      <c r="AC39">
        <f t="shared" si="10"/>
        <v>0.578125</v>
      </c>
      <c r="AD39">
        <f t="shared" si="15"/>
        <v>0.7890625</v>
      </c>
      <c r="AE39">
        <f t="shared" si="17"/>
        <v>0.46672323499398438</v>
      </c>
    </row>
    <row r="40" spans="2:31" x14ac:dyDescent="0.35">
      <c r="B40">
        <v>39</v>
      </c>
      <c r="C40">
        <v>0</v>
      </c>
      <c r="D40">
        <v>0.707843</v>
      </c>
      <c r="E40">
        <v>1</v>
      </c>
      <c r="H40">
        <v>39</v>
      </c>
      <c r="I40">
        <v>0.60392199999999996</v>
      </c>
      <c r="J40">
        <v>0.60392199999999996</v>
      </c>
      <c r="K40">
        <v>1</v>
      </c>
      <c r="N40">
        <v>39</v>
      </c>
      <c r="O40">
        <v>0.62470300000000001</v>
      </c>
      <c r="P40">
        <v>0.74831800000000004</v>
      </c>
      <c r="Q40">
        <v>0.99871900000000002</v>
      </c>
      <c r="T40">
        <f t="shared" si="11"/>
        <v>0.296875</v>
      </c>
      <c r="U40">
        <f t="shared" si="12"/>
        <v>0</v>
      </c>
      <c r="V40">
        <f t="shared" si="13"/>
        <v>0.67652027027027017</v>
      </c>
      <c r="W40">
        <f t="shared" si="14"/>
        <v>1.3099662162162162</v>
      </c>
      <c r="X40">
        <f t="shared" si="16"/>
        <v>0.31036540625111086</v>
      </c>
      <c r="AA40">
        <f t="shared" si="9"/>
        <v>0.296875</v>
      </c>
      <c r="AB40">
        <f t="shared" si="5"/>
        <v>0.1875</v>
      </c>
      <c r="AC40">
        <f t="shared" si="10"/>
        <v>0.59375</v>
      </c>
      <c r="AD40">
        <f t="shared" si="15"/>
        <v>0.796875</v>
      </c>
      <c r="AE40">
        <f t="shared" si="17"/>
        <v>0.44249556546139535</v>
      </c>
    </row>
    <row r="41" spans="2:31" x14ac:dyDescent="0.35">
      <c r="B41">
        <v>40</v>
      </c>
      <c r="C41">
        <v>0</v>
      </c>
      <c r="D41">
        <v>0.73921599999999998</v>
      </c>
      <c r="E41">
        <v>1</v>
      </c>
      <c r="H41">
        <v>40</v>
      </c>
      <c r="I41">
        <v>0.61960800000000005</v>
      </c>
      <c r="J41">
        <v>0.61960800000000005</v>
      </c>
      <c r="K41">
        <v>1</v>
      </c>
      <c r="N41">
        <v>40</v>
      </c>
      <c r="O41">
        <v>0.63547399999999998</v>
      </c>
      <c r="P41">
        <v>0.756714</v>
      </c>
      <c r="Q41">
        <v>0.99829699999999999</v>
      </c>
      <c r="T41">
        <f t="shared" si="11"/>
        <v>0.3046875</v>
      </c>
      <c r="U41">
        <f t="shared" si="12"/>
        <v>0</v>
      </c>
      <c r="V41">
        <f t="shared" si="13"/>
        <v>0.70819256756756754</v>
      </c>
      <c r="W41">
        <f t="shared" si="14"/>
        <v>1.2782939189189189</v>
      </c>
      <c r="X41">
        <f t="shared" si="16"/>
        <v>0.27829413846636092</v>
      </c>
      <c r="AA41">
        <f t="shared" si="9"/>
        <v>0.3046875</v>
      </c>
      <c r="AB41">
        <f t="shared" si="5"/>
        <v>0.21875</v>
      </c>
      <c r="AC41">
        <f t="shared" si="10"/>
        <v>0.609375</v>
      </c>
      <c r="AD41">
        <f t="shared" si="15"/>
        <v>0.8046875</v>
      </c>
      <c r="AE41">
        <f t="shared" si="17"/>
        <v>0.4318960262021983</v>
      </c>
    </row>
    <row r="42" spans="2:31" x14ac:dyDescent="0.35">
      <c r="B42">
        <v>41</v>
      </c>
      <c r="C42">
        <v>0</v>
      </c>
      <c r="D42">
        <v>0.77058800000000005</v>
      </c>
      <c r="E42">
        <v>1</v>
      </c>
      <c r="H42">
        <v>41</v>
      </c>
      <c r="I42">
        <v>0.63529400000000003</v>
      </c>
      <c r="J42">
        <v>0.63529400000000003</v>
      </c>
      <c r="K42">
        <v>1</v>
      </c>
      <c r="N42">
        <v>41</v>
      </c>
      <c r="O42">
        <v>0.64611300000000005</v>
      </c>
      <c r="P42">
        <v>0.764436</v>
      </c>
      <c r="Q42">
        <v>0.99686799999999998</v>
      </c>
      <c r="T42">
        <f t="shared" si="11"/>
        <v>0.3125</v>
      </c>
      <c r="U42">
        <f t="shared" si="12"/>
        <v>0</v>
      </c>
      <c r="V42">
        <f t="shared" si="13"/>
        <v>0.73986486486486491</v>
      </c>
      <c r="W42">
        <f t="shared" si="14"/>
        <v>1.2466216216216215</v>
      </c>
      <c r="X42">
        <f t="shared" si="16"/>
        <v>0.24662247520631833</v>
      </c>
      <c r="AA42">
        <f t="shared" si="9"/>
        <v>0.3125</v>
      </c>
      <c r="AB42">
        <f t="shared" si="5"/>
        <v>0.25</v>
      </c>
      <c r="AC42">
        <f t="shared" si="10"/>
        <v>0.625</v>
      </c>
      <c r="AD42">
        <f t="shared" si="15"/>
        <v>0.8125</v>
      </c>
      <c r="AE42">
        <f t="shared" si="17"/>
        <v>0.41448208324124225</v>
      </c>
    </row>
    <row r="43" spans="2:31" x14ac:dyDescent="0.35">
      <c r="B43">
        <v>42</v>
      </c>
      <c r="C43">
        <v>0</v>
      </c>
      <c r="D43">
        <v>0.80196100000000003</v>
      </c>
      <c r="E43">
        <v>1</v>
      </c>
      <c r="H43">
        <v>42</v>
      </c>
      <c r="I43">
        <v>0.65098</v>
      </c>
      <c r="J43">
        <v>0.65098</v>
      </c>
      <c r="K43">
        <v>1</v>
      </c>
      <c r="N43">
        <v>42</v>
      </c>
      <c r="O43">
        <v>0.65668300000000002</v>
      </c>
      <c r="P43">
        <v>0.77180599999999999</v>
      </c>
      <c r="Q43">
        <v>0.99491399999999997</v>
      </c>
      <c r="T43">
        <f t="shared" si="11"/>
        <v>0.3203125</v>
      </c>
      <c r="U43">
        <f t="shared" si="12"/>
        <v>0</v>
      </c>
      <c r="V43">
        <f t="shared" si="13"/>
        <v>0.77153716216216217</v>
      </c>
      <c r="W43">
        <f t="shared" si="14"/>
        <v>1.2149493243243243</v>
      </c>
      <c r="X43">
        <f t="shared" si="16"/>
        <v>0.21495141994481834</v>
      </c>
      <c r="AA43">
        <f t="shared" si="9"/>
        <v>0.3203125</v>
      </c>
      <c r="AB43">
        <f t="shared" si="5"/>
        <v>0.28125</v>
      </c>
      <c r="AC43">
        <f t="shared" si="10"/>
        <v>0.640625</v>
      </c>
      <c r="AD43">
        <f t="shared" si="15"/>
        <v>0.8203125</v>
      </c>
      <c r="AE43">
        <f t="shared" si="17"/>
        <v>0.39706821977243406</v>
      </c>
    </row>
    <row r="44" spans="2:31" x14ac:dyDescent="0.35">
      <c r="B44">
        <v>43</v>
      </c>
      <c r="C44">
        <v>0</v>
      </c>
      <c r="D44">
        <v>0.83333299999999999</v>
      </c>
      <c r="E44">
        <v>1</v>
      </c>
      <c r="H44">
        <v>43</v>
      </c>
      <c r="I44">
        <v>0.66666700000000001</v>
      </c>
      <c r="J44">
        <v>0.66666700000000001</v>
      </c>
      <c r="K44">
        <v>1</v>
      </c>
      <c r="N44">
        <v>43</v>
      </c>
      <c r="O44">
        <v>0.66725299999999999</v>
      </c>
      <c r="P44">
        <v>0.77917599999999998</v>
      </c>
      <c r="Q44">
        <v>0.99295900000000004</v>
      </c>
      <c r="T44">
        <f t="shared" si="11"/>
        <v>0.328125</v>
      </c>
      <c r="U44">
        <f t="shared" si="12"/>
        <v>0</v>
      </c>
      <c r="V44">
        <f t="shared" si="13"/>
        <v>0.80320945945945943</v>
      </c>
      <c r="W44">
        <f t="shared" si="14"/>
        <v>1.183277027027027</v>
      </c>
      <c r="X44">
        <f t="shared" si="16"/>
        <v>0.18328127915007439</v>
      </c>
      <c r="AA44">
        <f t="shared" si="9"/>
        <v>0.328125</v>
      </c>
      <c r="AB44">
        <f t="shared" si="5"/>
        <v>0.3125</v>
      </c>
      <c r="AC44">
        <f t="shared" si="10"/>
        <v>0.65625</v>
      </c>
      <c r="AD44">
        <f t="shared" si="15"/>
        <v>0.828125</v>
      </c>
      <c r="AE44">
        <f t="shared" si="17"/>
        <v>0.37965444673413218</v>
      </c>
    </row>
    <row r="45" spans="2:31" x14ac:dyDescent="0.35">
      <c r="B45">
        <v>44</v>
      </c>
      <c r="C45">
        <v>0</v>
      </c>
      <c r="D45">
        <v>0.86470599999999997</v>
      </c>
      <c r="E45">
        <v>0.99620500000000001</v>
      </c>
      <c r="H45">
        <v>44</v>
      </c>
      <c r="I45">
        <v>0.68235299999999999</v>
      </c>
      <c r="J45">
        <v>0.68235299999999999</v>
      </c>
      <c r="K45">
        <v>1</v>
      </c>
      <c r="N45">
        <v>44</v>
      </c>
      <c r="O45">
        <v>0.67782299999999995</v>
      </c>
      <c r="P45">
        <v>0.78654599999999997</v>
      </c>
      <c r="Q45">
        <v>0.99100500000000002</v>
      </c>
      <c r="T45">
        <f t="shared" si="11"/>
        <v>0.3359375</v>
      </c>
      <c r="U45">
        <f t="shared" si="12"/>
        <v>0</v>
      </c>
      <c r="V45">
        <f t="shared" si="13"/>
        <v>0.8348817567567568</v>
      </c>
      <c r="W45">
        <f t="shared" si="14"/>
        <v>1.1516047297297298</v>
      </c>
      <c r="X45">
        <f t="shared" si="16"/>
        <v>0.15161264038303676</v>
      </c>
      <c r="AA45">
        <f t="shared" si="9"/>
        <v>0.3359375</v>
      </c>
      <c r="AB45">
        <f t="shared" si="5"/>
        <v>0.34375</v>
      </c>
      <c r="AC45">
        <f t="shared" si="10"/>
        <v>0.671875</v>
      </c>
      <c r="AD45">
        <f t="shared" si="15"/>
        <v>0.8359375</v>
      </c>
      <c r="AE45">
        <f t="shared" si="17"/>
        <v>0.36224165422994914</v>
      </c>
    </row>
    <row r="46" spans="2:31" x14ac:dyDescent="0.35">
      <c r="B46">
        <v>45</v>
      </c>
      <c r="C46">
        <v>0</v>
      </c>
      <c r="D46">
        <v>0.89607800000000004</v>
      </c>
      <c r="E46">
        <v>0.97090399999999999</v>
      </c>
      <c r="H46">
        <v>45</v>
      </c>
      <c r="I46">
        <v>0.69803899999999997</v>
      </c>
      <c r="J46">
        <v>0.69803899999999997</v>
      </c>
      <c r="K46">
        <v>1</v>
      </c>
      <c r="N46">
        <v>45</v>
      </c>
      <c r="O46">
        <v>0.68818800000000002</v>
      </c>
      <c r="P46">
        <v>0.79317800000000005</v>
      </c>
      <c r="Q46">
        <v>0.98803799999999997</v>
      </c>
      <c r="T46">
        <f t="shared" si="11"/>
        <v>0.34375</v>
      </c>
      <c r="U46">
        <f t="shared" si="12"/>
        <v>0</v>
      </c>
      <c r="V46">
        <f t="shared" si="13"/>
        <v>0.86655405405405417</v>
      </c>
      <c r="W46">
        <f t="shared" si="14"/>
        <v>1.1199324324324325</v>
      </c>
      <c r="X46">
        <f t="shared" si="16"/>
        <v>0.12374123338689025</v>
      </c>
      <c r="AA46">
        <f t="shared" si="9"/>
        <v>0.34375</v>
      </c>
      <c r="AB46">
        <f t="shared" si="5"/>
        <v>0.375</v>
      </c>
      <c r="AC46">
        <f t="shared" si="10"/>
        <v>0.6875</v>
      </c>
      <c r="AD46">
        <f t="shared" si="15"/>
        <v>0.84375</v>
      </c>
      <c r="AE46">
        <f t="shared" si="17"/>
        <v>0.34482810314416079</v>
      </c>
    </row>
    <row r="47" spans="2:31" x14ac:dyDescent="0.35">
      <c r="B47">
        <v>46</v>
      </c>
      <c r="C47">
        <v>9.4879999999999999E-3</v>
      </c>
      <c r="D47">
        <v>0.91176500000000005</v>
      </c>
      <c r="E47">
        <v>0.95825400000000005</v>
      </c>
      <c r="H47">
        <v>46</v>
      </c>
      <c r="I47">
        <v>0.70588200000000001</v>
      </c>
      <c r="J47">
        <v>0.70588200000000001</v>
      </c>
      <c r="K47">
        <v>1</v>
      </c>
      <c r="N47">
        <v>46</v>
      </c>
      <c r="O47">
        <v>0.69332099999999997</v>
      </c>
      <c r="P47">
        <v>0.79631399999999997</v>
      </c>
      <c r="Q47">
        <v>0.98630799999999996</v>
      </c>
      <c r="T47">
        <f t="shared" si="11"/>
        <v>0.3515625</v>
      </c>
      <c r="U47">
        <f t="shared" si="12"/>
        <v>0</v>
      </c>
      <c r="V47">
        <f t="shared" si="13"/>
        <v>0.89822635135135132</v>
      </c>
      <c r="W47">
        <f t="shared" si="14"/>
        <v>1.0882601351351351</v>
      </c>
      <c r="X47">
        <f t="shared" si="16"/>
        <v>0.11737579762193288</v>
      </c>
      <c r="AA47">
        <f t="shared" si="9"/>
        <v>0.3515625</v>
      </c>
      <c r="AB47">
        <f t="shared" si="5"/>
        <v>0.40625</v>
      </c>
      <c r="AC47">
        <f t="shared" si="10"/>
        <v>0.703125</v>
      </c>
      <c r="AD47">
        <f t="shared" si="15"/>
        <v>0.8515625</v>
      </c>
      <c r="AE47">
        <f t="shared" si="17"/>
        <v>0.32741469014576907</v>
      </c>
    </row>
    <row r="48" spans="2:31" x14ac:dyDescent="0.35">
      <c r="B48">
        <v>47</v>
      </c>
      <c r="C48">
        <v>4.7438000000000001E-2</v>
      </c>
      <c r="D48">
        <v>0.95882400000000001</v>
      </c>
      <c r="E48">
        <v>0.92030400000000001</v>
      </c>
      <c r="H48">
        <v>47</v>
      </c>
      <c r="I48">
        <v>0.72941199999999995</v>
      </c>
      <c r="J48">
        <v>0.72941199999999995</v>
      </c>
      <c r="K48">
        <v>1</v>
      </c>
      <c r="N48">
        <v>47</v>
      </c>
      <c r="O48">
        <v>0.70872000000000002</v>
      </c>
      <c r="P48">
        <v>0.80572100000000002</v>
      </c>
      <c r="Q48">
        <v>0.98111700000000002</v>
      </c>
      <c r="T48">
        <f t="shared" si="11"/>
        <v>0.359375</v>
      </c>
      <c r="U48">
        <f t="shared" si="12"/>
        <v>0</v>
      </c>
      <c r="V48">
        <f t="shared" si="13"/>
        <v>0.92989864864864868</v>
      </c>
      <c r="W48">
        <f t="shared" si="14"/>
        <v>1.0565878378378377</v>
      </c>
      <c r="X48">
        <f t="shared" si="16"/>
        <v>0.10044100268929414</v>
      </c>
      <c r="AA48">
        <f t="shared" si="9"/>
        <v>0.359375</v>
      </c>
      <c r="AB48">
        <f t="shared" si="5"/>
        <v>0.4375</v>
      </c>
      <c r="AC48">
        <f t="shared" si="10"/>
        <v>0.71875</v>
      </c>
      <c r="AD48">
        <f t="shared" si="15"/>
        <v>0.859375</v>
      </c>
      <c r="AE48">
        <f t="shared" si="17"/>
        <v>0.30326535241105274</v>
      </c>
    </row>
    <row r="49" spans="2:31" x14ac:dyDescent="0.35">
      <c r="B49">
        <v>48</v>
      </c>
      <c r="C49">
        <v>7.2738999999999998E-2</v>
      </c>
      <c r="D49">
        <v>0.99019599999999997</v>
      </c>
      <c r="E49">
        <v>0.89500299999999999</v>
      </c>
      <c r="H49">
        <v>48</v>
      </c>
      <c r="I49">
        <v>0.74509800000000004</v>
      </c>
      <c r="J49">
        <v>0.74509800000000004</v>
      </c>
      <c r="K49">
        <v>1</v>
      </c>
      <c r="N49">
        <v>48</v>
      </c>
      <c r="O49">
        <v>0.71898499999999999</v>
      </c>
      <c r="P49">
        <v>0.81199299999999996</v>
      </c>
      <c r="Q49">
        <v>0.97765599999999997</v>
      </c>
      <c r="T49">
        <f t="shared" si="11"/>
        <v>0.3671875</v>
      </c>
      <c r="U49">
        <f t="shared" si="12"/>
        <v>0</v>
      </c>
      <c r="V49">
        <f t="shared" si="13"/>
        <v>0.96157094594594583</v>
      </c>
      <c r="W49">
        <f t="shared" si="14"/>
        <v>1.0249155405405403</v>
      </c>
      <c r="X49">
        <f t="shared" si="16"/>
        <v>0.11489771090102302</v>
      </c>
      <c r="AA49">
        <f t="shared" si="9"/>
        <v>0.3671875</v>
      </c>
      <c r="AB49">
        <f t="shared" si="5"/>
        <v>0.46875</v>
      </c>
      <c r="AC49">
        <f t="shared" si="10"/>
        <v>0.734375</v>
      </c>
      <c r="AD49">
        <f t="shared" si="15"/>
        <v>0.8671875</v>
      </c>
      <c r="AE49">
        <f t="shared" si="17"/>
        <v>0.2925892509461856</v>
      </c>
    </row>
    <row r="50" spans="2:31" x14ac:dyDescent="0.35">
      <c r="B50">
        <v>49</v>
      </c>
      <c r="C50">
        <v>9.8039000000000001E-2</v>
      </c>
      <c r="D50">
        <v>1</v>
      </c>
      <c r="E50">
        <v>0.869703</v>
      </c>
      <c r="H50">
        <v>49</v>
      </c>
      <c r="I50">
        <v>0.76078400000000002</v>
      </c>
      <c r="J50">
        <v>0.76078400000000002</v>
      </c>
      <c r="K50">
        <v>1</v>
      </c>
      <c r="N50">
        <v>49</v>
      </c>
      <c r="O50">
        <v>0.72897000000000001</v>
      </c>
      <c r="P50">
        <v>0.81746399999999997</v>
      </c>
      <c r="Q50">
        <v>0.97318800000000005</v>
      </c>
      <c r="T50">
        <f t="shared" si="11"/>
        <v>0.375</v>
      </c>
      <c r="U50">
        <f t="shared" si="12"/>
        <v>0</v>
      </c>
      <c r="V50">
        <f t="shared" si="13"/>
        <v>0.9932432432432432</v>
      </c>
      <c r="W50">
        <f t="shared" si="14"/>
        <v>0.9932432432432432</v>
      </c>
      <c r="X50">
        <f t="shared" si="16"/>
        <v>0.12227588971205683</v>
      </c>
      <c r="AA50">
        <f t="shared" si="9"/>
        <v>0.375</v>
      </c>
      <c r="AB50">
        <f t="shared" si="5"/>
        <v>0.5</v>
      </c>
      <c r="AC50">
        <f t="shared" si="10"/>
        <v>0.75</v>
      </c>
      <c r="AD50">
        <f t="shared" si="15"/>
        <v>0.875</v>
      </c>
      <c r="AE50">
        <f t="shared" si="17"/>
        <v>0.27517641470155108</v>
      </c>
    </row>
    <row r="51" spans="2:31" x14ac:dyDescent="0.35">
      <c r="B51">
        <v>50</v>
      </c>
      <c r="C51">
        <v>0.12334000000000001</v>
      </c>
      <c r="D51">
        <v>1</v>
      </c>
      <c r="E51">
        <v>0.84440199999999999</v>
      </c>
      <c r="H51">
        <v>50</v>
      </c>
      <c r="I51">
        <v>0.77647100000000002</v>
      </c>
      <c r="J51">
        <v>0.77647100000000002</v>
      </c>
      <c r="K51">
        <v>1</v>
      </c>
      <c r="N51">
        <v>50</v>
      </c>
      <c r="O51">
        <v>0.73882599999999998</v>
      </c>
      <c r="P51">
        <v>0.82257199999999997</v>
      </c>
      <c r="Q51">
        <v>0.96826100000000004</v>
      </c>
      <c r="T51">
        <f t="shared" si="11"/>
        <v>0.3828125</v>
      </c>
      <c r="U51">
        <f t="shared" si="12"/>
        <v>1.1402027027027009E-2</v>
      </c>
      <c r="V51">
        <f t="shared" si="13"/>
        <v>1.0249155405405403</v>
      </c>
      <c r="W51">
        <f t="shared" si="14"/>
        <v>0.96157094594594583</v>
      </c>
      <c r="X51">
        <f t="shared" si="16"/>
        <v>0.12871079495782078</v>
      </c>
      <c r="AA51">
        <f t="shared" si="9"/>
        <v>0.3828125</v>
      </c>
      <c r="AB51">
        <f t="shared" si="5"/>
        <v>0.53125</v>
      </c>
      <c r="AC51">
        <f t="shared" si="10"/>
        <v>0.765625</v>
      </c>
      <c r="AD51">
        <f t="shared" si="15"/>
        <v>0.8828125</v>
      </c>
      <c r="AE51">
        <f t="shared" si="17"/>
        <v>0.25776385043921501</v>
      </c>
    </row>
    <row r="52" spans="2:31" x14ac:dyDescent="0.35">
      <c r="B52">
        <v>51</v>
      </c>
      <c r="C52">
        <v>0.14863999999999999</v>
      </c>
      <c r="D52">
        <v>1</v>
      </c>
      <c r="E52">
        <v>0.819102</v>
      </c>
      <c r="H52">
        <v>51</v>
      </c>
      <c r="I52">
        <v>0.792157</v>
      </c>
      <c r="J52">
        <v>0.792157</v>
      </c>
      <c r="K52">
        <v>1</v>
      </c>
      <c r="N52">
        <v>51</v>
      </c>
      <c r="O52">
        <v>0.74868199999999996</v>
      </c>
      <c r="P52">
        <v>0.82767900000000005</v>
      </c>
      <c r="Q52">
        <v>0.96333400000000002</v>
      </c>
      <c r="T52">
        <f t="shared" si="11"/>
        <v>0.390625</v>
      </c>
      <c r="U52">
        <f t="shared" si="12"/>
        <v>4.3074324324324308E-2</v>
      </c>
      <c r="V52">
        <f t="shared" si="13"/>
        <v>1.0565878378378377</v>
      </c>
      <c r="W52">
        <f t="shared" si="14"/>
        <v>0.92989864864864868</v>
      </c>
      <c r="X52">
        <f t="shared" si="16"/>
        <v>0.13020921247355985</v>
      </c>
      <c r="AA52">
        <f t="shared" si="9"/>
        <v>0.390625</v>
      </c>
      <c r="AB52">
        <f t="shared" si="5"/>
        <v>0.5625</v>
      </c>
      <c r="AC52">
        <f t="shared" si="10"/>
        <v>0.78125</v>
      </c>
      <c r="AD52">
        <f t="shared" si="15"/>
        <v>0.890625</v>
      </c>
      <c r="AE52">
        <f t="shared" si="17"/>
        <v>0.24035248762390626</v>
      </c>
    </row>
    <row r="53" spans="2:31" x14ac:dyDescent="0.35">
      <c r="B53">
        <v>52</v>
      </c>
      <c r="C53">
        <v>0.17394100000000001</v>
      </c>
      <c r="D53">
        <v>1</v>
      </c>
      <c r="E53">
        <v>0.79380099999999998</v>
      </c>
      <c r="H53">
        <v>52</v>
      </c>
      <c r="I53">
        <v>0.80784299999999998</v>
      </c>
      <c r="J53">
        <v>0.80784299999999998</v>
      </c>
      <c r="K53">
        <v>1</v>
      </c>
      <c r="N53">
        <v>52</v>
      </c>
      <c r="O53">
        <v>0.75853899999999996</v>
      </c>
      <c r="P53">
        <v>0.83278700000000005</v>
      </c>
      <c r="Q53">
        <v>0.95840800000000004</v>
      </c>
      <c r="T53">
        <f t="shared" si="11"/>
        <v>0.3984375</v>
      </c>
      <c r="U53">
        <f t="shared" si="12"/>
        <v>7.4746621621621601E-2</v>
      </c>
      <c r="V53">
        <f t="shared" si="13"/>
        <v>1.0882601351351351</v>
      </c>
      <c r="W53">
        <f t="shared" si="14"/>
        <v>0.89822635135135132</v>
      </c>
      <c r="X53">
        <f t="shared" si="16"/>
        <v>0.13968087127096035</v>
      </c>
      <c r="AA53">
        <f t="shared" si="9"/>
        <v>0.3984375</v>
      </c>
      <c r="AB53">
        <f t="shared" si="5"/>
        <v>0.59375</v>
      </c>
      <c r="AC53">
        <f t="shared" si="10"/>
        <v>0.796875</v>
      </c>
      <c r="AD53">
        <f t="shared" si="15"/>
        <v>0.8984375</v>
      </c>
      <c r="AE53">
        <f t="shared" si="17"/>
        <v>0.22294066156547127</v>
      </c>
    </row>
    <row r="54" spans="2:31" x14ac:dyDescent="0.35">
      <c r="B54">
        <v>53</v>
      </c>
      <c r="C54">
        <v>0.199241</v>
      </c>
      <c r="D54">
        <v>1</v>
      </c>
      <c r="E54">
        <v>0.76850099999999999</v>
      </c>
      <c r="H54">
        <v>53</v>
      </c>
      <c r="I54">
        <v>0.82352899999999996</v>
      </c>
      <c r="J54">
        <v>0.82352899999999996</v>
      </c>
      <c r="K54">
        <v>1</v>
      </c>
      <c r="N54">
        <v>53</v>
      </c>
      <c r="O54">
        <v>0.76803399999999999</v>
      </c>
      <c r="P54">
        <v>0.83703499999999997</v>
      </c>
      <c r="Q54">
        <v>0.952488</v>
      </c>
      <c r="T54">
        <f t="shared" si="11"/>
        <v>0.40625</v>
      </c>
      <c r="U54">
        <f t="shared" si="12"/>
        <v>0.10641891891891889</v>
      </c>
      <c r="V54">
        <f t="shared" si="13"/>
        <v>1.1199324324324325</v>
      </c>
      <c r="W54">
        <f t="shared" si="14"/>
        <v>0.86655405405405417</v>
      </c>
      <c r="X54">
        <f t="shared" si="16"/>
        <v>0.15567924285810297</v>
      </c>
      <c r="AA54">
        <f t="shared" si="9"/>
        <v>0.40625</v>
      </c>
      <c r="AB54">
        <f t="shared" si="5"/>
        <v>0.625</v>
      </c>
      <c r="AC54">
        <f t="shared" si="10"/>
        <v>0.8125</v>
      </c>
      <c r="AD54">
        <f t="shared" si="15"/>
        <v>0.90625</v>
      </c>
      <c r="AE54">
        <f t="shared" si="17"/>
        <v>0.20552934777787815</v>
      </c>
    </row>
    <row r="55" spans="2:31" x14ac:dyDescent="0.35">
      <c r="B55">
        <v>54</v>
      </c>
      <c r="C55">
        <v>0.211891</v>
      </c>
      <c r="D55">
        <v>1</v>
      </c>
      <c r="E55">
        <v>0.75585100000000005</v>
      </c>
      <c r="H55">
        <v>54</v>
      </c>
      <c r="I55">
        <v>0.83137300000000003</v>
      </c>
      <c r="J55">
        <v>0.83137300000000003</v>
      </c>
      <c r="K55">
        <v>1</v>
      </c>
      <c r="N55">
        <v>54</v>
      </c>
      <c r="O55">
        <v>0.772706</v>
      </c>
      <c r="P55">
        <v>0.838978</v>
      </c>
      <c r="Q55">
        <v>0.94931900000000002</v>
      </c>
      <c r="T55">
        <f t="shared" si="11"/>
        <v>0.4140625</v>
      </c>
      <c r="U55">
        <f t="shared" si="12"/>
        <v>0.1380912162162162</v>
      </c>
      <c r="V55">
        <f t="shared" si="13"/>
        <v>1.1516047297297298</v>
      </c>
      <c r="W55">
        <f t="shared" si="14"/>
        <v>0.8348817567567568</v>
      </c>
      <c r="X55">
        <f t="shared" si="16"/>
        <v>0.1764360932485971</v>
      </c>
      <c r="AA55">
        <f t="shared" si="9"/>
        <v>0.4140625</v>
      </c>
      <c r="AB55">
        <f t="shared" si="5"/>
        <v>0.65625</v>
      </c>
      <c r="AC55">
        <f t="shared" si="10"/>
        <v>0.828125</v>
      </c>
      <c r="AD55">
        <f t="shared" si="15"/>
        <v>0.9140625</v>
      </c>
      <c r="AE55">
        <f t="shared" si="17"/>
        <v>0.18811868850077065</v>
      </c>
    </row>
    <row r="56" spans="2:31" x14ac:dyDescent="0.35">
      <c r="B56">
        <v>55</v>
      </c>
      <c r="C56">
        <v>0.24984200000000001</v>
      </c>
      <c r="D56">
        <v>1</v>
      </c>
      <c r="E56">
        <v>0.71789999999999998</v>
      </c>
      <c r="H56">
        <v>55</v>
      </c>
      <c r="I56">
        <v>0.85490200000000005</v>
      </c>
      <c r="J56">
        <v>0.85490200000000005</v>
      </c>
      <c r="K56">
        <v>1</v>
      </c>
      <c r="N56">
        <v>55</v>
      </c>
      <c r="O56">
        <v>0.786721</v>
      </c>
      <c r="P56">
        <v>0.84480699999999997</v>
      </c>
      <c r="Q56">
        <v>0.93981000000000003</v>
      </c>
      <c r="T56">
        <f t="shared" si="11"/>
        <v>0.421875</v>
      </c>
      <c r="U56">
        <f t="shared" si="12"/>
        <v>0.16976351351351351</v>
      </c>
      <c r="V56">
        <f t="shared" si="13"/>
        <v>1.183277027027027</v>
      </c>
      <c r="W56">
        <f t="shared" si="14"/>
        <v>0.80320945945945943</v>
      </c>
      <c r="X56">
        <f t="shared" si="16"/>
        <v>0.19392786657906577</v>
      </c>
      <c r="AA56">
        <f t="shared" si="9"/>
        <v>0.421875</v>
      </c>
      <c r="AB56">
        <f t="shared" si="5"/>
        <v>0.6875</v>
      </c>
      <c r="AC56">
        <f t="shared" si="10"/>
        <v>0.84375</v>
      </c>
      <c r="AD56">
        <f t="shared" si="15"/>
        <v>0.921875</v>
      </c>
      <c r="AE56">
        <f t="shared" si="17"/>
        <v>0.1641832691933012</v>
      </c>
    </row>
    <row r="57" spans="2:31" x14ac:dyDescent="0.35">
      <c r="B57">
        <v>56</v>
      </c>
      <c r="C57">
        <v>0.275142</v>
      </c>
      <c r="D57">
        <v>1</v>
      </c>
      <c r="E57">
        <v>0.69259999999999999</v>
      </c>
      <c r="H57">
        <v>56</v>
      </c>
      <c r="I57">
        <v>0.87058800000000003</v>
      </c>
      <c r="J57">
        <v>0.87058800000000003</v>
      </c>
      <c r="K57">
        <v>1</v>
      </c>
      <c r="N57">
        <v>56</v>
      </c>
      <c r="O57">
        <v>0.79606399999999999</v>
      </c>
      <c r="P57">
        <v>0.84869300000000003</v>
      </c>
      <c r="Q57">
        <v>0.93347100000000005</v>
      </c>
      <c r="T57">
        <f t="shared" si="11"/>
        <v>0.4296875</v>
      </c>
      <c r="U57">
        <f t="shared" si="12"/>
        <v>0.2014358108108108</v>
      </c>
      <c r="V57">
        <f t="shared" si="13"/>
        <v>1.2149493243243243</v>
      </c>
      <c r="W57">
        <f t="shared" si="14"/>
        <v>0.77153716216216217</v>
      </c>
      <c r="X57">
        <f t="shared" si="16"/>
        <v>0.22676709713737844</v>
      </c>
      <c r="AA57">
        <f t="shared" si="9"/>
        <v>0.4296875</v>
      </c>
      <c r="AB57">
        <f t="shared" si="5"/>
        <v>0.71875</v>
      </c>
      <c r="AC57">
        <f t="shared" si="10"/>
        <v>0.859375</v>
      </c>
      <c r="AD57">
        <f t="shared" si="15"/>
        <v>0.9296875</v>
      </c>
      <c r="AE57">
        <f t="shared" si="17"/>
        <v>0.15330108443598828</v>
      </c>
    </row>
    <row r="58" spans="2:31" x14ac:dyDescent="0.35">
      <c r="B58">
        <v>57</v>
      </c>
      <c r="C58">
        <v>0.30044300000000002</v>
      </c>
      <c r="D58">
        <v>1</v>
      </c>
      <c r="E58">
        <v>0.66729899999999998</v>
      </c>
      <c r="H58">
        <v>57</v>
      </c>
      <c r="I58">
        <v>0.88627500000000003</v>
      </c>
      <c r="J58">
        <v>0.88627500000000003</v>
      </c>
      <c r="K58">
        <v>1</v>
      </c>
      <c r="N58">
        <v>57</v>
      </c>
      <c r="O58">
        <v>0.80496500000000004</v>
      </c>
      <c r="P58">
        <v>0.85166600000000003</v>
      </c>
      <c r="Q58">
        <v>0.92616500000000002</v>
      </c>
      <c r="T58">
        <f t="shared" si="11"/>
        <v>0.4375</v>
      </c>
      <c r="U58">
        <f t="shared" si="12"/>
        <v>0.23310810810810811</v>
      </c>
      <c r="V58">
        <f t="shared" si="13"/>
        <v>1.2466216216216215</v>
      </c>
      <c r="W58">
        <f t="shared" si="14"/>
        <v>0.73986486486486491</v>
      </c>
      <c r="X58">
        <f t="shared" si="16"/>
        <v>0.25460369158665286</v>
      </c>
      <c r="AA58">
        <f t="shared" si="9"/>
        <v>0.4375</v>
      </c>
      <c r="AB58">
        <f t="shared" si="5"/>
        <v>0.75</v>
      </c>
      <c r="AC58">
        <f t="shared" si="10"/>
        <v>0.875</v>
      </c>
      <c r="AD58">
        <f t="shared" si="15"/>
        <v>0.9375</v>
      </c>
      <c r="AE58">
        <f t="shared" si="17"/>
        <v>0.13589400828586964</v>
      </c>
    </row>
    <row r="59" spans="2:31" x14ac:dyDescent="0.35">
      <c r="B59">
        <v>58</v>
      </c>
      <c r="C59">
        <v>0.325743</v>
      </c>
      <c r="D59">
        <v>1</v>
      </c>
      <c r="E59">
        <v>0.64199899999999999</v>
      </c>
      <c r="H59">
        <v>58</v>
      </c>
      <c r="I59">
        <v>0.90196100000000001</v>
      </c>
      <c r="J59">
        <v>0.90196100000000001</v>
      </c>
      <c r="K59">
        <v>1</v>
      </c>
      <c r="N59">
        <v>58</v>
      </c>
      <c r="O59">
        <v>0.813693</v>
      </c>
      <c r="P59">
        <v>0.85428199999999999</v>
      </c>
      <c r="Q59">
        <v>0.91847999999999996</v>
      </c>
      <c r="T59">
        <f t="shared" si="11"/>
        <v>0.4453125</v>
      </c>
      <c r="U59">
        <f t="shared" si="12"/>
        <v>0.26478040540540537</v>
      </c>
      <c r="V59">
        <f t="shared" si="13"/>
        <v>1.2782939189189189</v>
      </c>
      <c r="W59">
        <f t="shared" si="14"/>
        <v>0.70819256756756754</v>
      </c>
      <c r="X59">
        <f t="shared" si="16"/>
        <v>0.28353414226309925</v>
      </c>
      <c r="AA59">
        <f t="shared" si="9"/>
        <v>0.4453125</v>
      </c>
      <c r="AB59">
        <f t="shared" si="5"/>
        <v>0.78125</v>
      </c>
      <c r="AC59">
        <f t="shared" si="10"/>
        <v>0.890625</v>
      </c>
      <c r="AD59">
        <f t="shared" si="15"/>
        <v>0.9453125</v>
      </c>
      <c r="AE59">
        <f t="shared" si="17"/>
        <v>0.11849006617117742</v>
      </c>
    </row>
    <row r="60" spans="2:31" x14ac:dyDescent="0.35">
      <c r="B60">
        <v>59</v>
      </c>
      <c r="C60">
        <v>0.35104400000000002</v>
      </c>
      <c r="D60">
        <v>1</v>
      </c>
      <c r="E60">
        <v>0.61669799999999997</v>
      </c>
      <c r="H60">
        <v>59</v>
      </c>
      <c r="I60">
        <v>0.91764699999999999</v>
      </c>
      <c r="J60">
        <v>0.91764699999999999</v>
      </c>
      <c r="K60">
        <v>1</v>
      </c>
      <c r="N60">
        <v>59</v>
      </c>
      <c r="O60">
        <v>0.82242000000000004</v>
      </c>
      <c r="P60">
        <v>0.85689800000000005</v>
      </c>
      <c r="Q60">
        <v>0.91079500000000002</v>
      </c>
      <c r="T60">
        <f t="shared" si="11"/>
        <v>0.453125</v>
      </c>
      <c r="U60">
        <f t="shared" si="12"/>
        <v>0.29645270270270269</v>
      </c>
      <c r="V60">
        <f t="shared" si="13"/>
        <v>1.3099662162162162</v>
      </c>
      <c r="W60">
        <f t="shared" si="14"/>
        <v>0.67652027027027017</v>
      </c>
      <c r="X60">
        <f t="shared" si="16"/>
        <v>0.31325499966039683</v>
      </c>
      <c r="AA60">
        <f t="shared" si="9"/>
        <v>0.453125</v>
      </c>
      <c r="AB60">
        <f t="shared" si="5"/>
        <v>0.8125</v>
      </c>
      <c r="AC60">
        <f t="shared" si="10"/>
        <v>0.90625</v>
      </c>
      <c r="AD60">
        <f t="shared" si="15"/>
        <v>0.953125</v>
      </c>
      <c r="AE60">
        <f t="shared" si="17"/>
        <v>0.10108873165195022</v>
      </c>
    </row>
    <row r="61" spans="2:31" x14ac:dyDescent="0.35">
      <c r="B61">
        <v>60</v>
      </c>
      <c r="C61">
        <v>0.37634400000000001</v>
      </c>
      <c r="D61">
        <v>1</v>
      </c>
      <c r="E61">
        <v>0.59139799999999998</v>
      </c>
      <c r="H61">
        <v>60</v>
      </c>
      <c r="I61">
        <v>0.93333299999999997</v>
      </c>
      <c r="J61">
        <v>0.93333299999999997</v>
      </c>
      <c r="K61">
        <v>1</v>
      </c>
      <c r="N61">
        <v>60</v>
      </c>
      <c r="O61">
        <v>0.831148</v>
      </c>
      <c r="P61">
        <v>0.85951299999999997</v>
      </c>
      <c r="Q61">
        <v>0.90310999999999997</v>
      </c>
      <c r="T61">
        <f t="shared" si="11"/>
        <v>0.4609375</v>
      </c>
      <c r="U61">
        <f t="shared" si="12"/>
        <v>0.328125</v>
      </c>
      <c r="V61">
        <f t="shared" si="13"/>
        <v>1.3416385135135136</v>
      </c>
      <c r="W61">
        <f t="shared" si="14"/>
        <v>0.64484797297297292</v>
      </c>
      <c r="X61">
        <f t="shared" si="16"/>
        <v>0.34356160358093324</v>
      </c>
      <c r="AA61">
        <f t="shared" si="9"/>
        <v>0.4609375</v>
      </c>
      <c r="AB61">
        <f t="shared" si="5"/>
        <v>0.84375</v>
      </c>
      <c r="AC61">
        <f t="shared" si="10"/>
        <v>0.921875</v>
      </c>
      <c r="AD61">
        <f t="shared" si="15"/>
        <v>0.9609375</v>
      </c>
      <c r="AE61">
        <f t="shared" si="17"/>
        <v>8.3693019417690973E-2</v>
      </c>
    </row>
    <row r="62" spans="2:31" x14ac:dyDescent="0.35">
      <c r="B62">
        <v>61</v>
      </c>
      <c r="C62">
        <v>0.40164499999999997</v>
      </c>
      <c r="D62">
        <v>1</v>
      </c>
      <c r="E62">
        <v>0.56609699999999996</v>
      </c>
      <c r="H62">
        <v>61</v>
      </c>
      <c r="I62">
        <v>0.94901999999999997</v>
      </c>
      <c r="J62">
        <v>0.94901999999999997</v>
      </c>
      <c r="K62">
        <v>1</v>
      </c>
      <c r="N62">
        <v>61</v>
      </c>
      <c r="O62">
        <v>0.83935099999999996</v>
      </c>
      <c r="P62">
        <v>0.86116700000000002</v>
      </c>
      <c r="Q62">
        <v>0.89449400000000001</v>
      </c>
      <c r="T62">
        <f t="shared" si="11"/>
        <v>0.46875</v>
      </c>
      <c r="U62">
        <f t="shared" si="12"/>
        <v>0.35979729729729726</v>
      </c>
      <c r="V62">
        <f t="shared" si="13"/>
        <v>1.373310810810811</v>
      </c>
      <c r="W62">
        <f t="shared" si="14"/>
        <v>0.61317567567567566</v>
      </c>
      <c r="X62">
        <f t="shared" si="16"/>
        <v>0.3743113970965774</v>
      </c>
      <c r="AA62">
        <f t="shared" si="9"/>
        <v>0.46875</v>
      </c>
      <c r="AB62">
        <f t="shared" si="5"/>
        <v>0.875</v>
      </c>
      <c r="AC62">
        <f t="shared" si="10"/>
        <v>0.9375</v>
      </c>
      <c r="AD62">
        <f t="shared" si="15"/>
        <v>0.96875</v>
      </c>
      <c r="AE62">
        <f t="shared" si="17"/>
        <v>6.6307354629784446E-2</v>
      </c>
    </row>
    <row r="63" spans="2:31" x14ac:dyDescent="0.35">
      <c r="B63">
        <v>62</v>
      </c>
      <c r="C63">
        <v>0.41429500000000002</v>
      </c>
      <c r="D63">
        <v>1</v>
      </c>
      <c r="E63">
        <v>0.55344700000000002</v>
      </c>
      <c r="H63">
        <v>62</v>
      </c>
      <c r="I63">
        <v>0.95686300000000002</v>
      </c>
      <c r="J63">
        <v>0.95686300000000002</v>
      </c>
      <c r="K63">
        <v>1</v>
      </c>
      <c r="N63">
        <v>62</v>
      </c>
      <c r="O63">
        <v>0.84335800000000005</v>
      </c>
      <c r="P63">
        <v>0.86182000000000003</v>
      </c>
      <c r="Q63">
        <v>0.89001699999999995</v>
      </c>
      <c r="T63">
        <f t="shared" si="11"/>
        <v>0.4765625</v>
      </c>
      <c r="U63">
        <f t="shared" si="12"/>
        <v>0.39146959459459457</v>
      </c>
      <c r="V63">
        <f t="shared" si="13"/>
        <v>1.4049831081081081</v>
      </c>
      <c r="W63">
        <f t="shared" si="14"/>
        <v>0.5815033783783784</v>
      </c>
      <c r="X63">
        <f t="shared" si="16"/>
        <v>0.40540376567418029</v>
      </c>
      <c r="AA63">
        <f t="shared" si="9"/>
        <v>0.4765625</v>
      </c>
      <c r="AB63">
        <f t="shared" si="5"/>
        <v>0.90625</v>
      </c>
      <c r="AC63">
        <f t="shared" si="10"/>
        <v>0.953125</v>
      </c>
      <c r="AD63">
        <f t="shared" si="15"/>
        <v>0.9765625</v>
      </c>
      <c r="AE63">
        <f t="shared" si="17"/>
        <v>4.8943235806901832E-2</v>
      </c>
    </row>
    <row r="64" spans="2:31" x14ac:dyDescent="0.35">
      <c r="B64">
        <v>63</v>
      </c>
      <c r="C64">
        <v>0.45224500000000001</v>
      </c>
      <c r="D64">
        <v>1</v>
      </c>
      <c r="E64">
        <v>0.51549699999999998</v>
      </c>
      <c r="H64">
        <v>63</v>
      </c>
      <c r="I64">
        <v>0.98039200000000004</v>
      </c>
      <c r="J64">
        <v>0.98039200000000004</v>
      </c>
      <c r="K64">
        <v>1</v>
      </c>
      <c r="N64">
        <v>63</v>
      </c>
      <c r="O64">
        <v>0.85537799999999997</v>
      </c>
      <c r="P64">
        <v>0.86377800000000005</v>
      </c>
      <c r="Q64">
        <v>0.87658700000000001</v>
      </c>
      <c r="T64">
        <f t="shared" si="11"/>
        <v>0.484375</v>
      </c>
      <c r="U64">
        <f t="shared" si="12"/>
        <v>0.42314189189189189</v>
      </c>
      <c r="V64">
        <f t="shared" si="13"/>
        <v>1.4366554054054055</v>
      </c>
      <c r="W64">
        <f t="shared" si="14"/>
        <v>0.54983108108108114</v>
      </c>
      <c r="X64">
        <f t="shared" si="16"/>
        <v>0.43675998607419847</v>
      </c>
      <c r="AA64">
        <f t="shared" si="9"/>
        <v>0.484375</v>
      </c>
      <c r="AB64">
        <f t="shared" si="5"/>
        <v>0.9375</v>
      </c>
      <c r="AC64">
        <f t="shared" si="10"/>
        <v>0.96875</v>
      </c>
      <c r="AD64">
        <f t="shared" si="15"/>
        <v>0.984375</v>
      </c>
      <c r="AE64">
        <f t="shared" si="17"/>
        <v>2.7574755901004822E-2</v>
      </c>
    </row>
    <row r="65" spans="2:31" x14ac:dyDescent="0.35">
      <c r="B65" s="24">
        <v>64</v>
      </c>
      <c r="C65" s="24">
        <v>0.47754600000000003</v>
      </c>
      <c r="D65" s="24">
        <v>1</v>
      </c>
      <c r="E65" s="24">
        <v>0.49019600000000002</v>
      </c>
      <c r="H65" s="24">
        <v>64</v>
      </c>
      <c r="I65" s="24">
        <v>0.99607800000000002</v>
      </c>
      <c r="J65" s="24">
        <v>0.99607800000000002</v>
      </c>
      <c r="K65" s="24">
        <v>1</v>
      </c>
      <c r="N65" s="24">
        <v>64</v>
      </c>
      <c r="O65" s="24">
        <v>0.86339200000000005</v>
      </c>
      <c r="P65" s="24">
        <v>0.86508399999999996</v>
      </c>
      <c r="Q65" s="24">
        <v>0.86763400000000002</v>
      </c>
      <c r="T65">
        <f t="shared" si="11"/>
        <v>0.4921875</v>
      </c>
      <c r="U65">
        <f t="shared" si="12"/>
        <v>0.45481418918918914</v>
      </c>
      <c r="V65">
        <f t="shared" si="13"/>
        <v>1.4683277027027026</v>
      </c>
      <c r="W65">
        <f t="shared" si="14"/>
        <v>0.51815878378378377</v>
      </c>
      <c r="X65">
        <f t="shared" si="16"/>
        <v>0.46834231385258418</v>
      </c>
      <c r="AA65">
        <f t="shared" si="9"/>
        <v>0.4921875</v>
      </c>
      <c r="AB65">
        <f t="shared" si="5"/>
        <v>0.96875</v>
      </c>
      <c r="AC65">
        <f t="shared" si="10"/>
        <v>0.984375</v>
      </c>
      <c r="AD65">
        <f t="shared" si="15"/>
        <v>0.9921875</v>
      </c>
      <c r="AE65">
        <f t="shared" si="17"/>
        <v>1.4575170985274945E-2</v>
      </c>
    </row>
    <row r="66" spans="2:31" x14ac:dyDescent="0.35">
      <c r="B66" s="24">
        <v>65</v>
      </c>
      <c r="C66" s="24">
        <v>0.50284600000000002</v>
      </c>
      <c r="D66" s="24">
        <v>1</v>
      </c>
      <c r="E66" s="24">
        <v>0.46489599999999998</v>
      </c>
      <c r="H66" s="24">
        <v>65</v>
      </c>
      <c r="I66" s="24">
        <v>1</v>
      </c>
      <c r="J66" s="24">
        <v>0.98823499999999997</v>
      </c>
      <c r="K66" s="24">
        <v>0.98823499999999997</v>
      </c>
      <c r="N66" s="24">
        <v>65</v>
      </c>
      <c r="O66" s="24">
        <v>0.87149299999999996</v>
      </c>
      <c r="P66" s="24">
        <v>0.86230899999999999</v>
      </c>
      <c r="Q66" s="24">
        <v>0.857016</v>
      </c>
      <c r="T66" s="24">
        <f t="shared" si="11"/>
        <v>0.5</v>
      </c>
      <c r="U66" s="24">
        <f t="shared" ref="U66:U97" si="18">MAX(0,MIN(1, IF(T66&lt;$S$7,$S$5,$S$6)-ABS(T66-$S$7)))/IF(T66&lt;$S$7,$S$5,$S$6)*$S$4</f>
        <v>0.48648648648648651</v>
      </c>
      <c r="V66" s="24">
        <f t="shared" ref="V66:V97" si="19">MAX(0,MIN(1, IF(T66&lt;$S$13,$S$11,$S$12)-ABS(T66-$S$13)))/IF(T66&lt;$S$13,$S$11,$S$12)*$S$10</f>
        <v>1.5</v>
      </c>
      <c r="W66" s="24">
        <f t="shared" ref="W66:W97" si="20">MAX(0,MIN(1, IF(T66&lt;$S$19,$S$17,$S$18)-ABS(T66-$S$19)))/IF(T66&lt;$S$19,$S$17,$S$18)*$S$16</f>
        <v>0.48648648648648651</v>
      </c>
      <c r="X66" s="24">
        <f t="shared" si="16"/>
        <v>0.50009368401242782</v>
      </c>
      <c r="AA66" s="24">
        <f t="shared" si="9"/>
        <v>0.5</v>
      </c>
      <c r="AB66" s="24">
        <f t="shared" si="5"/>
        <v>1</v>
      </c>
      <c r="AC66" s="24">
        <f t="shared" si="10"/>
        <v>1</v>
      </c>
      <c r="AD66" s="24">
        <f t="shared" ref="AD66:AD97" si="21">MAX(0,MIN(1, IF(AA66&lt;$Z$19,$Z$17,$Z$18)-ABS(AA66-$Z$19)))/IF(AA66&lt;$Z$19,$Z$17,$Z$18)*$Z$16</f>
        <v>1</v>
      </c>
      <c r="AE66" s="24">
        <f t="shared" si="17"/>
        <v>5.5465455916272515E-3</v>
      </c>
    </row>
    <row r="67" spans="2:31" x14ac:dyDescent="0.35">
      <c r="B67">
        <v>66</v>
      </c>
      <c r="C67">
        <v>0.52814700000000003</v>
      </c>
      <c r="D67">
        <v>1</v>
      </c>
      <c r="E67">
        <v>0.43959500000000001</v>
      </c>
      <c r="H67">
        <v>66</v>
      </c>
      <c r="I67">
        <v>1</v>
      </c>
      <c r="J67">
        <v>0.972549</v>
      </c>
      <c r="K67">
        <v>0.972549</v>
      </c>
      <c r="N67">
        <v>66</v>
      </c>
      <c r="O67">
        <v>0.87962200000000001</v>
      </c>
      <c r="P67">
        <v>0.85817500000000002</v>
      </c>
      <c r="Q67">
        <v>0.84584400000000004</v>
      </c>
      <c r="T67">
        <f t="shared" si="11"/>
        <v>0.5078125</v>
      </c>
      <c r="U67">
        <f t="shared" si="18"/>
        <v>0.51815878378378377</v>
      </c>
      <c r="V67">
        <f t="shared" si="19"/>
        <v>1.4683277027027026</v>
      </c>
      <c r="W67">
        <f t="shared" si="20"/>
        <v>0.45481418918918914</v>
      </c>
      <c r="X67">
        <f t="shared" ref="X67:X98" si="22">SQRT((U67-C66)^2+(V67-D66)^2+(W67-E66)^2)</f>
        <v>0.46868642115515247</v>
      </c>
      <c r="AA67">
        <f t="shared" si="9"/>
        <v>0.5078125</v>
      </c>
      <c r="AB67">
        <f t="shared" ref="AB67:AB130" si="23">MAX(0,MIN(1, IF(AA67&lt;$Z$7,$Z$5,$Z$6)-ABS(AA67-$Z$7)))/IF(AA67&lt;$Z$7,$Z$5,$Z$6)*$Z$4</f>
        <v>0.9921875</v>
      </c>
      <c r="AC67">
        <f t="shared" si="10"/>
        <v>0.984375</v>
      </c>
      <c r="AD67">
        <f t="shared" si="21"/>
        <v>0.96875</v>
      </c>
      <c r="AE67">
        <f t="shared" ref="AE67:AE98" si="24">SQRT((AB67-I66)^2+(AC67-J66)^2+(AD67-K66)^2)</f>
        <v>2.1344788151911903E-2</v>
      </c>
    </row>
    <row r="68" spans="2:31" x14ac:dyDescent="0.35">
      <c r="B68">
        <v>67</v>
      </c>
      <c r="C68">
        <v>0.55344700000000002</v>
      </c>
      <c r="D68">
        <v>1</v>
      </c>
      <c r="E68">
        <v>0.41429500000000002</v>
      </c>
      <c r="H68">
        <v>67</v>
      </c>
      <c r="I68">
        <v>1</v>
      </c>
      <c r="J68">
        <v>0.95686300000000002</v>
      </c>
      <c r="K68">
        <v>0.95686300000000002</v>
      </c>
      <c r="N68">
        <v>67</v>
      </c>
      <c r="O68">
        <v>0.88775199999999999</v>
      </c>
      <c r="P68">
        <v>0.85404000000000002</v>
      </c>
      <c r="Q68">
        <v>0.83467100000000005</v>
      </c>
      <c r="T68">
        <f t="shared" si="11"/>
        <v>0.515625</v>
      </c>
      <c r="U68">
        <f t="shared" si="18"/>
        <v>0.54983108108108114</v>
      </c>
      <c r="V68">
        <f t="shared" si="19"/>
        <v>1.4366554054054055</v>
      </c>
      <c r="W68">
        <f t="shared" si="20"/>
        <v>0.42314189189189189</v>
      </c>
      <c r="X68">
        <f t="shared" si="22"/>
        <v>0.43750296822822471</v>
      </c>
      <c r="AA68">
        <f t="shared" ref="AA68:AA130" si="25">AA67+1/128</f>
        <v>0.515625</v>
      </c>
      <c r="AB68">
        <f t="shared" si="23"/>
        <v>0.984375</v>
      </c>
      <c r="AC68">
        <f t="shared" si="10"/>
        <v>0.96875</v>
      </c>
      <c r="AD68">
        <f t="shared" si="21"/>
        <v>0.9375</v>
      </c>
      <c r="AE68">
        <f t="shared" si="24"/>
        <v>3.8561709337113149E-2</v>
      </c>
    </row>
    <row r="69" spans="2:31" x14ac:dyDescent="0.35">
      <c r="B69">
        <v>68</v>
      </c>
      <c r="C69">
        <v>0.57874800000000004</v>
      </c>
      <c r="D69">
        <v>1</v>
      </c>
      <c r="E69">
        <v>0.38899400000000001</v>
      </c>
      <c r="H69">
        <v>68</v>
      </c>
      <c r="I69">
        <v>1</v>
      </c>
      <c r="J69">
        <v>0.94117600000000001</v>
      </c>
      <c r="K69">
        <v>0.94117600000000001</v>
      </c>
      <c r="N69">
        <v>68</v>
      </c>
      <c r="O69">
        <v>0.89588199999999996</v>
      </c>
      <c r="P69">
        <v>0.84990600000000005</v>
      </c>
      <c r="Q69">
        <v>0.82349899999999998</v>
      </c>
      <c r="T69">
        <f t="shared" si="11"/>
        <v>0.5234375</v>
      </c>
      <c r="U69">
        <f t="shared" si="18"/>
        <v>0.5815033783783784</v>
      </c>
      <c r="V69">
        <f t="shared" si="19"/>
        <v>1.4049831081081081</v>
      </c>
      <c r="W69">
        <f t="shared" si="20"/>
        <v>0.39146959459459457</v>
      </c>
      <c r="X69">
        <f t="shared" si="22"/>
        <v>0.40659497949745443</v>
      </c>
      <c r="AA69">
        <f t="shared" si="25"/>
        <v>0.5234375</v>
      </c>
      <c r="AB69">
        <f t="shared" si="23"/>
        <v>0.9765625</v>
      </c>
      <c r="AC69">
        <f t="shared" si="10"/>
        <v>0.953125</v>
      </c>
      <c r="AD69">
        <f t="shared" si="21"/>
        <v>0.90625</v>
      </c>
      <c r="AE69">
        <f t="shared" si="24"/>
        <v>5.590138477041514E-2</v>
      </c>
    </row>
    <row r="70" spans="2:31" x14ac:dyDescent="0.35">
      <c r="B70">
        <v>69</v>
      </c>
      <c r="C70">
        <v>0.60404800000000003</v>
      </c>
      <c r="D70">
        <v>1</v>
      </c>
      <c r="E70">
        <v>0.36369400000000002</v>
      </c>
      <c r="H70">
        <v>69</v>
      </c>
      <c r="I70">
        <v>1</v>
      </c>
      <c r="J70">
        <v>0.92549000000000003</v>
      </c>
      <c r="K70">
        <v>0.92549000000000003</v>
      </c>
      <c r="N70">
        <v>69</v>
      </c>
      <c r="O70">
        <v>0.90284900000000001</v>
      </c>
      <c r="P70">
        <v>0.84479599999999999</v>
      </c>
      <c r="Q70">
        <v>0.81196999999999997</v>
      </c>
      <c r="T70">
        <f t="shared" si="11"/>
        <v>0.53125</v>
      </c>
      <c r="U70">
        <f t="shared" si="18"/>
        <v>0.61317567567567566</v>
      </c>
      <c r="V70">
        <f t="shared" si="19"/>
        <v>1.373310810810811</v>
      </c>
      <c r="W70">
        <f t="shared" si="20"/>
        <v>0.35979729729729726</v>
      </c>
      <c r="X70">
        <f t="shared" si="22"/>
        <v>0.37603015008023577</v>
      </c>
      <c r="AA70">
        <f t="shared" si="25"/>
        <v>0.53125</v>
      </c>
      <c r="AB70">
        <f t="shared" si="23"/>
        <v>0.96875</v>
      </c>
      <c r="AC70">
        <f t="shared" si="10"/>
        <v>0.9375</v>
      </c>
      <c r="AD70">
        <f t="shared" si="21"/>
        <v>0.875</v>
      </c>
      <c r="AE70">
        <f t="shared" si="24"/>
        <v>7.3275769883365954E-2</v>
      </c>
    </row>
    <row r="71" spans="2:31" x14ac:dyDescent="0.35">
      <c r="B71">
        <v>70</v>
      </c>
      <c r="C71">
        <v>0.62934900000000005</v>
      </c>
      <c r="D71">
        <v>1</v>
      </c>
      <c r="E71">
        <v>0.338393</v>
      </c>
      <c r="H71">
        <v>70</v>
      </c>
      <c r="I71">
        <v>1</v>
      </c>
      <c r="J71">
        <v>0.90980399999999995</v>
      </c>
      <c r="K71">
        <v>0.90980399999999995</v>
      </c>
      <c r="N71">
        <v>70</v>
      </c>
      <c r="O71">
        <v>0.90946000000000005</v>
      </c>
      <c r="P71">
        <v>0.83938599999999997</v>
      </c>
      <c r="Q71">
        <v>0.80033100000000001</v>
      </c>
      <c r="T71">
        <f t="shared" si="11"/>
        <v>0.5390625</v>
      </c>
      <c r="U71">
        <f t="shared" si="18"/>
        <v>0.64484797297297292</v>
      </c>
      <c r="V71">
        <f t="shared" si="19"/>
        <v>1.3416385135135136</v>
      </c>
      <c r="W71">
        <f t="shared" si="20"/>
        <v>0.328125</v>
      </c>
      <c r="X71">
        <f t="shared" si="22"/>
        <v>0.34589979108308022</v>
      </c>
      <c r="AA71">
        <f t="shared" si="25"/>
        <v>0.5390625</v>
      </c>
      <c r="AB71">
        <f t="shared" si="23"/>
        <v>0.9609375</v>
      </c>
      <c r="AC71">
        <f t="shared" si="10"/>
        <v>0.921875</v>
      </c>
      <c r="AD71">
        <f t="shared" si="21"/>
        <v>0.84375</v>
      </c>
      <c r="AE71">
        <f t="shared" si="24"/>
        <v>9.0666282218088146E-2</v>
      </c>
    </row>
    <row r="72" spans="2:31" x14ac:dyDescent="0.35">
      <c r="B72">
        <v>71</v>
      </c>
      <c r="C72">
        <v>0.65464900000000004</v>
      </c>
      <c r="D72">
        <v>1</v>
      </c>
      <c r="E72">
        <v>0.31309300000000001</v>
      </c>
      <c r="H72">
        <v>71</v>
      </c>
      <c r="I72">
        <v>1</v>
      </c>
      <c r="J72">
        <v>0.89411799999999997</v>
      </c>
      <c r="K72">
        <v>0.89411799999999997</v>
      </c>
      <c r="N72">
        <v>71</v>
      </c>
      <c r="O72">
        <v>0.91607099999999997</v>
      </c>
      <c r="P72">
        <v>0.83397699999999997</v>
      </c>
      <c r="Q72">
        <v>0.78869299999999998</v>
      </c>
      <c r="T72">
        <f t="shared" si="11"/>
        <v>0.546875</v>
      </c>
      <c r="U72">
        <f t="shared" si="18"/>
        <v>0.67652027027027017</v>
      </c>
      <c r="V72">
        <f t="shared" si="19"/>
        <v>1.3099662162162162</v>
      </c>
      <c r="W72">
        <f t="shared" si="20"/>
        <v>0.29645270270270269</v>
      </c>
      <c r="X72">
        <f t="shared" si="22"/>
        <v>0.3163276346949388</v>
      </c>
      <c r="AA72">
        <f t="shared" si="25"/>
        <v>0.546875</v>
      </c>
      <c r="AB72">
        <f t="shared" si="23"/>
        <v>0.953125</v>
      </c>
      <c r="AC72">
        <f t="shared" si="10"/>
        <v>0.90625</v>
      </c>
      <c r="AD72">
        <f t="shared" si="21"/>
        <v>0.8125</v>
      </c>
      <c r="AE72">
        <f t="shared" si="24"/>
        <v>0.10806463323863172</v>
      </c>
    </row>
    <row r="73" spans="2:31" x14ac:dyDescent="0.35">
      <c r="B73">
        <v>72</v>
      </c>
      <c r="C73">
        <v>0.67994900000000003</v>
      </c>
      <c r="D73">
        <v>1</v>
      </c>
      <c r="E73">
        <v>0.28779300000000002</v>
      </c>
      <c r="H73">
        <v>72</v>
      </c>
      <c r="I73">
        <v>1</v>
      </c>
      <c r="J73">
        <v>0.87843099999999996</v>
      </c>
      <c r="K73">
        <v>0.87843099999999996</v>
      </c>
      <c r="N73">
        <v>72</v>
      </c>
      <c r="O73">
        <v>0.92268099999999997</v>
      </c>
      <c r="P73">
        <v>0.82856799999999997</v>
      </c>
      <c r="Q73">
        <v>0.77705400000000002</v>
      </c>
      <c r="T73">
        <f t="shared" si="11"/>
        <v>0.5546875</v>
      </c>
      <c r="U73">
        <f t="shared" si="18"/>
        <v>0.70819256756756754</v>
      </c>
      <c r="V73">
        <f t="shared" si="19"/>
        <v>1.2782939189189189</v>
      </c>
      <c r="W73">
        <f t="shared" si="20"/>
        <v>0.26478040540540537</v>
      </c>
      <c r="X73">
        <f t="shared" si="22"/>
        <v>0.28748656617583734</v>
      </c>
      <c r="AA73">
        <f t="shared" si="25"/>
        <v>0.5546875</v>
      </c>
      <c r="AB73">
        <f t="shared" si="23"/>
        <v>0.9453125</v>
      </c>
      <c r="AC73">
        <f t="shared" si="10"/>
        <v>0.890625</v>
      </c>
      <c r="AD73">
        <f t="shared" si="21"/>
        <v>0.78125</v>
      </c>
      <c r="AE73">
        <f t="shared" si="24"/>
        <v>0.12546756205988061</v>
      </c>
    </row>
    <row r="74" spans="2:31" x14ac:dyDescent="0.35">
      <c r="B74">
        <v>73</v>
      </c>
      <c r="C74">
        <v>0.70525000000000004</v>
      </c>
      <c r="D74">
        <v>1</v>
      </c>
      <c r="E74">
        <v>0.262492</v>
      </c>
      <c r="H74">
        <v>73</v>
      </c>
      <c r="I74">
        <v>1</v>
      </c>
      <c r="J74">
        <v>0.86274499999999998</v>
      </c>
      <c r="K74">
        <v>0.86274499999999998</v>
      </c>
      <c r="N74">
        <v>73</v>
      </c>
      <c r="O74">
        <v>0.92811600000000005</v>
      </c>
      <c r="P74">
        <v>0.82219699999999996</v>
      </c>
      <c r="Q74">
        <v>0.76514099999999996</v>
      </c>
      <c r="T74">
        <f t="shared" si="11"/>
        <v>0.5625</v>
      </c>
      <c r="U74">
        <f t="shared" si="18"/>
        <v>0.73986486486486491</v>
      </c>
      <c r="V74">
        <f t="shared" si="19"/>
        <v>1.2466216216216215</v>
      </c>
      <c r="W74">
        <f t="shared" si="20"/>
        <v>0.23310810810810811</v>
      </c>
      <c r="X74">
        <f t="shared" si="22"/>
        <v>0.25962005414646017</v>
      </c>
      <c r="AA74">
        <f t="shared" si="25"/>
        <v>0.5625</v>
      </c>
      <c r="AB74">
        <f t="shared" si="23"/>
        <v>0.9375</v>
      </c>
      <c r="AC74">
        <f t="shared" si="10"/>
        <v>0.875</v>
      </c>
      <c r="AD74">
        <f t="shared" si="21"/>
        <v>0.75</v>
      </c>
      <c r="AE74">
        <f t="shared" si="24"/>
        <v>0.1428724729330321</v>
      </c>
    </row>
    <row r="75" spans="2:31" x14ac:dyDescent="0.35">
      <c r="B75">
        <v>74</v>
      </c>
      <c r="C75">
        <v>0.73055000000000003</v>
      </c>
      <c r="D75">
        <v>1</v>
      </c>
      <c r="E75">
        <v>0.23719199999999999</v>
      </c>
      <c r="H75">
        <v>74</v>
      </c>
      <c r="I75">
        <v>1</v>
      </c>
      <c r="J75">
        <v>0.84705900000000001</v>
      </c>
      <c r="K75">
        <v>0.84705900000000001</v>
      </c>
      <c r="N75">
        <v>74</v>
      </c>
      <c r="O75">
        <v>0.93322099999999997</v>
      </c>
      <c r="P75">
        <v>0.81555699999999998</v>
      </c>
      <c r="Q75">
        <v>0.75315100000000001</v>
      </c>
      <c r="T75">
        <f t="shared" si="11"/>
        <v>0.5703125</v>
      </c>
      <c r="U75">
        <f t="shared" si="18"/>
        <v>0.77153716216216217</v>
      </c>
      <c r="V75">
        <f t="shared" si="19"/>
        <v>1.2149493243243243</v>
      </c>
      <c r="W75">
        <f t="shared" si="20"/>
        <v>0.2014358108108108</v>
      </c>
      <c r="X75">
        <f t="shared" si="22"/>
        <v>0.23307736512433466</v>
      </c>
      <c r="AA75">
        <f t="shared" si="25"/>
        <v>0.5703125</v>
      </c>
      <c r="AB75">
        <f t="shared" si="23"/>
        <v>0.9296875</v>
      </c>
      <c r="AC75">
        <f t="shared" si="10"/>
        <v>0.859375</v>
      </c>
      <c r="AD75">
        <f t="shared" si="21"/>
        <v>0.71875</v>
      </c>
      <c r="AE75">
        <f t="shared" si="24"/>
        <v>0.16028026884570037</v>
      </c>
    </row>
    <row r="76" spans="2:31" x14ac:dyDescent="0.35">
      <c r="B76">
        <v>75</v>
      </c>
      <c r="C76">
        <v>0.75585100000000005</v>
      </c>
      <c r="D76">
        <v>1</v>
      </c>
      <c r="E76">
        <v>0.211891</v>
      </c>
      <c r="H76">
        <v>75</v>
      </c>
      <c r="I76">
        <v>1</v>
      </c>
      <c r="J76">
        <v>0.83137300000000003</v>
      </c>
      <c r="K76">
        <v>0.83137300000000003</v>
      </c>
      <c r="N76">
        <v>75</v>
      </c>
      <c r="O76">
        <v>0.93832599999999999</v>
      </c>
      <c r="P76">
        <v>0.808917</v>
      </c>
      <c r="Q76">
        <v>0.74116199999999999</v>
      </c>
      <c r="T76">
        <f t="shared" si="11"/>
        <v>0.578125</v>
      </c>
      <c r="U76">
        <f t="shared" si="18"/>
        <v>0.80320945945945943</v>
      </c>
      <c r="V76">
        <f t="shared" si="19"/>
        <v>1.183277027027027</v>
      </c>
      <c r="W76">
        <f t="shared" si="20"/>
        <v>0.16976351351351351</v>
      </c>
      <c r="X76">
        <f t="shared" si="22"/>
        <v>0.20836618361592335</v>
      </c>
      <c r="AA76">
        <f t="shared" si="25"/>
        <v>0.578125</v>
      </c>
      <c r="AB76">
        <f t="shared" si="23"/>
        <v>0.921875</v>
      </c>
      <c r="AC76">
        <f t="shared" si="10"/>
        <v>0.84375</v>
      </c>
      <c r="AD76">
        <f t="shared" si="21"/>
        <v>0.6875</v>
      </c>
      <c r="AE76">
        <f t="shared" si="24"/>
        <v>0.17768944703330022</v>
      </c>
    </row>
    <row r="77" spans="2:31" x14ac:dyDescent="0.35">
      <c r="B77">
        <v>76</v>
      </c>
      <c r="C77">
        <v>0.76850099999999999</v>
      </c>
      <c r="D77">
        <v>1</v>
      </c>
      <c r="E77">
        <v>0.199241</v>
      </c>
      <c r="H77">
        <v>76</v>
      </c>
      <c r="I77">
        <v>1</v>
      </c>
      <c r="J77">
        <v>0.82352899999999996</v>
      </c>
      <c r="K77">
        <v>0.82352899999999996</v>
      </c>
      <c r="N77">
        <v>76</v>
      </c>
      <c r="O77">
        <v>0.94087900000000002</v>
      </c>
      <c r="P77">
        <v>0.80559599999999998</v>
      </c>
      <c r="Q77">
        <v>0.73516700000000001</v>
      </c>
      <c r="T77">
        <f t="shared" si="11"/>
        <v>0.5859375</v>
      </c>
      <c r="U77">
        <f t="shared" si="18"/>
        <v>0.8348817567567568</v>
      </c>
      <c r="V77">
        <f t="shared" si="19"/>
        <v>1.1516047297297298</v>
      </c>
      <c r="W77">
        <f t="shared" si="20"/>
        <v>0.1380912162162162</v>
      </c>
      <c r="X77">
        <f t="shared" si="22"/>
        <v>0.18621563488736201</v>
      </c>
      <c r="AA77">
        <f t="shared" si="25"/>
        <v>0.5859375</v>
      </c>
      <c r="AB77">
        <f t="shared" si="23"/>
        <v>0.9140625</v>
      </c>
      <c r="AC77">
        <f t="shared" ref="AC77:AC130" si="26">MAX(0,MIN(1, IF(AA77&lt;$Z$13,$Z$11,$Z$12)-ABS(AA77-$Z$13)))/IF(AA77&lt;$Z$13,$Z$11,$Z$12)*$Z$10</f>
        <v>0.828125</v>
      </c>
      <c r="AD77">
        <f t="shared" si="21"/>
        <v>0.65625</v>
      </c>
      <c r="AE77">
        <f t="shared" si="24"/>
        <v>0.19509963746570624</v>
      </c>
    </row>
    <row r="78" spans="2:31" x14ac:dyDescent="0.35">
      <c r="B78">
        <v>77</v>
      </c>
      <c r="C78">
        <v>0.80645199999999995</v>
      </c>
      <c r="D78">
        <v>1</v>
      </c>
      <c r="E78">
        <v>0.16128999999999999</v>
      </c>
      <c r="H78">
        <v>77</v>
      </c>
      <c r="I78">
        <v>1</v>
      </c>
      <c r="J78">
        <v>0.8</v>
      </c>
      <c r="K78">
        <v>0.8</v>
      </c>
      <c r="N78">
        <v>77</v>
      </c>
      <c r="O78">
        <v>0.94734499999999999</v>
      </c>
      <c r="P78">
        <v>0.79469599999999996</v>
      </c>
      <c r="Q78">
        <v>0.71699100000000004</v>
      </c>
      <c r="T78">
        <f t="shared" si="11"/>
        <v>0.59375</v>
      </c>
      <c r="U78">
        <f t="shared" si="18"/>
        <v>0.86655405405405417</v>
      </c>
      <c r="V78">
        <f t="shared" si="19"/>
        <v>1.1199324324324325</v>
      </c>
      <c r="W78">
        <f t="shared" si="20"/>
        <v>0.10641891891891889</v>
      </c>
      <c r="X78">
        <f t="shared" si="22"/>
        <v>0.18059382186196193</v>
      </c>
      <c r="AA78">
        <f t="shared" si="25"/>
        <v>0.59375</v>
      </c>
      <c r="AB78">
        <f t="shared" si="23"/>
        <v>0.90625</v>
      </c>
      <c r="AC78">
        <f t="shared" si="26"/>
        <v>0.8125</v>
      </c>
      <c r="AD78">
        <f t="shared" si="21"/>
        <v>0.625</v>
      </c>
      <c r="AE78">
        <f t="shared" si="24"/>
        <v>0.2198282629281321</v>
      </c>
    </row>
    <row r="79" spans="2:31" x14ac:dyDescent="0.35">
      <c r="B79">
        <v>78</v>
      </c>
      <c r="C79">
        <v>0.83175200000000005</v>
      </c>
      <c r="D79">
        <v>1</v>
      </c>
      <c r="E79">
        <v>0.13599</v>
      </c>
      <c r="H79">
        <v>78</v>
      </c>
      <c r="I79">
        <v>1</v>
      </c>
      <c r="J79">
        <v>0.78431399999999996</v>
      </c>
      <c r="K79">
        <v>0.78431399999999996</v>
      </c>
      <c r="N79">
        <v>78</v>
      </c>
      <c r="O79">
        <v>0.95095600000000002</v>
      </c>
      <c r="P79">
        <v>0.78687499999999999</v>
      </c>
      <c r="Q79">
        <v>0.70476099999999997</v>
      </c>
      <c r="T79">
        <f t="shared" si="11"/>
        <v>0.6015625</v>
      </c>
      <c r="U79">
        <f t="shared" si="18"/>
        <v>0.89822635135135132</v>
      </c>
      <c r="V79">
        <f t="shared" si="19"/>
        <v>1.0882601351351351</v>
      </c>
      <c r="W79">
        <f t="shared" si="20"/>
        <v>7.4746621621621601E-2</v>
      </c>
      <c r="X79">
        <f t="shared" si="22"/>
        <v>0.15395499134869506</v>
      </c>
      <c r="AA79">
        <f t="shared" si="25"/>
        <v>0.6015625</v>
      </c>
      <c r="AB79">
        <f t="shared" si="23"/>
        <v>0.8984375</v>
      </c>
      <c r="AC79">
        <f t="shared" si="26"/>
        <v>0.796875</v>
      </c>
      <c r="AD79">
        <f t="shared" si="21"/>
        <v>0.59375</v>
      </c>
      <c r="AE79">
        <f t="shared" si="24"/>
        <v>0.22992122462106454</v>
      </c>
    </row>
    <row r="80" spans="2:31" x14ac:dyDescent="0.35">
      <c r="B80">
        <v>79</v>
      </c>
      <c r="C80">
        <v>0.85705200000000004</v>
      </c>
      <c r="D80">
        <v>1</v>
      </c>
      <c r="E80">
        <v>0.110689</v>
      </c>
      <c r="H80">
        <v>79</v>
      </c>
      <c r="I80">
        <v>1</v>
      </c>
      <c r="J80">
        <v>0.76862699999999995</v>
      </c>
      <c r="K80">
        <v>0.76862699999999995</v>
      </c>
      <c r="N80">
        <v>79</v>
      </c>
      <c r="O80">
        <v>0.95456600000000003</v>
      </c>
      <c r="P80">
        <v>0.77905500000000005</v>
      </c>
      <c r="Q80">
        <v>0.69253100000000001</v>
      </c>
      <c r="T80">
        <f t="shared" si="11"/>
        <v>0.609375</v>
      </c>
      <c r="U80">
        <f t="shared" si="18"/>
        <v>0.92989864864864868</v>
      </c>
      <c r="V80">
        <f t="shared" si="19"/>
        <v>1.0565878378378377</v>
      </c>
      <c r="W80">
        <f t="shared" si="20"/>
        <v>4.3074324324324308E-2</v>
      </c>
      <c r="X80">
        <f t="shared" si="22"/>
        <v>0.14652054742728085</v>
      </c>
      <c r="AA80">
        <f t="shared" si="25"/>
        <v>0.609375</v>
      </c>
      <c r="AB80">
        <f t="shared" si="23"/>
        <v>0.890625</v>
      </c>
      <c r="AC80">
        <f t="shared" si="26"/>
        <v>0.78125</v>
      </c>
      <c r="AD80">
        <f t="shared" si="21"/>
        <v>0.5625</v>
      </c>
      <c r="AE80">
        <f t="shared" si="24"/>
        <v>0.24733323536678198</v>
      </c>
    </row>
    <row r="81" spans="2:31" x14ac:dyDescent="0.35">
      <c r="B81">
        <v>80</v>
      </c>
      <c r="C81">
        <v>0.88235300000000005</v>
      </c>
      <c r="D81">
        <v>1</v>
      </c>
      <c r="E81">
        <v>8.5389000000000007E-2</v>
      </c>
      <c r="H81">
        <v>80</v>
      </c>
      <c r="I81">
        <v>1</v>
      </c>
      <c r="J81">
        <v>0.75294099999999997</v>
      </c>
      <c r="K81">
        <v>0.75294099999999997</v>
      </c>
      <c r="N81">
        <v>80</v>
      </c>
      <c r="O81">
        <v>0.95817600000000003</v>
      </c>
      <c r="P81">
        <v>0.77123399999999998</v>
      </c>
      <c r="Q81">
        <v>0.68030100000000004</v>
      </c>
      <c r="T81">
        <f t="shared" si="11"/>
        <v>0.6171875</v>
      </c>
      <c r="U81">
        <f t="shared" si="18"/>
        <v>0.96157094594594583</v>
      </c>
      <c r="V81">
        <f t="shared" si="19"/>
        <v>1.0249155405405403</v>
      </c>
      <c r="W81">
        <f t="shared" si="20"/>
        <v>1.1402027027027009E-2</v>
      </c>
      <c r="X81">
        <f t="shared" si="22"/>
        <v>0.14629729055664262</v>
      </c>
      <c r="AA81">
        <f t="shared" si="25"/>
        <v>0.6171875</v>
      </c>
      <c r="AB81">
        <f t="shared" si="23"/>
        <v>0.8828125</v>
      </c>
      <c r="AC81">
        <f t="shared" si="26"/>
        <v>0.765625</v>
      </c>
      <c r="AD81">
        <f t="shared" si="21"/>
        <v>0.53125</v>
      </c>
      <c r="AE81">
        <f t="shared" si="24"/>
        <v>0.26474471154160939</v>
      </c>
    </row>
    <row r="82" spans="2:31" x14ac:dyDescent="0.35">
      <c r="B82">
        <v>81</v>
      </c>
      <c r="C82">
        <v>0.90765300000000004</v>
      </c>
      <c r="D82">
        <v>1</v>
      </c>
      <c r="E82">
        <v>6.0088999999999997E-2</v>
      </c>
      <c r="H82">
        <v>81</v>
      </c>
      <c r="I82">
        <v>1</v>
      </c>
      <c r="J82">
        <v>0.73725499999999999</v>
      </c>
      <c r="K82">
        <v>0.73725499999999999</v>
      </c>
      <c r="N82">
        <v>81</v>
      </c>
      <c r="O82">
        <v>0.96058100000000002</v>
      </c>
      <c r="P82">
        <v>0.76250099999999998</v>
      </c>
      <c r="Q82">
        <v>0.667964</v>
      </c>
      <c r="T82">
        <f t="shared" si="11"/>
        <v>0.625</v>
      </c>
      <c r="U82">
        <f t="shared" si="18"/>
        <v>0.9932432432432432</v>
      </c>
      <c r="V82">
        <f t="shared" si="19"/>
        <v>0.9932432432432432</v>
      </c>
      <c r="W82">
        <f t="shared" si="20"/>
        <v>0</v>
      </c>
      <c r="X82">
        <f t="shared" si="22"/>
        <v>0.14011988127819555</v>
      </c>
      <c r="AA82">
        <f t="shared" si="25"/>
        <v>0.625</v>
      </c>
      <c r="AB82">
        <f t="shared" si="23"/>
        <v>0.875</v>
      </c>
      <c r="AC82">
        <f t="shared" si="26"/>
        <v>0.75</v>
      </c>
      <c r="AD82">
        <f t="shared" si="21"/>
        <v>0.5</v>
      </c>
      <c r="AE82">
        <f t="shared" si="24"/>
        <v>0.28215740104062481</v>
      </c>
    </row>
    <row r="83" spans="2:31" x14ac:dyDescent="0.35">
      <c r="B83">
        <v>82</v>
      </c>
      <c r="C83">
        <v>0.93295399999999995</v>
      </c>
      <c r="D83">
        <v>1</v>
      </c>
      <c r="E83">
        <v>3.4787999999999999E-2</v>
      </c>
      <c r="H83">
        <v>82</v>
      </c>
      <c r="I83">
        <v>1</v>
      </c>
      <c r="J83">
        <v>0.72156900000000002</v>
      </c>
      <c r="K83">
        <v>0.72156900000000002</v>
      </c>
      <c r="N83">
        <v>82</v>
      </c>
      <c r="O83">
        <v>0.96270800000000001</v>
      </c>
      <c r="P83">
        <v>0.75355700000000003</v>
      </c>
      <c r="Q83">
        <v>0.65560099999999999</v>
      </c>
      <c r="T83">
        <f t="shared" si="11"/>
        <v>0.6328125</v>
      </c>
      <c r="U83">
        <f t="shared" si="18"/>
        <v>1.0249155405405403</v>
      </c>
      <c r="V83">
        <f t="shared" si="19"/>
        <v>0.96157094594594583</v>
      </c>
      <c r="W83">
        <f t="shared" si="20"/>
        <v>0</v>
      </c>
      <c r="X83">
        <f t="shared" si="22"/>
        <v>0.13725153380021396</v>
      </c>
      <c r="AA83">
        <f t="shared" si="25"/>
        <v>0.6328125</v>
      </c>
      <c r="AB83">
        <f t="shared" si="23"/>
        <v>0.8671875</v>
      </c>
      <c r="AC83">
        <f t="shared" si="26"/>
        <v>0.734375</v>
      </c>
      <c r="AD83">
        <f t="shared" si="21"/>
        <v>0.46875</v>
      </c>
      <c r="AE83">
        <f t="shared" si="24"/>
        <v>0.2995703416248845</v>
      </c>
    </row>
    <row r="84" spans="2:31" x14ac:dyDescent="0.35">
      <c r="B84">
        <v>83</v>
      </c>
      <c r="C84">
        <v>0.95825400000000005</v>
      </c>
      <c r="D84">
        <v>0.97385600000000005</v>
      </c>
      <c r="E84">
        <v>9.4879999999999999E-3</v>
      </c>
      <c r="H84">
        <v>83</v>
      </c>
      <c r="I84">
        <v>1</v>
      </c>
      <c r="J84">
        <v>0.70588200000000001</v>
      </c>
      <c r="K84">
        <v>0.70588200000000001</v>
      </c>
      <c r="N84">
        <v>83</v>
      </c>
      <c r="O84">
        <v>0.964835</v>
      </c>
      <c r="P84">
        <v>0.744614</v>
      </c>
      <c r="Q84">
        <v>0.64323900000000001</v>
      </c>
      <c r="T84">
        <f t="shared" si="11"/>
        <v>0.640625</v>
      </c>
      <c r="U84">
        <f t="shared" si="18"/>
        <v>1.0565878378378377</v>
      </c>
      <c r="V84">
        <f t="shared" si="19"/>
        <v>0.92989864864864868</v>
      </c>
      <c r="W84">
        <f t="shared" si="20"/>
        <v>0</v>
      </c>
      <c r="X84">
        <f t="shared" si="22"/>
        <v>0.14632064196072395</v>
      </c>
      <c r="AA84">
        <f t="shared" si="25"/>
        <v>0.640625</v>
      </c>
      <c r="AB84">
        <f t="shared" si="23"/>
        <v>0.859375</v>
      </c>
      <c r="AC84">
        <f t="shared" si="26"/>
        <v>0.71875</v>
      </c>
      <c r="AD84">
        <f t="shared" si="21"/>
        <v>0.4375</v>
      </c>
      <c r="AE84">
        <f t="shared" si="24"/>
        <v>0.31698349191558856</v>
      </c>
    </row>
    <row r="85" spans="2:31" x14ac:dyDescent="0.35">
      <c r="B85">
        <v>84</v>
      </c>
      <c r="C85">
        <v>0.98355499999999996</v>
      </c>
      <c r="D85">
        <v>0.94480799999999998</v>
      </c>
      <c r="E85">
        <v>0</v>
      </c>
      <c r="H85">
        <v>84</v>
      </c>
      <c r="I85">
        <v>1</v>
      </c>
      <c r="J85">
        <v>0.69019600000000003</v>
      </c>
      <c r="K85">
        <v>0.69019600000000003</v>
      </c>
      <c r="N85">
        <v>84</v>
      </c>
      <c r="O85">
        <v>0.96696199999999999</v>
      </c>
      <c r="P85">
        <v>0.73567000000000005</v>
      </c>
      <c r="Q85">
        <v>0.63087700000000002</v>
      </c>
      <c r="T85">
        <f t="shared" ref="T85:T130" si="27">T84+1/128</f>
        <v>0.6484375</v>
      </c>
      <c r="U85">
        <f t="shared" si="18"/>
        <v>1.0882601351351351</v>
      </c>
      <c r="V85">
        <f t="shared" si="19"/>
        <v>0.89822635135135132</v>
      </c>
      <c r="W85">
        <f t="shared" si="20"/>
        <v>0</v>
      </c>
      <c r="X85">
        <f t="shared" si="22"/>
        <v>0.15070322183514542</v>
      </c>
      <c r="AA85">
        <f t="shared" si="25"/>
        <v>0.6484375</v>
      </c>
      <c r="AB85">
        <f t="shared" si="23"/>
        <v>0.8515625</v>
      </c>
      <c r="AC85">
        <f t="shared" si="26"/>
        <v>0.703125</v>
      </c>
      <c r="AD85">
        <f t="shared" si="21"/>
        <v>0.40625</v>
      </c>
      <c r="AE85">
        <f t="shared" si="24"/>
        <v>0.33439591486627046</v>
      </c>
    </row>
    <row r="86" spans="2:31" x14ac:dyDescent="0.35">
      <c r="B86">
        <v>85</v>
      </c>
      <c r="C86">
        <v>1</v>
      </c>
      <c r="D86">
        <v>0.91575899999999999</v>
      </c>
      <c r="E86">
        <v>0</v>
      </c>
      <c r="H86">
        <v>85</v>
      </c>
      <c r="I86">
        <v>1</v>
      </c>
      <c r="J86">
        <v>0.67451000000000005</v>
      </c>
      <c r="K86">
        <v>0.67451000000000005</v>
      </c>
      <c r="N86">
        <v>85</v>
      </c>
      <c r="O86">
        <v>0.96787400000000001</v>
      </c>
      <c r="P86">
        <v>0.72584700000000002</v>
      </c>
      <c r="Q86">
        <v>0.61848899999999996</v>
      </c>
      <c r="T86">
        <f t="shared" si="27"/>
        <v>0.65625</v>
      </c>
      <c r="U86">
        <f t="shared" si="18"/>
        <v>1.1199324324324325</v>
      </c>
      <c r="V86">
        <f t="shared" si="19"/>
        <v>0.86655405405405417</v>
      </c>
      <c r="W86">
        <f t="shared" si="20"/>
        <v>0</v>
      </c>
      <c r="X86">
        <f t="shared" si="22"/>
        <v>0.15723385173992815</v>
      </c>
      <c r="AA86">
        <f t="shared" si="25"/>
        <v>0.65625</v>
      </c>
      <c r="AB86">
        <f t="shared" si="23"/>
        <v>0.84375</v>
      </c>
      <c r="AC86">
        <f t="shared" si="26"/>
        <v>0.6875</v>
      </c>
      <c r="AD86">
        <f t="shared" si="21"/>
        <v>0.375</v>
      </c>
      <c r="AE86">
        <f t="shared" si="24"/>
        <v>0.35180939346754236</v>
      </c>
    </row>
    <row r="87" spans="2:31" x14ac:dyDescent="0.35">
      <c r="B87">
        <v>86</v>
      </c>
      <c r="C87">
        <v>1</v>
      </c>
      <c r="D87">
        <v>0.88671</v>
      </c>
      <c r="E87">
        <v>0</v>
      </c>
      <c r="H87">
        <v>86</v>
      </c>
      <c r="I87">
        <v>1</v>
      </c>
      <c r="J87">
        <v>0.65882399999999997</v>
      </c>
      <c r="K87">
        <v>0.65882399999999997</v>
      </c>
      <c r="N87">
        <v>86</v>
      </c>
      <c r="O87">
        <v>0.96853299999999998</v>
      </c>
      <c r="P87">
        <v>0.71584099999999995</v>
      </c>
      <c r="Q87">
        <v>0.606097</v>
      </c>
      <c r="T87">
        <f t="shared" si="27"/>
        <v>0.6640625</v>
      </c>
      <c r="U87">
        <f t="shared" si="18"/>
        <v>1.1516047297297298</v>
      </c>
      <c r="V87">
        <f t="shared" si="19"/>
        <v>0.8348817567567568</v>
      </c>
      <c r="W87">
        <f t="shared" si="20"/>
        <v>0</v>
      </c>
      <c r="X87">
        <f t="shared" si="22"/>
        <v>0.17182875938285522</v>
      </c>
      <c r="AA87">
        <f t="shared" si="25"/>
        <v>0.6640625</v>
      </c>
      <c r="AB87">
        <f t="shared" si="23"/>
        <v>0.8359375</v>
      </c>
      <c r="AC87">
        <f t="shared" si="26"/>
        <v>0.671875</v>
      </c>
      <c r="AD87">
        <f t="shared" si="21"/>
        <v>0.34375</v>
      </c>
      <c r="AE87">
        <f t="shared" si="24"/>
        <v>0.36922300135724218</v>
      </c>
    </row>
    <row r="88" spans="2:31" x14ac:dyDescent="0.35">
      <c r="B88">
        <v>87</v>
      </c>
      <c r="C88">
        <v>1</v>
      </c>
      <c r="D88">
        <v>0.85766200000000004</v>
      </c>
      <c r="E88">
        <v>0</v>
      </c>
      <c r="H88">
        <v>87</v>
      </c>
      <c r="I88">
        <v>1</v>
      </c>
      <c r="J88">
        <v>0.64313699999999996</v>
      </c>
      <c r="K88">
        <v>0.64313699999999996</v>
      </c>
      <c r="N88">
        <v>87</v>
      </c>
      <c r="O88">
        <v>0.96919200000000005</v>
      </c>
      <c r="P88">
        <v>0.70583600000000002</v>
      </c>
      <c r="Q88">
        <v>0.59370400000000001</v>
      </c>
      <c r="T88">
        <f t="shared" si="27"/>
        <v>0.671875</v>
      </c>
      <c r="U88">
        <f t="shared" si="18"/>
        <v>1.183277027027027</v>
      </c>
      <c r="V88">
        <f t="shared" si="19"/>
        <v>0.80320945945945943</v>
      </c>
      <c r="W88">
        <f t="shared" si="20"/>
        <v>0</v>
      </c>
      <c r="X88">
        <f t="shared" si="22"/>
        <v>0.20140210750244902</v>
      </c>
      <c r="AA88">
        <f t="shared" si="25"/>
        <v>0.671875</v>
      </c>
      <c r="AB88">
        <f t="shared" si="23"/>
        <v>0.828125</v>
      </c>
      <c r="AC88">
        <f t="shared" si="26"/>
        <v>0.65625</v>
      </c>
      <c r="AD88">
        <f t="shared" si="21"/>
        <v>0.3125</v>
      </c>
      <c r="AE88">
        <f t="shared" si="24"/>
        <v>0.38663672106642949</v>
      </c>
    </row>
    <row r="89" spans="2:31" x14ac:dyDescent="0.35">
      <c r="B89">
        <v>88</v>
      </c>
      <c r="C89">
        <v>1</v>
      </c>
      <c r="D89">
        <v>0.82861300000000004</v>
      </c>
      <c r="E89">
        <v>0</v>
      </c>
      <c r="H89">
        <v>88</v>
      </c>
      <c r="I89">
        <v>1</v>
      </c>
      <c r="J89">
        <v>0.62745099999999998</v>
      </c>
      <c r="K89">
        <v>0.62745099999999998</v>
      </c>
      <c r="N89">
        <v>88</v>
      </c>
      <c r="O89">
        <v>0.96985100000000002</v>
      </c>
      <c r="P89">
        <v>0.69582999999999995</v>
      </c>
      <c r="Q89">
        <v>0.58131200000000005</v>
      </c>
      <c r="T89">
        <f t="shared" si="27"/>
        <v>0.6796875</v>
      </c>
      <c r="U89">
        <f t="shared" si="18"/>
        <v>1.2149493243243243</v>
      </c>
      <c r="V89">
        <f t="shared" si="19"/>
        <v>0.77153716216216217</v>
      </c>
      <c r="W89">
        <f t="shared" si="20"/>
        <v>0</v>
      </c>
      <c r="X89">
        <f t="shared" si="22"/>
        <v>0.23156143832701817</v>
      </c>
      <c r="AA89">
        <f t="shared" si="25"/>
        <v>0.6796875</v>
      </c>
      <c r="AB89">
        <f t="shared" si="23"/>
        <v>0.8203125</v>
      </c>
      <c r="AC89">
        <f t="shared" si="26"/>
        <v>0.640625</v>
      </c>
      <c r="AD89">
        <f t="shared" si="21"/>
        <v>0.28125</v>
      </c>
      <c r="AE89">
        <f t="shared" si="24"/>
        <v>0.40404963626917173</v>
      </c>
    </row>
    <row r="90" spans="2:31" x14ac:dyDescent="0.35">
      <c r="B90">
        <v>89</v>
      </c>
      <c r="C90">
        <v>1</v>
      </c>
      <c r="D90">
        <v>0.79956400000000005</v>
      </c>
      <c r="E90">
        <v>0</v>
      </c>
      <c r="H90">
        <v>89</v>
      </c>
      <c r="I90">
        <v>1</v>
      </c>
      <c r="J90">
        <v>0.611765</v>
      </c>
      <c r="K90">
        <v>0.611765</v>
      </c>
      <c r="N90">
        <v>89</v>
      </c>
      <c r="O90">
        <v>0.96928899999999996</v>
      </c>
      <c r="P90">
        <v>0.68498199999999998</v>
      </c>
      <c r="Q90">
        <v>0.56897500000000001</v>
      </c>
      <c r="T90">
        <f t="shared" si="27"/>
        <v>0.6875</v>
      </c>
      <c r="U90">
        <f t="shared" si="18"/>
        <v>1.2466216216216215</v>
      </c>
      <c r="V90">
        <f t="shared" si="19"/>
        <v>0.73986486486486491</v>
      </c>
      <c r="W90">
        <f t="shared" si="20"/>
        <v>0</v>
      </c>
      <c r="X90">
        <f t="shared" si="22"/>
        <v>0.26210390256774591</v>
      </c>
      <c r="AA90">
        <f t="shared" si="25"/>
        <v>0.6875</v>
      </c>
      <c r="AB90">
        <f t="shared" si="23"/>
        <v>0.8125</v>
      </c>
      <c r="AC90">
        <f t="shared" si="26"/>
        <v>0.625</v>
      </c>
      <c r="AD90">
        <f t="shared" si="21"/>
        <v>0.25</v>
      </c>
      <c r="AE90">
        <f t="shared" si="24"/>
        <v>0.42146353911340895</v>
      </c>
    </row>
    <row r="91" spans="2:31" x14ac:dyDescent="0.35">
      <c r="B91">
        <v>90</v>
      </c>
      <c r="C91">
        <v>1</v>
      </c>
      <c r="D91">
        <v>0.77051599999999998</v>
      </c>
      <c r="E91">
        <v>0</v>
      </c>
      <c r="H91">
        <v>90</v>
      </c>
      <c r="I91">
        <v>1</v>
      </c>
      <c r="J91">
        <v>0.596078</v>
      </c>
      <c r="K91">
        <v>0.596078</v>
      </c>
      <c r="N91">
        <v>90</v>
      </c>
      <c r="O91">
        <v>0.96850000000000003</v>
      </c>
      <c r="P91">
        <v>0.67397700000000005</v>
      </c>
      <c r="Q91">
        <v>0.55664899999999995</v>
      </c>
      <c r="T91">
        <f t="shared" si="27"/>
        <v>0.6953125</v>
      </c>
      <c r="U91">
        <f t="shared" si="18"/>
        <v>1.2782939189189189</v>
      </c>
      <c r="V91">
        <f t="shared" si="19"/>
        <v>0.70819256756756754</v>
      </c>
      <c r="W91">
        <f t="shared" si="20"/>
        <v>0</v>
      </c>
      <c r="X91">
        <f t="shared" si="22"/>
        <v>0.2929099588132919</v>
      </c>
      <c r="AA91">
        <f t="shared" si="25"/>
        <v>0.6953125</v>
      </c>
      <c r="AB91">
        <f t="shared" si="23"/>
        <v>0.8046875</v>
      </c>
      <c r="AC91">
        <f t="shared" si="26"/>
        <v>0.609375</v>
      </c>
      <c r="AD91">
        <f t="shared" si="21"/>
        <v>0.21875</v>
      </c>
      <c r="AE91">
        <f t="shared" si="24"/>
        <v>0.43887751706056899</v>
      </c>
    </row>
    <row r="92" spans="2:31" x14ac:dyDescent="0.35">
      <c r="B92">
        <v>91</v>
      </c>
      <c r="C92">
        <v>1</v>
      </c>
      <c r="D92">
        <v>0.74146699999999999</v>
      </c>
      <c r="E92">
        <v>0</v>
      </c>
      <c r="H92">
        <v>91</v>
      </c>
      <c r="I92">
        <v>1</v>
      </c>
      <c r="J92">
        <v>0.58039200000000002</v>
      </c>
      <c r="K92">
        <v>0.58039200000000002</v>
      </c>
      <c r="N92">
        <v>91</v>
      </c>
      <c r="O92">
        <v>0.96771099999999999</v>
      </c>
      <c r="P92">
        <v>0.66297300000000003</v>
      </c>
      <c r="Q92">
        <v>0.544323</v>
      </c>
      <c r="T92">
        <f t="shared" si="27"/>
        <v>0.703125</v>
      </c>
      <c r="U92">
        <f t="shared" si="18"/>
        <v>1.3099662162162162</v>
      </c>
      <c r="V92">
        <f t="shared" si="19"/>
        <v>0.67652027027027017</v>
      </c>
      <c r="W92">
        <f t="shared" si="20"/>
        <v>0</v>
      </c>
      <c r="X92">
        <f t="shared" si="22"/>
        <v>0.32390469648157699</v>
      </c>
      <c r="AA92">
        <f t="shared" si="25"/>
        <v>0.703125</v>
      </c>
      <c r="AB92">
        <f t="shared" si="23"/>
        <v>0.796875</v>
      </c>
      <c r="AC92">
        <f t="shared" si="26"/>
        <v>0.59375</v>
      </c>
      <c r="AD92">
        <f t="shared" si="21"/>
        <v>0.1875</v>
      </c>
      <c r="AE92">
        <f t="shared" si="24"/>
        <v>0.45629066097499738</v>
      </c>
    </row>
    <row r="93" spans="2:31" x14ac:dyDescent="0.35">
      <c r="B93">
        <v>92</v>
      </c>
      <c r="C93">
        <v>1</v>
      </c>
      <c r="D93">
        <v>0.72694300000000001</v>
      </c>
      <c r="E93">
        <v>0</v>
      </c>
      <c r="H93">
        <v>92</v>
      </c>
      <c r="I93">
        <v>1</v>
      </c>
      <c r="J93">
        <v>0.57254899999999997</v>
      </c>
      <c r="K93">
        <v>0.57254899999999997</v>
      </c>
      <c r="N93">
        <v>92</v>
      </c>
      <c r="O93">
        <v>0.96731699999999998</v>
      </c>
      <c r="P93">
        <v>0.65747100000000003</v>
      </c>
      <c r="Q93">
        <v>0.53815999999999997</v>
      </c>
      <c r="T93">
        <f t="shared" si="27"/>
        <v>0.7109375</v>
      </c>
      <c r="U93">
        <f t="shared" si="18"/>
        <v>1.3416385135135136</v>
      </c>
      <c r="V93">
        <f t="shared" si="19"/>
        <v>0.64484797297297292</v>
      </c>
      <c r="W93">
        <f t="shared" si="20"/>
        <v>0</v>
      </c>
      <c r="X93">
        <f t="shared" si="22"/>
        <v>0.35503818146696925</v>
      </c>
      <c r="AA93">
        <f t="shared" si="25"/>
        <v>0.7109375</v>
      </c>
      <c r="AB93">
        <f t="shared" si="23"/>
        <v>0.7890625</v>
      </c>
      <c r="AC93">
        <f t="shared" si="26"/>
        <v>0.578125</v>
      </c>
      <c r="AD93">
        <f t="shared" si="21"/>
        <v>0.15625</v>
      </c>
      <c r="AE93">
        <f t="shared" si="24"/>
        <v>0.47370476497418729</v>
      </c>
    </row>
    <row r="94" spans="2:31" x14ac:dyDescent="0.35">
      <c r="B94">
        <v>93</v>
      </c>
      <c r="C94">
        <v>1</v>
      </c>
      <c r="D94">
        <v>0.68337000000000003</v>
      </c>
      <c r="E94">
        <v>0</v>
      </c>
      <c r="H94">
        <v>93</v>
      </c>
      <c r="I94">
        <v>1</v>
      </c>
      <c r="J94">
        <v>0.54901999999999995</v>
      </c>
      <c r="K94">
        <v>0.54901999999999995</v>
      </c>
      <c r="N94">
        <v>93</v>
      </c>
      <c r="O94">
        <v>0.96491099999999996</v>
      </c>
      <c r="P94">
        <v>0.64015900000000003</v>
      </c>
      <c r="Q94">
        <v>0.51980599999999999</v>
      </c>
      <c r="T94">
        <f t="shared" si="27"/>
        <v>0.71875</v>
      </c>
      <c r="U94">
        <f t="shared" si="18"/>
        <v>1.373310810810811</v>
      </c>
      <c r="V94">
        <f t="shared" si="19"/>
        <v>0.61317567567567566</v>
      </c>
      <c r="W94">
        <f t="shared" si="20"/>
        <v>0</v>
      </c>
      <c r="X94">
        <f t="shared" si="22"/>
        <v>0.39026140669061948</v>
      </c>
      <c r="AA94">
        <f t="shared" si="25"/>
        <v>0.71875</v>
      </c>
      <c r="AB94">
        <f t="shared" si="23"/>
        <v>0.78125</v>
      </c>
      <c r="AC94">
        <f t="shared" si="26"/>
        <v>0.5625</v>
      </c>
      <c r="AD94">
        <f t="shared" si="21"/>
        <v>0.125</v>
      </c>
      <c r="AE94">
        <f t="shared" si="24"/>
        <v>0.4982495883610944</v>
      </c>
    </row>
    <row r="95" spans="2:31" x14ac:dyDescent="0.35">
      <c r="B95">
        <v>94</v>
      </c>
      <c r="C95">
        <v>1</v>
      </c>
      <c r="D95">
        <v>0.65432100000000004</v>
      </c>
      <c r="E95">
        <v>0</v>
      </c>
      <c r="H95">
        <v>94</v>
      </c>
      <c r="I95">
        <v>1</v>
      </c>
      <c r="J95">
        <v>0.53333299999999995</v>
      </c>
      <c r="K95">
        <v>0.53333299999999995</v>
      </c>
      <c r="N95">
        <v>94</v>
      </c>
      <c r="O95">
        <v>0.96270100000000003</v>
      </c>
      <c r="P95">
        <v>0.62821800000000005</v>
      </c>
      <c r="Q95">
        <v>0.50763599999999998</v>
      </c>
      <c r="T95">
        <f t="shared" si="27"/>
        <v>0.7265625</v>
      </c>
      <c r="U95">
        <f t="shared" si="18"/>
        <v>1.4049831081081081</v>
      </c>
      <c r="V95">
        <f t="shared" si="19"/>
        <v>0.5815033783783784</v>
      </c>
      <c r="W95">
        <f t="shared" si="20"/>
        <v>0</v>
      </c>
      <c r="X95">
        <f t="shared" si="22"/>
        <v>0.41759804412078633</v>
      </c>
      <c r="AA95">
        <f t="shared" si="25"/>
        <v>0.7265625</v>
      </c>
      <c r="AB95">
        <f t="shared" si="23"/>
        <v>0.7734375</v>
      </c>
      <c r="AC95">
        <f t="shared" si="26"/>
        <v>0.546875</v>
      </c>
      <c r="AD95">
        <f t="shared" si="21"/>
        <v>9.375E-2</v>
      </c>
      <c r="AE95">
        <f t="shared" si="24"/>
        <v>0.50853312609037571</v>
      </c>
    </row>
    <row r="96" spans="2:31" x14ac:dyDescent="0.35">
      <c r="B96">
        <v>95</v>
      </c>
      <c r="C96">
        <v>1</v>
      </c>
      <c r="D96">
        <v>0.62527200000000005</v>
      </c>
      <c r="E96">
        <v>0</v>
      </c>
      <c r="H96">
        <v>95</v>
      </c>
      <c r="I96">
        <v>1</v>
      </c>
      <c r="J96">
        <v>0.51764699999999997</v>
      </c>
      <c r="K96">
        <v>0.51764699999999997</v>
      </c>
      <c r="N96">
        <v>95</v>
      </c>
      <c r="O96">
        <v>0.96048999999999995</v>
      </c>
      <c r="P96">
        <v>0.61627600000000005</v>
      </c>
      <c r="Q96">
        <v>0.49546699999999999</v>
      </c>
      <c r="T96">
        <f t="shared" si="27"/>
        <v>0.734375</v>
      </c>
      <c r="U96">
        <f t="shared" si="18"/>
        <v>1.4366554054054055</v>
      </c>
      <c r="V96">
        <f t="shared" si="19"/>
        <v>0.54983108108108114</v>
      </c>
      <c r="W96">
        <f t="shared" si="20"/>
        <v>0</v>
      </c>
      <c r="X96">
        <f t="shared" si="22"/>
        <v>0.44898339192607251</v>
      </c>
      <c r="AA96">
        <f t="shared" si="25"/>
        <v>0.734375</v>
      </c>
      <c r="AB96">
        <f t="shared" si="23"/>
        <v>0.765625</v>
      </c>
      <c r="AC96">
        <f t="shared" si="26"/>
        <v>0.53125</v>
      </c>
      <c r="AD96">
        <f t="shared" si="21"/>
        <v>6.25E-2</v>
      </c>
      <c r="AE96">
        <f t="shared" si="24"/>
        <v>0.52594647389539551</v>
      </c>
    </row>
    <row r="97" spans="2:31" x14ac:dyDescent="0.35">
      <c r="B97">
        <v>96</v>
      </c>
      <c r="C97">
        <v>1</v>
      </c>
      <c r="D97">
        <v>0.59622399999999998</v>
      </c>
      <c r="E97">
        <v>0</v>
      </c>
      <c r="H97">
        <v>96</v>
      </c>
      <c r="I97">
        <v>1</v>
      </c>
      <c r="J97">
        <v>0.50196099999999999</v>
      </c>
      <c r="K97">
        <v>0.50196099999999999</v>
      </c>
      <c r="N97">
        <v>96</v>
      </c>
      <c r="O97">
        <v>0.95827899999999999</v>
      </c>
      <c r="P97">
        <v>0.60433499999999996</v>
      </c>
      <c r="Q97">
        <v>0.48329699999999998</v>
      </c>
      <c r="T97">
        <f t="shared" si="27"/>
        <v>0.7421875</v>
      </c>
      <c r="U97">
        <f t="shared" si="18"/>
        <v>1.4683277027027026</v>
      </c>
      <c r="V97">
        <f t="shared" si="19"/>
        <v>0.51815878378378377</v>
      </c>
      <c r="W97">
        <f t="shared" si="20"/>
        <v>0</v>
      </c>
      <c r="X97">
        <f t="shared" si="22"/>
        <v>0.48042073040926631</v>
      </c>
      <c r="AA97">
        <f t="shared" si="25"/>
        <v>0.7421875</v>
      </c>
      <c r="AB97">
        <f t="shared" si="23"/>
        <v>0.7578125</v>
      </c>
      <c r="AC97">
        <f t="shared" si="26"/>
        <v>0.515625</v>
      </c>
      <c r="AD97">
        <f t="shared" si="21"/>
        <v>3.125E-2</v>
      </c>
      <c r="AE97">
        <f t="shared" si="24"/>
        <v>0.54336075976210318</v>
      </c>
    </row>
    <row r="98" spans="2:31" x14ac:dyDescent="0.35">
      <c r="B98">
        <v>97</v>
      </c>
      <c r="C98">
        <v>1</v>
      </c>
      <c r="D98">
        <v>0.56717499999999998</v>
      </c>
      <c r="E98">
        <v>0</v>
      </c>
      <c r="H98">
        <v>97</v>
      </c>
      <c r="I98">
        <v>1</v>
      </c>
      <c r="J98">
        <v>0.48627500000000001</v>
      </c>
      <c r="K98">
        <v>0.48627500000000001</v>
      </c>
      <c r="N98">
        <v>97</v>
      </c>
      <c r="O98">
        <v>0.95485299999999995</v>
      </c>
      <c r="P98">
        <v>0.59162199999999998</v>
      </c>
      <c r="Q98">
        <v>0.47133700000000001</v>
      </c>
      <c r="T98">
        <f t="shared" si="27"/>
        <v>0.75</v>
      </c>
      <c r="U98">
        <f t="shared" ref="U98:U129" si="28">MAX(0,MIN(1, IF(T98&lt;$S$7,$S$5,$S$6)-ABS(T98-$S$7)))/IF(T98&lt;$S$7,$S$5,$S$6)*$S$4</f>
        <v>1.5</v>
      </c>
      <c r="V98">
        <f t="shared" ref="V98:V130" si="29">MAX(0,MIN(1, IF(T98&lt;$S$13,$S$11,$S$12)-ABS(T98-$S$13)))/IF(T98&lt;$S$13,$S$11,$S$12)*$S$10</f>
        <v>0.48648648648648651</v>
      </c>
      <c r="W98">
        <f t="shared" ref="W98:W130" si="30">MAX(0,MIN(1, IF(T98&lt;$S$19,$S$17,$S$18)-ABS(T98-$S$19)))/IF(T98&lt;$S$19,$S$17,$S$18)*$S$16</f>
        <v>0</v>
      </c>
      <c r="X98">
        <f t="shared" si="22"/>
        <v>0.51190069532295868</v>
      </c>
      <c r="AA98">
        <f t="shared" si="25"/>
        <v>0.75</v>
      </c>
      <c r="AB98">
        <f t="shared" si="23"/>
        <v>0.75</v>
      </c>
      <c r="AC98">
        <f t="shared" si="26"/>
        <v>0.5</v>
      </c>
      <c r="AD98">
        <f t="shared" ref="AD98:AD130" si="31">MAX(0,MIN(1, IF(AA98&lt;$Z$19,$Z$17,$Z$18)-ABS(AA98-$Z$19)))/IF(AA98&lt;$Z$19,$Z$17,$Z$18)*$Z$16</f>
        <v>0</v>
      </c>
      <c r="AE98">
        <f t="shared" si="24"/>
        <v>0.56077508061788917</v>
      </c>
    </row>
    <row r="99" spans="2:31" x14ac:dyDescent="0.35">
      <c r="B99">
        <v>98</v>
      </c>
      <c r="C99">
        <v>1</v>
      </c>
      <c r="D99">
        <v>0.53812599999999999</v>
      </c>
      <c r="E99">
        <v>0</v>
      </c>
      <c r="H99">
        <v>98</v>
      </c>
      <c r="I99">
        <v>1</v>
      </c>
      <c r="J99">
        <v>0.47058800000000001</v>
      </c>
      <c r="K99">
        <v>0.47058800000000001</v>
      </c>
      <c r="N99">
        <v>98</v>
      </c>
      <c r="O99">
        <v>0.95125400000000004</v>
      </c>
      <c r="P99">
        <v>0.57879899999999995</v>
      </c>
      <c r="Q99">
        <v>0.45940799999999998</v>
      </c>
      <c r="T99">
        <f t="shared" si="27"/>
        <v>0.7578125</v>
      </c>
      <c r="U99">
        <f t="shared" si="28"/>
        <v>1.4683277027027026</v>
      </c>
      <c r="V99">
        <f t="shared" si="29"/>
        <v>0.45481418918918914</v>
      </c>
      <c r="W99">
        <f t="shared" si="30"/>
        <v>0</v>
      </c>
      <c r="X99">
        <f t="shared" ref="X99:X130" si="32">SQRT((U99-C98)^2+(V99-D98)^2+(W99-E98)^2)</f>
        <v>0.48161788684065071</v>
      </c>
      <c r="AA99">
        <f t="shared" si="25"/>
        <v>0.7578125</v>
      </c>
      <c r="AB99">
        <f t="shared" si="23"/>
        <v>0.7421875</v>
      </c>
      <c r="AC99">
        <f t="shared" si="26"/>
        <v>0.484375</v>
      </c>
      <c r="AD99">
        <f t="shared" si="31"/>
        <v>0</v>
      </c>
      <c r="AE99">
        <f t="shared" ref="AE99:AE130" si="33">SQRT((AB99-I98)^2+(AC99-J98)^2+(AD99-K98)^2)</f>
        <v>0.55039465002964005</v>
      </c>
    </row>
    <row r="100" spans="2:31" x14ac:dyDescent="0.35">
      <c r="B100">
        <v>99</v>
      </c>
      <c r="C100">
        <v>1</v>
      </c>
      <c r="D100">
        <v>0.50907800000000003</v>
      </c>
      <c r="E100">
        <v>0</v>
      </c>
      <c r="H100">
        <v>99</v>
      </c>
      <c r="I100">
        <v>1</v>
      </c>
      <c r="J100">
        <v>0.45490199999999997</v>
      </c>
      <c r="K100">
        <v>0.45490199999999997</v>
      </c>
      <c r="N100">
        <v>99</v>
      </c>
      <c r="O100">
        <v>0.947654</v>
      </c>
      <c r="P100">
        <v>0.56597600000000003</v>
      </c>
      <c r="Q100">
        <v>0.44747799999999999</v>
      </c>
      <c r="T100">
        <f t="shared" si="27"/>
        <v>0.765625</v>
      </c>
      <c r="U100">
        <f t="shared" si="28"/>
        <v>1.4366554054054055</v>
      </c>
      <c r="V100">
        <f t="shared" si="29"/>
        <v>0.42314189189189189</v>
      </c>
      <c r="W100">
        <f t="shared" si="30"/>
        <v>0</v>
      </c>
      <c r="X100">
        <f t="shared" si="32"/>
        <v>0.4515410149556473</v>
      </c>
      <c r="AA100">
        <f t="shared" si="25"/>
        <v>0.765625</v>
      </c>
      <c r="AB100">
        <f t="shared" si="23"/>
        <v>0.734375</v>
      </c>
      <c r="AC100">
        <f t="shared" si="26"/>
        <v>0.46875</v>
      </c>
      <c r="AD100">
        <f t="shared" si="31"/>
        <v>0</v>
      </c>
      <c r="AE100">
        <f t="shared" si="33"/>
        <v>0.54038235038998084</v>
      </c>
    </row>
    <row r="101" spans="2:31" x14ac:dyDescent="0.35">
      <c r="B101">
        <v>100</v>
      </c>
      <c r="C101">
        <v>1</v>
      </c>
      <c r="D101">
        <v>0.48002899999999998</v>
      </c>
      <c r="E101">
        <v>0</v>
      </c>
      <c r="H101">
        <v>100</v>
      </c>
      <c r="I101">
        <v>1</v>
      </c>
      <c r="J101">
        <v>0.439216</v>
      </c>
      <c r="K101">
        <v>0.439216</v>
      </c>
      <c r="N101">
        <v>100</v>
      </c>
      <c r="O101">
        <v>0.94405499999999998</v>
      </c>
      <c r="P101">
        <v>0.55315300000000001</v>
      </c>
      <c r="Q101">
        <v>0.43554799999999999</v>
      </c>
      <c r="T101">
        <f t="shared" si="27"/>
        <v>0.7734375</v>
      </c>
      <c r="U101">
        <f t="shared" si="28"/>
        <v>1.4049831081081081</v>
      </c>
      <c r="V101">
        <f t="shared" si="29"/>
        <v>0.39146959459459457</v>
      </c>
      <c r="W101">
        <f t="shared" si="30"/>
        <v>0</v>
      </c>
      <c r="X101">
        <f t="shared" si="32"/>
        <v>0.42171442336598564</v>
      </c>
      <c r="AA101">
        <f t="shared" si="25"/>
        <v>0.7734375</v>
      </c>
      <c r="AB101">
        <f t="shared" si="23"/>
        <v>0.7265625</v>
      </c>
      <c r="AC101">
        <f t="shared" si="26"/>
        <v>0.453125</v>
      </c>
      <c r="AD101">
        <f t="shared" si="31"/>
        <v>0</v>
      </c>
      <c r="AE101">
        <f t="shared" si="33"/>
        <v>0.5307608253622812</v>
      </c>
    </row>
    <row r="102" spans="2:31" x14ac:dyDescent="0.35">
      <c r="B102">
        <v>101</v>
      </c>
      <c r="C102">
        <v>1</v>
      </c>
      <c r="D102">
        <v>0.45097999999999999</v>
      </c>
      <c r="E102">
        <v>0</v>
      </c>
      <c r="H102">
        <v>101</v>
      </c>
      <c r="I102">
        <v>1</v>
      </c>
      <c r="J102">
        <v>0.42352899999999999</v>
      </c>
      <c r="K102">
        <v>0.42352899999999999</v>
      </c>
      <c r="N102">
        <v>101</v>
      </c>
      <c r="O102">
        <v>0.93925400000000003</v>
      </c>
      <c r="P102">
        <v>0.53958099999999998</v>
      </c>
      <c r="Q102">
        <v>0.4239</v>
      </c>
      <c r="T102">
        <f t="shared" si="27"/>
        <v>0.78125</v>
      </c>
      <c r="U102">
        <f t="shared" si="28"/>
        <v>1.373310810810811</v>
      </c>
      <c r="V102">
        <f t="shared" si="29"/>
        <v>0.35979729729729726</v>
      </c>
      <c r="W102">
        <f t="shared" si="30"/>
        <v>0</v>
      </c>
      <c r="X102">
        <f t="shared" si="32"/>
        <v>0.3921946249032694</v>
      </c>
      <c r="AA102">
        <f t="shared" si="25"/>
        <v>0.78125</v>
      </c>
      <c r="AB102">
        <f t="shared" si="23"/>
        <v>0.71875</v>
      </c>
      <c r="AC102">
        <f t="shared" si="26"/>
        <v>0.4375</v>
      </c>
      <c r="AD102">
        <f t="shared" si="31"/>
        <v>0</v>
      </c>
      <c r="AE102">
        <f t="shared" si="33"/>
        <v>0.52155076628454877</v>
      </c>
    </row>
    <row r="103" spans="2:31" x14ac:dyDescent="0.35">
      <c r="B103">
        <v>102</v>
      </c>
      <c r="C103">
        <v>1</v>
      </c>
      <c r="D103">
        <v>0.42193199999999997</v>
      </c>
      <c r="E103">
        <v>0</v>
      </c>
      <c r="H103">
        <v>102</v>
      </c>
      <c r="I103">
        <v>1</v>
      </c>
      <c r="J103">
        <v>0.40784300000000001</v>
      </c>
      <c r="K103">
        <v>0.40784300000000001</v>
      </c>
      <c r="N103">
        <v>102</v>
      </c>
      <c r="O103">
        <v>0.93430500000000005</v>
      </c>
      <c r="P103">
        <v>0.525918</v>
      </c>
      <c r="Q103">
        <v>0.41228599999999999</v>
      </c>
      <c r="T103">
        <f t="shared" si="27"/>
        <v>0.7890625</v>
      </c>
      <c r="U103">
        <f t="shared" si="28"/>
        <v>1.3416385135135136</v>
      </c>
      <c r="V103">
        <f t="shared" si="29"/>
        <v>0.328125</v>
      </c>
      <c r="W103">
        <f t="shared" si="30"/>
        <v>0</v>
      </c>
      <c r="X103">
        <f t="shared" si="32"/>
        <v>0.36305677922430152</v>
      </c>
      <c r="AA103">
        <f t="shared" si="25"/>
        <v>0.7890625</v>
      </c>
      <c r="AB103">
        <f t="shared" si="23"/>
        <v>0.7109375</v>
      </c>
      <c r="AC103">
        <f t="shared" si="26"/>
        <v>0.421875</v>
      </c>
      <c r="AD103">
        <f t="shared" si="31"/>
        <v>0</v>
      </c>
      <c r="AE103">
        <f t="shared" si="33"/>
        <v>0.51277351575841934</v>
      </c>
    </row>
    <row r="104" spans="2:31" x14ac:dyDescent="0.35">
      <c r="B104">
        <v>103</v>
      </c>
      <c r="C104">
        <v>1</v>
      </c>
      <c r="D104">
        <v>0.39288299999999998</v>
      </c>
      <c r="E104">
        <v>0</v>
      </c>
      <c r="H104">
        <v>103</v>
      </c>
      <c r="I104">
        <v>1</v>
      </c>
      <c r="J104">
        <v>0.39215699999999998</v>
      </c>
      <c r="K104">
        <v>0.39215699999999998</v>
      </c>
      <c r="N104">
        <v>103</v>
      </c>
      <c r="O104">
        <v>0.92935699999999999</v>
      </c>
      <c r="P104">
        <v>0.51225399999999999</v>
      </c>
      <c r="Q104">
        <v>0.400673</v>
      </c>
      <c r="T104">
        <f t="shared" si="27"/>
        <v>0.796875</v>
      </c>
      <c r="U104">
        <f t="shared" si="28"/>
        <v>1.3099662162162162</v>
      </c>
      <c r="V104">
        <f t="shared" si="29"/>
        <v>0.29645270270270269</v>
      </c>
      <c r="W104">
        <f t="shared" si="30"/>
        <v>0</v>
      </c>
      <c r="X104">
        <f t="shared" si="32"/>
        <v>0.33440112028164859</v>
      </c>
      <c r="AA104">
        <f t="shared" si="25"/>
        <v>0.796875</v>
      </c>
      <c r="AB104">
        <f t="shared" si="23"/>
        <v>0.703125</v>
      </c>
      <c r="AC104">
        <f t="shared" si="26"/>
        <v>0.40625</v>
      </c>
      <c r="AD104">
        <f t="shared" si="31"/>
        <v>0</v>
      </c>
      <c r="AE104">
        <f t="shared" si="33"/>
        <v>0.50445338330018175</v>
      </c>
    </row>
    <row r="105" spans="2:31" x14ac:dyDescent="0.35">
      <c r="B105">
        <v>104</v>
      </c>
      <c r="C105">
        <v>1</v>
      </c>
      <c r="D105">
        <v>0.36383399999999999</v>
      </c>
      <c r="E105">
        <v>0</v>
      </c>
      <c r="H105">
        <v>104</v>
      </c>
      <c r="I105">
        <v>1</v>
      </c>
      <c r="J105">
        <v>0.376471</v>
      </c>
      <c r="K105">
        <v>0.376471</v>
      </c>
      <c r="N105">
        <v>104</v>
      </c>
      <c r="O105">
        <v>0.92440900000000004</v>
      </c>
      <c r="P105">
        <v>0.49858999999999998</v>
      </c>
      <c r="Q105">
        <v>0.38905899999999999</v>
      </c>
      <c r="T105">
        <f t="shared" si="27"/>
        <v>0.8046875</v>
      </c>
      <c r="U105">
        <f t="shared" si="28"/>
        <v>1.2782939189189189</v>
      </c>
      <c r="V105">
        <f t="shared" si="29"/>
        <v>0.26478040540540537</v>
      </c>
      <c r="W105">
        <f t="shared" si="30"/>
        <v>0</v>
      </c>
      <c r="X105">
        <f t="shared" si="32"/>
        <v>0.30636217137420352</v>
      </c>
      <c r="AA105">
        <f t="shared" si="25"/>
        <v>0.8046875</v>
      </c>
      <c r="AB105">
        <f t="shared" si="23"/>
        <v>0.6953125</v>
      </c>
      <c r="AC105">
        <f t="shared" si="26"/>
        <v>0.390625</v>
      </c>
      <c r="AD105">
        <f t="shared" si="31"/>
        <v>0</v>
      </c>
      <c r="AE105">
        <f t="shared" si="33"/>
        <v>0.49661245688086603</v>
      </c>
    </row>
    <row r="106" spans="2:31" x14ac:dyDescent="0.35">
      <c r="B106">
        <v>105</v>
      </c>
      <c r="C106">
        <v>1</v>
      </c>
      <c r="D106">
        <v>0.33478599999999997</v>
      </c>
      <c r="E106">
        <v>0</v>
      </c>
      <c r="H106">
        <v>105</v>
      </c>
      <c r="I106">
        <v>1</v>
      </c>
      <c r="J106">
        <v>0.36078399999999999</v>
      </c>
      <c r="K106">
        <v>0.36078399999999999</v>
      </c>
      <c r="N106">
        <v>105</v>
      </c>
      <c r="O106">
        <v>0.91828200000000004</v>
      </c>
      <c r="P106">
        <v>0.48417300000000002</v>
      </c>
      <c r="Q106">
        <v>0.37779400000000002</v>
      </c>
      <c r="T106">
        <f t="shared" si="27"/>
        <v>0.8125</v>
      </c>
      <c r="U106">
        <f t="shared" si="28"/>
        <v>1.2466216216216215</v>
      </c>
      <c r="V106">
        <f t="shared" si="29"/>
        <v>0.23310810810810811</v>
      </c>
      <c r="W106">
        <f t="shared" si="30"/>
        <v>0</v>
      </c>
      <c r="X106">
        <f t="shared" si="32"/>
        <v>0.27912628515102056</v>
      </c>
      <c r="AA106">
        <f t="shared" si="25"/>
        <v>0.8125</v>
      </c>
      <c r="AB106">
        <f t="shared" si="23"/>
        <v>0.6875</v>
      </c>
      <c r="AC106">
        <f t="shared" si="26"/>
        <v>0.375</v>
      </c>
      <c r="AD106">
        <f t="shared" si="31"/>
        <v>0</v>
      </c>
      <c r="AE106">
        <f t="shared" si="33"/>
        <v>0.48927377579633263</v>
      </c>
    </row>
    <row r="107" spans="2:31" x14ac:dyDescent="0.35">
      <c r="B107">
        <v>106</v>
      </c>
      <c r="C107">
        <v>1</v>
      </c>
      <c r="D107">
        <v>0.30573699999999998</v>
      </c>
      <c r="E107">
        <v>0</v>
      </c>
      <c r="H107">
        <v>106</v>
      </c>
      <c r="I107">
        <v>1</v>
      </c>
      <c r="J107">
        <v>0.34509800000000002</v>
      </c>
      <c r="K107">
        <v>0.34509800000000002</v>
      </c>
      <c r="N107">
        <v>106</v>
      </c>
      <c r="O107">
        <v>0.91203299999999998</v>
      </c>
      <c r="P107">
        <v>0.46967999999999999</v>
      </c>
      <c r="Q107">
        <v>0.36656499999999997</v>
      </c>
      <c r="T107">
        <f t="shared" si="27"/>
        <v>0.8203125</v>
      </c>
      <c r="U107">
        <f t="shared" si="28"/>
        <v>1.2149493243243243</v>
      </c>
      <c r="V107">
        <f t="shared" si="29"/>
        <v>0.2014358108108108</v>
      </c>
      <c r="W107">
        <f t="shared" si="30"/>
        <v>0</v>
      </c>
      <c r="X107">
        <f t="shared" si="32"/>
        <v>0.25295352336798183</v>
      </c>
      <c r="AA107">
        <f t="shared" si="25"/>
        <v>0.8203125</v>
      </c>
      <c r="AB107">
        <f t="shared" si="23"/>
        <v>0.6796875</v>
      </c>
      <c r="AC107">
        <f t="shared" si="26"/>
        <v>0.359375</v>
      </c>
      <c r="AD107">
        <f t="shared" si="31"/>
        <v>0</v>
      </c>
      <c r="AE107">
        <f t="shared" si="33"/>
        <v>0.48245950876032073</v>
      </c>
    </row>
    <row r="108" spans="2:31" x14ac:dyDescent="0.35">
      <c r="B108">
        <v>107</v>
      </c>
      <c r="C108">
        <v>1</v>
      </c>
      <c r="D108">
        <v>0.27668799999999999</v>
      </c>
      <c r="E108">
        <v>0</v>
      </c>
      <c r="H108">
        <v>107</v>
      </c>
      <c r="I108">
        <v>1</v>
      </c>
      <c r="J108">
        <v>0.32941199999999998</v>
      </c>
      <c r="K108">
        <v>0.32941199999999998</v>
      </c>
      <c r="N108">
        <v>107</v>
      </c>
      <c r="O108">
        <v>0.905783</v>
      </c>
      <c r="P108">
        <v>0.45518599999999998</v>
      </c>
      <c r="Q108">
        <v>0.35533599999999999</v>
      </c>
      <c r="T108">
        <f t="shared" si="27"/>
        <v>0.828125</v>
      </c>
      <c r="U108">
        <f t="shared" si="28"/>
        <v>1.183277027027027</v>
      </c>
      <c r="V108">
        <f t="shared" si="29"/>
        <v>0.16976351351351351</v>
      </c>
      <c r="W108">
        <f t="shared" si="30"/>
        <v>0</v>
      </c>
      <c r="X108">
        <f t="shared" si="32"/>
        <v>0.22820880277315397</v>
      </c>
      <c r="AA108">
        <f t="shared" si="25"/>
        <v>0.828125</v>
      </c>
      <c r="AB108">
        <f t="shared" si="23"/>
        <v>0.671875</v>
      </c>
      <c r="AC108">
        <f t="shared" si="26"/>
        <v>0.34375</v>
      </c>
      <c r="AD108">
        <f t="shared" si="31"/>
        <v>0</v>
      </c>
      <c r="AE108">
        <f t="shared" si="33"/>
        <v>0.47619372353381562</v>
      </c>
    </row>
    <row r="109" spans="2:31" x14ac:dyDescent="0.35">
      <c r="B109">
        <v>108</v>
      </c>
      <c r="C109">
        <v>1</v>
      </c>
      <c r="D109">
        <v>0.26216400000000001</v>
      </c>
      <c r="E109">
        <v>0</v>
      </c>
      <c r="H109">
        <v>108</v>
      </c>
      <c r="I109">
        <v>1</v>
      </c>
      <c r="J109">
        <v>0.32156899999999999</v>
      </c>
      <c r="K109">
        <v>0.32156899999999999</v>
      </c>
      <c r="N109">
        <v>108</v>
      </c>
      <c r="O109">
        <v>0.90265899999999999</v>
      </c>
      <c r="P109">
        <v>0.44793899999999998</v>
      </c>
      <c r="Q109">
        <v>0.349721</v>
      </c>
      <c r="T109">
        <f t="shared" si="27"/>
        <v>0.8359375</v>
      </c>
      <c r="U109">
        <f t="shared" si="28"/>
        <v>1.1516047297297298</v>
      </c>
      <c r="V109">
        <f t="shared" si="29"/>
        <v>0.1380912162162162</v>
      </c>
      <c r="W109">
        <f t="shared" si="30"/>
        <v>0</v>
      </c>
      <c r="X109">
        <f t="shared" si="32"/>
        <v>0.20540949966258459</v>
      </c>
      <c r="AA109">
        <f t="shared" si="25"/>
        <v>0.8359375</v>
      </c>
      <c r="AB109">
        <f t="shared" si="23"/>
        <v>0.6640625</v>
      </c>
      <c r="AC109">
        <f t="shared" si="26"/>
        <v>0.328125</v>
      </c>
      <c r="AD109">
        <f t="shared" si="31"/>
        <v>0</v>
      </c>
      <c r="AE109">
        <f t="shared" si="33"/>
        <v>0.47049753030090391</v>
      </c>
    </row>
    <row r="110" spans="2:31" x14ac:dyDescent="0.35">
      <c r="B110">
        <v>109</v>
      </c>
      <c r="C110">
        <v>1</v>
      </c>
      <c r="D110">
        <v>0.21859100000000001</v>
      </c>
      <c r="E110">
        <v>0</v>
      </c>
      <c r="H110">
        <v>109</v>
      </c>
      <c r="I110">
        <v>1</v>
      </c>
      <c r="J110">
        <v>0.298039</v>
      </c>
      <c r="K110">
        <v>0.298039</v>
      </c>
      <c r="N110">
        <v>109</v>
      </c>
      <c r="O110">
        <v>0.89213799999999999</v>
      </c>
      <c r="P110">
        <v>0.42538900000000002</v>
      </c>
      <c r="Q110">
        <v>0.333289</v>
      </c>
      <c r="T110">
        <f t="shared" si="27"/>
        <v>0.84375</v>
      </c>
      <c r="U110">
        <f t="shared" si="28"/>
        <v>1.1199324324324325</v>
      </c>
      <c r="V110">
        <f t="shared" si="29"/>
        <v>0.10641891891891889</v>
      </c>
      <c r="W110">
        <f t="shared" si="30"/>
        <v>0</v>
      </c>
      <c r="X110">
        <f t="shared" si="32"/>
        <v>0.19657140847567967</v>
      </c>
      <c r="AA110">
        <f t="shared" si="25"/>
        <v>0.84375</v>
      </c>
      <c r="AB110">
        <f t="shared" si="23"/>
        <v>0.65625</v>
      </c>
      <c r="AC110">
        <f t="shared" si="26"/>
        <v>0.3125</v>
      </c>
      <c r="AD110">
        <f t="shared" si="31"/>
        <v>0</v>
      </c>
      <c r="AE110">
        <f t="shared" si="33"/>
        <v>0.47080030907169124</v>
      </c>
    </row>
    <row r="111" spans="2:31" x14ac:dyDescent="0.35">
      <c r="B111">
        <v>110</v>
      </c>
      <c r="C111">
        <v>1</v>
      </c>
      <c r="D111">
        <v>0.18954199999999999</v>
      </c>
      <c r="E111">
        <v>0</v>
      </c>
      <c r="H111">
        <v>110</v>
      </c>
      <c r="I111">
        <v>1</v>
      </c>
      <c r="J111">
        <v>0.28235300000000002</v>
      </c>
      <c r="K111">
        <v>0.28235300000000002</v>
      </c>
      <c r="N111">
        <v>110</v>
      </c>
      <c r="O111">
        <v>0.88464299999999996</v>
      </c>
      <c r="P111">
        <v>0.41001700000000002</v>
      </c>
      <c r="Q111">
        <v>0.32250699999999999</v>
      </c>
      <c r="T111">
        <f t="shared" si="27"/>
        <v>0.8515625</v>
      </c>
      <c r="U111">
        <f t="shared" si="28"/>
        <v>1.0882601351351351</v>
      </c>
      <c r="V111">
        <f t="shared" si="29"/>
        <v>7.4746621621621601E-2</v>
      </c>
      <c r="W111">
        <f t="shared" si="30"/>
        <v>0</v>
      </c>
      <c r="X111">
        <f t="shared" si="32"/>
        <v>0.1687633154602457</v>
      </c>
      <c r="AA111">
        <f t="shared" si="25"/>
        <v>0.8515625</v>
      </c>
      <c r="AB111">
        <f t="shared" si="23"/>
        <v>0.6484375</v>
      </c>
      <c r="AC111">
        <f t="shared" si="26"/>
        <v>0.296875</v>
      </c>
      <c r="AD111">
        <f t="shared" si="31"/>
        <v>0</v>
      </c>
      <c r="AE111">
        <f t="shared" si="33"/>
        <v>0.4608956409245481</v>
      </c>
    </row>
    <row r="112" spans="2:31" x14ac:dyDescent="0.35">
      <c r="B112">
        <v>111</v>
      </c>
      <c r="C112">
        <v>1</v>
      </c>
      <c r="D112">
        <v>0.160494</v>
      </c>
      <c r="E112">
        <v>0</v>
      </c>
      <c r="H112">
        <v>111</v>
      </c>
      <c r="I112">
        <v>1</v>
      </c>
      <c r="J112">
        <v>0.26666699999999999</v>
      </c>
      <c r="K112">
        <v>0.26666699999999999</v>
      </c>
      <c r="N112">
        <v>111</v>
      </c>
      <c r="O112">
        <v>0.87714899999999996</v>
      </c>
      <c r="P112">
        <v>0.39464500000000002</v>
      </c>
      <c r="Q112">
        <v>0.311724</v>
      </c>
      <c r="T112">
        <f t="shared" si="27"/>
        <v>0.859375</v>
      </c>
      <c r="U112">
        <f t="shared" si="28"/>
        <v>1.0565878378378377</v>
      </c>
      <c r="V112">
        <f t="shared" si="29"/>
        <v>4.3074324324324308E-2</v>
      </c>
      <c r="W112">
        <f t="shared" si="30"/>
        <v>0</v>
      </c>
      <c r="X112">
        <f t="shared" si="32"/>
        <v>0.15701899059985175</v>
      </c>
      <c r="AA112">
        <f t="shared" si="25"/>
        <v>0.859375</v>
      </c>
      <c r="AB112">
        <f t="shared" si="23"/>
        <v>0.640625</v>
      </c>
      <c r="AC112">
        <f t="shared" si="26"/>
        <v>0.28125</v>
      </c>
      <c r="AD112">
        <f t="shared" si="31"/>
        <v>0</v>
      </c>
      <c r="AE112">
        <f t="shared" si="33"/>
        <v>0.45702825278422338</v>
      </c>
    </row>
    <row r="113" spans="2:31" x14ac:dyDescent="0.35">
      <c r="B113">
        <v>112</v>
      </c>
      <c r="C113">
        <v>1</v>
      </c>
      <c r="D113">
        <v>0.13144500000000001</v>
      </c>
      <c r="E113">
        <v>0</v>
      </c>
      <c r="H113">
        <v>112</v>
      </c>
      <c r="I113">
        <v>1</v>
      </c>
      <c r="J113">
        <v>0.25097999999999998</v>
      </c>
      <c r="K113">
        <v>0.25097999999999998</v>
      </c>
      <c r="N113">
        <v>112</v>
      </c>
      <c r="O113">
        <v>0.86965499999999996</v>
      </c>
      <c r="P113">
        <v>0.379274</v>
      </c>
      <c r="Q113">
        <v>0.30094100000000001</v>
      </c>
      <c r="T113">
        <f t="shared" si="27"/>
        <v>0.8671875</v>
      </c>
      <c r="U113">
        <f t="shared" si="28"/>
        <v>1.0249155405405403</v>
      </c>
      <c r="V113">
        <f t="shared" si="29"/>
        <v>1.1402027027027009E-2</v>
      </c>
      <c r="W113">
        <f t="shared" si="30"/>
        <v>0</v>
      </c>
      <c r="X113">
        <f t="shared" si="32"/>
        <v>0.15115952026055463</v>
      </c>
      <c r="AA113">
        <f t="shared" si="25"/>
        <v>0.8671875</v>
      </c>
      <c r="AB113">
        <f t="shared" si="23"/>
        <v>0.6328125</v>
      </c>
      <c r="AC113">
        <f t="shared" si="26"/>
        <v>0.265625</v>
      </c>
      <c r="AD113">
        <f t="shared" si="31"/>
        <v>0</v>
      </c>
      <c r="AE113">
        <f t="shared" si="33"/>
        <v>0.45380506256458836</v>
      </c>
    </row>
    <row r="114" spans="2:31" x14ac:dyDescent="0.35">
      <c r="B114">
        <v>113</v>
      </c>
      <c r="C114">
        <v>1</v>
      </c>
      <c r="D114">
        <v>0.102397</v>
      </c>
      <c r="E114">
        <v>0</v>
      </c>
      <c r="H114">
        <v>113</v>
      </c>
      <c r="I114">
        <v>1</v>
      </c>
      <c r="J114">
        <v>0.235294</v>
      </c>
      <c r="K114">
        <v>0.235294</v>
      </c>
      <c r="N114">
        <v>113</v>
      </c>
      <c r="O114">
        <v>0.86105399999999999</v>
      </c>
      <c r="P114">
        <v>0.36291600000000002</v>
      </c>
      <c r="Q114">
        <v>0.290628</v>
      </c>
      <c r="T114">
        <f t="shared" si="27"/>
        <v>0.875</v>
      </c>
      <c r="U114">
        <f t="shared" si="28"/>
        <v>0.9932432432432432</v>
      </c>
      <c r="V114">
        <f t="shared" si="29"/>
        <v>0</v>
      </c>
      <c r="W114">
        <f t="shared" si="30"/>
        <v>0</v>
      </c>
      <c r="X114">
        <f t="shared" si="32"/>
        <v>0.13161854651556512</v>
      </c>
      <c r="AA114">
        <f t="shared" si="25"/>
        <v>0.875</v>
      </c>
      <c r="AB114">
        <f t="shared" si="23"/>
        <v>0.625</v>
      </c>
      <c r="AC114">
        <f t="shared" si="26"/>
        <v>0.25</v>
      </c>
      <c r="AD114">
        <f t="shared" si="31"/>
        <v>0</v>
      </c>
      <c r="AE114">
        <f t="shared" si="33"/>
        <v>0.45123931654943367</v>
      </c>
    </row>
    <row r="115" spans="2:31" x14ac:dyDescent="0.35">
      <c r="B115">
        <v>114</v>
      </c>
      <c r="C115">
        <v>0.99910900000000002</v>
      </c>
      <c r="D115">
        <v>7.3347999999999997E-2</v>
      </c>
      <c r="E115">
        <v>0</v>
      </c>
      <c r="H115">
        <v>114</v>
      </c>
      <c r="I115">
        <v>1</v>
      </c>
      <c r="J115">
        <v>0.219608</v>
      </c>
      <c r="K115">
        <v>0.219608</v>
      </c>
      <c r="N115">
        <v>114</v>
      </c>
      <c r="O115">
        <v>0.85237799999999997</v>
      </c>
      <c r="P115">
        <v>0.34649200000000002</v>
      </c>
      <c r="Q115">
        <v>0.28034599999999998</v>
      </c>
      <c r="T115">
        <f t="shared" si="27"/>
        <v>0.8828125</v>
      </c>
      <c r="U115">
        <f t="shared" si="28"/>
        <v>0.96157094594594583</v>
      </c>
      <c r="V115">
        <f t="shared" si="29"/>
        <v>0</v>
      </c>
      <c r="W115">
        <f t="shared" si="30"/>
        <v>0</v>
      </c>
      <c r="X115">
        <f t="shared" si="32"/>
        <v>0.1093706441623593</v>
      </c>
      <c r="AA115">
        <f t="shared" si="25"/>
        <v>0.8828125</v>
      </c>
      <c r="AB115">
        <f t="shared" si="23"/>
        <v>0.6171875</v>
      </c>
      <c r="AC115">
        <f t="shared" si="26"/>
        <v>0.234375</v>
      </c>
      <c r="AD115">
        <f t="shared" si="31"/>
        <v>0</v>
      </c>
      <c r="AE115">
        <f t="shared" si="33"/>
        <v>0.44934343341507732</v>
      </c>
    </row>
    <row r="116" spans="2:31" x14ac:dyDescent="0.35">
      <c r="B116">
        <v>115</v>
      </c>
      <c r="C116">
        <v>0.96345800000000004</v>
      </c>
      <c r="D116">
        <v>4.4298999999999998E-2</v>
      </c>
      <c r="E116">
        <v>0</v>
      </c>
      <c r="H116">
        <v>115</v>
      </c>
      <c r="I116">
        <v>1</v>
      </c>
      <c r="J116">
        <v>0.20392199999999999</v>
      </c>
      <c r="K116">
        <v>0.20392199999999999</v>
      </c>
      <c r="N116">
        <v>115</v>
      </c>
      <c r="O116">
        <v>0.84370299999999998</v>
      </c>
      <c r="P116">
        <v>0.33006799999999997</v>
      </c>
      <c r="Q116">
        <v>0.270065</v>
      </c>
      <c r="T116">
        <f t="shared" si="27"/>
        <v>0.890625</v>
      </c>
      <c r="U116">
        <f t="shared" si="28"/>
        <v>0.92989864864864868</v>
      </c>
      <c r="V116">
        <f t="shared" si="29"/>
        <v>0</v>
      </c>
      <c r="W116">
        <f t="shared" si="30"/>
        <v>0</v>
      </c>
      <c r="X116">
        <f t="shared" si="32"/>
        <v>0.10084642699757637</v>
      </c>
      <c r="AA116">
        <f t="shared" si="25"/>
        <v>0.890625</v>
      </c>
      <c r="AB116">
        <f t="shared" si="23"/>
        <v>0.609375</v>
      </c>
      <c r="AC116">
        <f t="shared" si="26"/>
        <v>0.21875</v>
      </c>
      <c r="AD116">
        <f t="shared" si="31"/>
        <v>0</v>
      </c>
      <c r="AE116">
        <f t="shared" si="33"/>
        <v>0.44812531779960835</v>
      </c>
    </row>
    <row r="117" spans="2:31" x14ac:dyDescent="0.35">
      <c r="B117">
        <v>116</v>
      </c>
      <c r="C117">
        <v>0.92780700000000005</v>
      </c>
      <c r="D117">
        <v>1.5251000000000001E-2</v>
      </c>
      <c r="E117">
        <v>0</v>
      </c>
      <c r="H117">
        <v>116</v>
      </c>
      <c r="I117">
        <v>1</v>
      </c>
      <c r="J117">
        <v>0.18823500000000001</v>
      </c>
      <c r="K117">
        <v>0.18823500000000001</v>
      </c>
      <c r="N117">
        <v>116</v>
      </c>
      <c r="O117">
        <v>0.83502699999999996</v>
      </c>
      <c r="P117">
        <v>0.31364399999999998</v>
      </c>
      <c r="Q117">
        <v>0.25978299999999999</v>
      </c>
      <c r="T117">
        <f t="shared" si="27"/>
        <v>0.8984375</v>
      </c>
      <c r="U117">
        <f t="shared" si="28"/>
        <v>0.89822635135135132</v>
      </c>
      <c r="V117">
        <f t="shared" si="29"/>
        <v>0</v>
      </c>
      <c r="W117">
        <f t="shared" si="30"/>
        <v>0</v>
      </c>
      <c r="X117">
        <f t="shared" si="32"/>
        <v>7.8851565529295314E-2</v>
      </c>
      <c r="AA117">
        <f t="shared" si="25"/>
        <v>0.8984375</v>
      </c>
      <c r="AB117">
        <f t="shared" si="23"/>
        <v>0.6015625</v>
      </c>
      <c r="AC117">
        <f t="shared" si="26"/>
        <v>0.203125</v>
      </c>
      <c r="AD117">
        <f t="shared" si="31"/>
        <v>0</v>
      </c>
      <c r="AE117">
        <f t="shared" si="33"/>
        <v>0.44759050336133138</v>
      </c>
    </row>
    <row r="118" spans="2:31" x14ac:dyDescent="0.35">
      <c r="B118">
        <v>117</v>
      </c>
      <c r="C118">
        <v>0.89215699999999998</v>
      </c>
      <c r="D118">
        <v>0</v>
      </c>
      <c r="E118">
        <v>0</v>
      </c>
      <c r="H118">
        <v>117</v>
      </c>
      <c r="I118">
        <v>1</v>
      </c>
      <c r="J118">
        <v>0.17254900000000001</v>
      </c>
      <c r="K118">
        <v>0.17254900000000001</v>
      </c>
      <c r="N118">
        <v>117</v>
      </c>
      <c r="O118">
        <v>0.82529399999999997</v>
      </c>
      <c r="P118">
        <v>0.29574899999999998</v>
      </c>
      <c r="Q118">
        <v>0.250025</v>
      </c>
      <c r="T118">
        <f t="shared" si="27"/>
        <v>0.90625</v>
      </c>
      <c r="U118">
        <f t="shared" si="28"/>
        <v>0.86655405405405417</v>
      </c>
      <c r="V118">
        <f t="shared" si="29"/>
        <v>0</v>
      </c>
      <c r="W118">
        <f t="shared" si="30"/>
        <v>0</v>
      </c>
      <c r="X118">
        <f t="shared" si="32"/>
        <v>6.3123025815125244E-2</v>
      </c>
      <c r="AA118">
        <f t="shared" si="25"/>
        <v>0.90625</v>
      </c>
      <c r="AB118">
        <f t="shared" si="23"/>
        <v>0.59375</v>
      </c>
      <c r="AC118">
        <f t="shared" si="26"/>
        <v>0.1875</v>
      </c>
      <c r="AD118">
        <f t="shared" si="31"/>
        <v>0</v>
      </c>
      <c r="AE118">
        <f t="shared" si="33"/>
        <v>0.44774101660446525</v>
      </c>
    </row>
    <row r="119" spans="2:31" x14ac:dyDescent="0.35">
      <c r="B119">
        <v>118</v>
      </c>
      <c r="C119">
        <v>0.85650599999999999</v>
      </c>
      <c r="D119">
        <v>0</v>
      </c>
      <c r="E119">
        <v>0</v>
      </c>
      <c r="H119">
        <v>118</v>
      </c>
      <c r="I119">
        <v>1</v>
      </c>
      <c r="J119">
        <v>0.156863</v>
      </c>
      <c r="K119">
        <v>0.156863</v>
      </c>
      <c r="N119">
        <v>118</v>
      </c>
      <c r="O119">
        <v>0.81550800000000001</v>
      </c>
      <c r="P119">
        <v>0.277781</v>
      </c>
      <c r="Q119">
        <v>0.24029400000000001</v>
      </c>
      <c r="T119">
        <f t="shared" si="27"/>
        <v>0.9140625</v>
      </c>
      <c r="U119">
        <f t="shared" si="28"/>
        <v>0.8348817567567568</v>
      </c>
      <c r="V119">
        <f t="shared" si="29"/>
        <v>0</v>
      </c>
      <c r="W119">
        <f t="shared" si="30"/>
        <v>0</v>
      </c>
      <c r="X119">
        <f t="shared" si="32"/>
        <v>5.7275243243243179E-2</v>
      </c>
      <c r="AA119">
        <f t="shared" si="25"/>
        <v>0.9140625</v>
      </c>
      <c r="AB119">
        <f t="shared" si="23"/>
        <v>0.5859375</v>
      </c>
      <c r="AC119">
        <f t="shared" si="26"/>
        <v>0.171875</v>
      </c>
      <c r="AD119">
        <f t="shared" si="31"/>
        <v>0</v>
      </c>
      <c r="AE119">
        <f t="shared" si="33"/>
        <v>0.44857704531468173</v>
      </c>
    </row>
    <row r="120" spans="2:31" x14ac:dyDescent="0.35">
      <c r="B120">
        <v>119</v>
      </c>
      <c r="C120">
        <v>0.82085600000000003</v>
      </c>
      <c r="D120">
        <v>0</v>
      </c>
      <c r="E120">
        <v>0</v>
      </c>
      <c r="H120">
        <v>119</v>
      </c>
      <c r="I120">
        <v>1</v>
      </c>
      <c r="J120">
        <v>0.141176</v>
      </c>
      <c r="K120">
        <v>0.141176</v>
      </c>
      <c r="N120">
        <v>119</v>
      </c>
      <c r="O120">
        <v>0.80572299999999997</v>
      </c>
      <c r="P120">
        <v>0.25981300000000002</v>
      </c>
      <c r="Q120">
        <v>0.23056199999999999</v>
      </c>
      <c r="T120">
        <f t="shared" si="27"/>
        <v>0.921875</v>
      </c>
      <c r="U120">
        <f t="shared" si="28"/>
        <v>0.80320945945945943</v>
      </c>
      <c r="V120">
        <f t="shared" si="29"/>
        <v>0</v>
      </c>
      <c r="W120">
        <f t="shared" si="30"/>
        <v>0</v>
      </c>
      <c r="X120">
        <f t="shared" si="32"/>
        <v>5.329654054054056E-2</v>
      </c>
      <c r="AA120">
        <f t="shared" si="25"/>
        <v>0.921875</v>
      </c>
      <c r="AB120">
        <f t="shared" si="23"/>
        <v>0.578125</v>
      </c>
      <c r="AC120">
        <f t="shared" si="26"/>
        <v>0.15625</v>
      </c>
      <c r="AD120">
        <f t="shared" si="31"/>
        <v>0</v>
      </c>
      <c r="AE120">
        <f t="shared" si="33"/>
        <v>0.45009431474192163</v>
      </c>
    </row>
    <row r="121" spans="2:31" x14ac:dyDescent="0.35">
      <c r="B121">
        <v>120</v>
      </c>
      <c r="C121">
        <v>0.78520500000000004</v>
      </c>
      <c r="D121">
        <v>0</v>
      </c>
      <c r="E121">
        <v>0</v>
      </c>
      <c r="H121">
        <v>120</v>
      </c>
      <c r="I121">
        <v>1</v>
      </c>
      <c r="J121">
        <v>0.12548999999999999</v>
      </c>
      <c r="K121">
        <v>0.12548999999999999</v>
      </c>
      <c r="N121">
        <v>120</v>
      </c>
      <c r="O121">
        <v>0.79593800000000003</v>
      </c>
      <c r="P121">
        <v>0.241845</v>
      </c>
      <c r="Q121">
        <v>0.22083</v>
      </c>
      <c r="T121">
        <f t="shared" si="27"/>
        <v>0.9296875</v>
      </c>
      <c r="U121">
        <f t="shared" si="28"/>
        <v>0.77153716216216217</v>
      </c>
      <c r="V121">
        <f t="shared" si="29"/>
        <v>0</v>
      </c>
      <c r="W121">
        <f t="shared" si="30"/>
        <v>0</v>
      </c>
      <c r="X121">
        <f t="shared" si="32"/>
        <v>4.9318837837837859E-2</v>
      </c>
      <c r="AA121">
        <f t="shared" si="25"/>
        <v>0.9296875</v>
      </c>
      <c r="AB121">
        <f t="shared" si="23"/>
        <v>0.5703125</v>
      </c>
      <c r="AC121">
        <f t="shared" si="26"/>
        <v>0.140625</v>
      </c>
      <c r="AD121">
        <f t="shared" si="31"/>
        <v>0</v>
      </c>
      <c r="AE121">
        <f t="shared" si="33"/>
        <v>0.45228565556874561</v>
      </c>
    </row>
    <row r="122" spans="2:31" x14ac:dyDescent="0.35">
      <c r="B122">
        <v>121</v>
      </c>
      <c r="C122">
        <v>0.74955400000000005</v>
      </c>
      <c r="D122">
        <v>0</v>
      </c>
      <c r="E122">
        <v>0</v>
      </c>
      <c r="H122">
        <v>121</v>
      </c>
      <c r="I122">
        <v>1</v>
      </c>
      <c r="J122">
        <v>0.109804</v>
      </c>
      <c r="K122">
        <v>0.109804</v>
      </c>
      <c r="N122">
        <v>121</v>
      </c>
      <c r="O122">
        <v>0.78515299999999999</v>
      </c>
      <c r="P122">
        <v>0.22085099999999999</v>
      </c>
      <c r="Q122">
        <v>0.211673</v>
      </c>
      <c r="T122">
        <f t="shared" si="27"/>
        <v>0.9375</v>
      </c>
      <c r="U122">
        <f t="shared" si="28"/>
        <v>0.73986486486486491</v>
      </c>
      <c r="V122">
        <f t="shared" si="29"/>
        <v>0</v>
      </c>
      <c r="W122">
        <f t="shared" si="30"/>
        <v>0</v>
      </c>
      <c r="X122">
        <f t="shared" si="32"/>
        <v>4.5340135135135129E-2</v>
      </c>
      <c r="AA122">
        <f t="shared" si="25"/>
        <v>0.9375</v>
      </c>
      <c r="AB122">
        <f t="shared" si="23"/>
        <v>0.5625</v>
      </c>
      <c r="AC122">
        <f t="shared" si="26"/>
        <v>0.125</v>
      </c>
      <c r="AD122">
        <f t="shared" si="31"/>
        <v>0</v>
      </c>
      <c r="AE122">
        <f t="shared" si="33"/>
        <v>0.45514198905396541</v>
      </c>
    </row>
    <row r="123" spans="2:31" x14ac:dyDescent="0.35">
      <c r="B123">
        <v>122</v>
      </c>
      <c r="C123">
        <v>0.71390399999999998</v>
      </c>
      <c r="D123">
        <v>0</v>
      </c>
      <c r="E123">
        <v>0</v>
      </c>
      <c r="H123">
        <v>122</v>
      </c>
      <c r="I123">
        <v>1</v>
      </c>
      <c r="J123">
        <v>9.4117999999999993E-2</v>
      </c>
      <c r="K123">
        <v>9.4117999999999993E-2</v>
      </c>
      <c r="N123">
        <v>122</v>
      </c>
      <c r="O123">
        <v>0.77433700000000005</v>
      </c>
      <c r="P123">
        <v>0.19975899999999999</v>
      </c>
      <c r="Q123">
        <v>0.20253499999999999</v>
      </c>
      <c r="T123">
        <f t="shared" si="27"/>
        <v>0.9453125</v>
      </c>
      <c r="U123">
        <f t="shared" si="28"/>
        <v>0.70819256756756754</v>
      </c>
      <c r="V123">
        <f t="shared" si="29"/>
        <v>0</v>
      </c>
      <c r="W123">
        <f t="shared" si="30"/>
        <v>0</v>
      </c>
      <c r="X123">
        <f t="shared" si="32"/>
        <v>4.136143243243251E-2</v>
      </c>
      <c r="AA123">
        <f t="shared" si="25"/>
        <v>0.9453125</v>
      </c>
      <c r="AB123">
        <f t="shared" si="23"/>
        <v>0.5546875</v>
      </c>
      <c r="AC123">
        <f t="shared" si="26"/>
        <v>0.109375</v>
      </c>
      <c r="AD123">
        <f t="shared" si="31"/>
        <v>0</v>
      </c>
      <c r="AE123">
        <f t="shared" si="33"/>
        <v>0.45865054792646875</v>
      </c>
    </row>
    <row r="124" spans="2:31" x14ac:dyDescent="0.35">
      <c r="B124">
        <v>123</v>
      </c>
      <c r="C124">
        <v>0.67825299999999999</v>
      </c>
      <c r="D124">
        <v>0</v>
      </c>
      <c r="E124">
        <v>0</v>
      </c>
      <c r="H124">
        <v>123</v>
      </c>
      <c r="I124">
        <v>1</v>
      </c>
      <c r="J124">
        <v>7.8431000000000001E-2</v>
      </c>
      <c r="K124">
        <v>7.8431000000000001E-2</v>
      </c>
      <c r="N124">
        <v>123</v>
      </c>
      <c r="O124">
        <v>0.76351999999999998</v>
      </c>
      <c r="P124">
        <v>0.17866699999999999</v>
      </c>
      <c r="Q124">
        <v>0.19339600000000001</v>
      </c>
      <c r="T124">
        <f t="shared" si="27"/>
        <v>0.953125</v>
      </c>
      <c r="U124">
        <f t="shared" si="28"/>
        <v>0.67652027027027017</v>
      </c>
      <c r="V124">
        <f t="shared" si="29"/>
        <v>0</v>
      </c>
      <c r="W124">
        <f t="shared" si="30"/>
        <v>0</v>
      </c>
      <c r="X124">
        <f t="shared" si="32"/>
        <v>3.7383729729729809E-2</v>
      </c>
      <c r="AA124">
        <f t="shared" si="25"/>
        <v>0.953125</v>
      </c>
      <c r="AB124">
        <f t="shared" si="23"/>
        <v>0.546875</v>
      </c>
      <c r="AC124">
        <f t="shared" si="26"/>
        <v>9.375E-2</v>
      </c>
      <c r="AD124">
        <f t="shared" si="31"/>
        <v>0</v>
      </c>
      <c r="AE124">
        <f t="shared" si="33"/>
        <v>0.46279649844505089</v>
      </c>
    </row>
    <row r="125" spans="2:31" x14ac:dyDescent="0.35">
      <c r="B125">
        <v>124</v>
      </c>
      <c r="C125">
        <v>0.66042800000000002</v>
      </c>
      <c r="D125">
        <v>0</v>
      </c>
      <c r="E125">
        <v>0</v>
      </c>
      <c r="H125">
        <v>124</v>
      </c>
      <c r="I125">
        <v>1</v>
      </c>
      <c r="J125">
        <v>7.0587999999999998E-2</v>
      </c>
      <c r="K125">
        <v>7.0587999999999998E-2</v>
      </c>
      <c r="N125">
        <v>124</v>
      </c>
      <c r="O125">
        <v>0.75811200000000001</v>
      </c>
      <c r="P125">
        <v>0.16812199999999999</v>
      </c>
      <c r="Q125">
        <v>0.18882699999999999</v>
      </c>
      <c r="T125">
        <f t="shared" si="27"/>
        <v>0.9609375</v>
      </c>
      <c r="U125">
        <f t="shared" si="28"/>
        <v>0.64484797297297292</v>
      </c>
      <c r="V125">
        <f t="shared" si="29"/>
        <v>0</v>
      </c>
      <c r="W125">
        <f t="shared" si="30"/>
        <v>0</v>
      </c>
      <c r="X125">
        <f t="shared" si="32"/>
        <v>3.3405027027027079E-2</v>
      </c>
      <c r="AA125">
        <f t="shared" si="25"/>
        <v>0.9609375</v>
      </c>
      <c r="AB125">
        <f t="shared" si="23"/>
        <v>0.5390625</v>
      </c>
      <c r="AC125">
        <f t="shared" si="26"/>
        <v>7.8125E-2</v>
      </c>
      <c r="AD125">
        <f t="shared" si="31"/>
        <v>0</v>
      </c>
      <c r="AE125">
        <f t="shared" si="33"/>
        <v>0.4675627169730816</v>
      </c>
    </row>
    <row r="126" spans="2:31" x14ac:dyDescent="0.35">
      <c r="B126">
        <v>125</v>
      </c>
      <c r="C126">
        <v>0.60695200000000005</v>
      </c>
      <c r="D126">
        <v>0</v>
      </c>
      <c r="E126">
        <v>0</v>
      </c>
      <c r="H126">
        <v>125</v>
      </c>
      <c r="I126">
        <v>1</v>
      </c>
      <c r="J126">
        <v>4.7058999999999997E-2</v>
      </c>
      <c r="K126">
        <v>4.7058999999999997E-2</v>
      </c>
      <c r="N126">
        <v>125</v>
      </c>
      <c r="O126">
        <v>0.74095699999999998</v>
      </c>
      <c r="P126">
        <v>0.12224</v>
      </c>
      <c r="Q126">
        <v>0.17574400000000001</v>
      </c>
      <c r="T126">
        <f t="shared" si="27"/>
        <v>0.96875</v>
      </c>
      <c r="U126">
        <f t="shared" si="28"/>
        <v>0.61317567567567566</v>
      </c>
      <c r="V126">
        <f t="shared" si="29"/>
        <v>0</v>
      </c>
      <c r="W126">
        <f t="shared" si="30"/>
        <v>0</v>
      </c>
      <c r="X126">
        <f t="shared" si="32"/>
        <v>4.7252324324324357E-2</v>
      </c>
      <c r="AA126">
        <f t="shared" si="25"/>
        <v>0.96875</v>
      </c>
      <c r="AB126">
        <f t="shared" si="23"/>
        <v>0.53125</v>
      </c>
      <c r="AC126">
        <f t="shared" si="26"/>
        <v>6.25E-2</v>
      </c>
      <c r="AD126">
        <f t="shared" si="31"/>
        <v>0</v>
      </c>
      <c r="AE126">
        <f t="shared" si="33"/>
        <v>0.47410404342085083</v>
      </c>
    </row>
    <row r="127" spans="2:31" x14ac:dyDescent="0.35">
      <c r="B127">
        <v>126</v>
      </c>
      <c r="C127">
        <v>0.57130099999999995</v>
      </c>
      <c r="D127">
        <v>0</v>
      </c>
      <c r="E127">
        <v>0</v>
      </c>
      <c r="H127">
        <v>126</v>
      </c>
      <c r="I127">
        <v>1</v>
      </c>
      <c r="J127">
        <v>3.1372999999999998E-2</v>
      </c>
      <c r="K127">
        <v>3.1372999999999998E-2</v>
      </c>
      <c r="N127">
        <v>126</v>
      </c>
      <c r="O127">
        <v>0.72919599999999996</v>
      </c>
      <c r="P127">
        <v>8.6679000000000006E-2</v>
      </c>
      <c r="Q127">
        <v>0.16724</v>
      </c>
      <c r="T127">
        <f t="shared" si="27"/>
        <v>0.9765625</v>
      </c>
      <c r="U127">
        <f t="shared" si="28"/>
        <v>0.5815033783783784</v>
      </c>
      <c r="V127">
        <f t="shared" si="29"/>
        <v>0</v>
      </c>
      <c r="W127">
        <f t="shared" si="30"/>
        <v>0</v>
      </c>
      <c r="X127">
        <f t="shared" si="32"/>
        <v>2.5448621621621648E-2</v>
      </c>
      <c r="AA127">
        <f t="shared" si="25"/>
        <v>0.9765625</v>
      </c>
      <c r="AB127">
        <f t="shared" si="23"/>
        <v>0.5234375</v>
      </c>
      <c r="AC127">
        <f t="shared" si="26"/>
        <v>4.6875E-2</v>
      </c>
      <c r="AD127">
        <f t="shared" si="31"/>
        <v>0</v>
      </c>
      <c r="AE127">
        <f t="shared" si="33"/>
        <v>0.47888036057375544</v>
      </c>
    </row>
    <row r="128" spans="2:31" x14ac:dyDescent="0.35">
      <c r="B128">
        <v>127</v>
      </c>
      <c r="C128">
        <v>0.53565099999999999</v>
      </c>
      <c r="D128">
        <v>0</v>
      </c>
      <c r="E128">
        <v>0</v>
      </c>
      <c r="H128">
        <v>127</v>
      </c>
      <c r="I128">
        <v>1</v>
      </c>
      <c r="J128">
        <v>1.5685999999999999E-2</v>
      </c>
      <c r="K128">
        <v>1.5685999999999999E-2</v>
      </c>
      <c r="N128">
        <v>127</v>
      </c>
      <c r="O128">
        <v>0.71743500000000004</v>
      </c>
      <c r="P128">
        <v>5.1117999999999997E-2</v>
      </c>
      <c r="Q128">
        <v>0.15873699999999999</v>
      </c>
      <c r="T128">
        <f t="shared" si="27"/>
        <v>0.984375</v>
      </c>
      <c r="U128">
        <f t="shared" si="28"/>
        <v>0.54983108108108114</v>
      </c>
      <c r="V128">
        <f t="shared" si="29"/>
        <v>0</v>
      </c>
      <c r="W128">
        <f t="shared" si="30"/>
        <v>0</v>
      </c>
      <c r="X128">
        <f t="shared" si="32"/>
        <v>2.1469918918918807E-2</v>
      </c>
      <c r="AA128">
        <f t="shared" si="25"/>
        <v>0.984375</v>
      </c>
      <c r="AB128">
        <f t="shared" si="23"/>
        <v>0.515625</v>
      </c>
      <c r="AC128">
        <f t="shared" si="26"/>
        <v>3.125E-2</v>
      </c>
      <c r="AD128">
        <f t="shared" si="31"/>
        <v>0</v>
      </c>
      <c r="AE128">
        <f t="shared" si="33"/>
        <v>0.48538996784338262</v>
      </c>
    </row>
    <row r="129" spans="2:31" x14ac:dyDescent="0.35">
      <c r="B129">
        <v>128</v>
      </c>
      <c r="C129">
        <v>0.5</v>
      </c>
      <c r="D129">
        <v>0</v>
      </c>
      <c r="E129">
        <v>0</v>
      </c>
      <c r="H129">
        <v>128</v>
      </c>
      <c r="I129">
        <v>1</v>
      </c>
      <c r="J129">
        <v>0</v>
      </c>
      <c r="K129">
        <v>0</v>
      </c>
      <c r="N129">
        <v>128</v>
      </c>
      <c r="O129">
        <v>0.70567299999999999</v>
      </c>
      <c r="P129">
        <v>1.5556E-2</v>
      </c>
      <c r="Q129">
        <v>0.15023300000000001</v>
      </c>
      <c r="T129">
        <f t="shared" si="27"/>
        <v>0.9921875</v>
      </c>
      <c r="U129">
        <f t="shared" si="28"/>
        <v>0.51815878378378377</v>
      </c>
      <c r="V129">
        <f t="shared" si="29"/>
        <v>0</v>
      </c>
      <c r="W129">
        <f t="shared" si="30"/>
        <v>0</v>
      </c>
      <c r="X129">
        <f t="shared" si="32"/>
        <v>1.7492216216216216E-2</v>
      </c>
      <c r="AA129">
        <f t="shared" si="25"/>
        <v>0.9921875</v>
      </c>
      <c r="AB129">
        <f t="shared" si="23"/>
        <v>0.5078125</v>
      </c>
      <c r="AC129">
        <f t="shared" si="26"/>
        <v>1.5625E-2</v>
      </c>
      <c r="AD129">
        <f t="shared" si="31"/>
        <v>0</v>
      </c>
      <c r="AE129">
        <f t="shared" si="33"/>
        <v>0.49243739650157564</v>
      </c>
    </row>
    <row r="130" spans="2:31" x14ac:dyDescent="0.35">
      <c r="T130">
        <f t="shared" si="27"/>
        <v>1</v>
      </c>
      <c r="U130">
        <f t="shared" ref="U130" si="34">MAX(0,MIN(1, IF(T130&lt;$S$7,$S$5,$S$6)-ABS(T130-$S$7)))/IF(T130&lt;$S$7,$S$5,$S$6)*$S$4</f>
        <v>0.48648648648648651</v>
      </c>
      <c r="V130">
        <f t="shared" si="29"/>
        <v>0</v>
      </c>
      <c r="W130">
        <f t="shared" si="30"/>
        <v>0</v>
      </c>
      <c r="X130">
        <f t="shared" si="32"/>
        <v>1.3513513513513487E-2</v>
      </c>
      <c r="AA130">
        <f t="shared" si="25"/>
        <v>1</v>
      </c>
      <c r="AB130">
        <f t="shared" si="23"/>
        <v>0.5</v>
      </c>
      <c r="AC130">
        <f t="shared" si="26"/>
        <v>0</v>
      </c>
      <c r="AD130">
        <f t="shared" si="31"/>
        <v>0</v>
      </c>
      <c r="AE130">
        <f t="shared" si="33"/>
        <v>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B915-3EFE-4E52-B438-7F65918F7365}">
  <dimension ref="B1:I29"/>
  <sheetViews>
    <sheetView tabSelected="1" workbookViewId="0">
      <selection activeCell="K16" sqref="K16"/>
    </sheetView>
  </sheetViews>
  <sheetFormatPr defaultRowHeight="14.5" x14ac:dyDescent="0.35"/>
  <sheetData>
    <row r="1" spans="2:9" x14ac:dyDescent="0.35">
      <c r="D1" t="s">
        <v>62</v>
      </c>
    </row>
    <row r="2" spans="2:9" x14ac:dyDescent="0.35">
      <c r="B2" t="s">
        <v>52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</row>
    <row r="3" spans="2:9" x14ac:dyDescent="0.35">
      <c r="B3">
        <v>0</v>
      </c>
      <c r="C3">
        <v>0</v>
      </c>
      <c r="D3">
        <f>2*B3+3*C3</f>
        <v>0</v>
      </c>
      <c r="E3">
        <f>-3*B3-C3</f>
        <v>0</v>
      </c>
      <c r="F3">
        <v>2</v>
      </c>
      <c r="G3">
        <v>3</v>
      </c>
      <c r="H3">
        <v>-3</v>
      </c>
      <c r="I3">
        <v>-1</v>
      </c>
    </row>
    <row r="4" spans="2:9" x14ac:dyDescent="0.35">
      <c r="B4">
        <v>0.1</v>
      </c>
      <c r="C4">
        <v>0.1</v>
      </c>
      <c r="D4">
        <f t="shared" ref="D4:D8" si="0">2*B4+3*C4</f>
        <v>0.5</v>
      </c>
      <c r="E4">
        <f t="shared" ref="E4:E8" si="1">-3*B4-C4</f>
        <v>-0.4</v>
      </c>
    </row>
    <row r="5" spans="2:9" x14ac:dyDescent="0.35">
      <c r="B5">
        <v>2.1</v>
      </c>
      <c r="C5">
        <v>2.1</v>
      </c>
      <c r="D5">
        <f t="shared" si="0"/>
        <v>10.5</v>
      </c>
      <c r="E5">
        <f t="shared" si="1"/>
        <v>-8.4</v>
      </c>
    </row>
    <row r="6" spans="2:9" x14ac:dyDescent="0.35">
      <c r="B6">
        <v>3.9</v>
      </c>
      <c r="C6">
        <v>0.1</v>
      </c>
      <c r="D6">
        <f t="shared" si="0"/>
        <v>8.1</v>
      </c>
      <c r="E6">
        <f t="shared" si="1"/>
        <v>-11.799999999999999</v>
      </c>
    </row>
    <row r="7" spans="2:9" x14ac:dyDescent="0.35">
      <c r="B7">
        <v>3.9</v>
      </c>
      <c r="C7">
        <v>3.9</v>
      </c>
      <c r="D7">
        <f t="shared" si="0"/>
        <v>19.5</v>
      </c>
      <c r="E7">
        <f t="shared" si="1"/>
        <v>-15.6</v>
      </c>
    </row>
    <row r="8" spans="2:9" x14ac:dyDescent="0.35">
      <c r="B8">
        <v>4</v>
      </c>
      <c r="C8">
        <v>4</v>
      </c>
      <c r="D8">
        <f t="shared" si="0"/>
        <v>20</v>
      </c>
      <c r="E8">
        <f t="shared" si="1"/>
        <v>-16</v>
      </c>
    </row>
    <row r="11" spans="2:9" x14ac:dyDescent="0.35">
      <c r="D11" t="s">
        <v>63</v>
      </c>
    </row>
    <row r="12" spans="2:9" x14ac:dyDescent="0.35">
      <c r="B12" t="s">
        <v>52</v>
      </c>
      <c r="C12" t="s">
        <v>55</v>
      </c>
      <c r="D12" t="s">
        <v>56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</row>
    <row r="13" spans="2:9" x14ac:dyDescent="0.35">
      <c r="B13">
        <v>0</v>
      </c>
      <c r="C13">
        <v>0</v>
      </c>
      <c r="D13">
        <f>1/(5-B13)</f>
        <v>0.2</v>
      </c>
      <c r="E13">
        <f>-C13/10</f>
        <v>0</v>
      </c>
      <c r="F13">
        <f>1/(5-B13)^2</f>
        <v>0.04</v>
      </c>
      <c r="G13">
        <v>0</v>
      </c>
      <c r="H13">
        <v>0</v>
      </c>
      <c r="I13">
        <v>-0.1</v>
      </c>
    </row>
    <row r="14" spans="2:9" x14ac:dyDescent="0.35">
      <c r="B14">
        <v>0.1</v>
      </c>
      <c r="C14">
        <v>0.1</v>
      </c>
      <c r="D14">
        <f t="shared" ref="D14:D18" si="2">1/(5-B14)</f>
        <v>0.2040816326530612</v>
      </c>
      <c r="E14">
        <f t="shared" ref="E14:E18" si="3">-C14/10</f>
        <v>-0.01</v>
      </c>
      <c r="F14">
        <f t="shared" ref="F14:F18" si="4">1/(5-B14)^2</f>
        <v>4.1649312786339016E-2</v>
      </c>
    </row>
    <row r="15" spans="2:9" x14ac:dyDescent="0.35">
      <c r="B15">
        <v>2.1</v>
      </c>
      <c r="C15">
        <v>2.1</v>
      </c>
      <c r="D15">
        <f t="shared" si="2"/>
        <v>0.34482758620689657</v>
      </c>
      <c r="E15">
        <f t="shared" si="3"/>
        <v>-0.21000000000000002</v>
      </c>
      <c r="F15">
        <f t="shared" si="4"/>
        <v>0.11890606420927467</v>
      </c>
    </row>
    <row r="16" spans="2:9" x14ac:dyDescent="0.35">
      <c r="B16">
        <v>3.9</v>
      </c>
      <c r="C16">
        <v>0.1</v>
      </c>
      <c r="D16">
        <f t="shared" si="2"/>
        <v>0.90909090909090906</v>
      </c>
      <c r="E16">
        <f t="shared" si="3"/>
        <v>-0.01</v>
      </c>
      <c r="F16">
        <f t="shared" si="4"/>
        <v>0.82644628099173545</v>
      </c>
    </row>
    <row r="17" spans="2:9" x14ac:dyDescent="0.35">
      <c r="B17">
        <v>3.9</v>
      </c>
      <c r="C17">
        <v>3.9</v>
      </c>
      <c r="D17">
        <f t="shared" si="2"/>
        <v>0.90909090909090906</v>
      </c>
      <c r="E17">
        <f t="shared" si="3"/>
        <v>-0.39</v>
      </c>
      <c r="F17">
        <f t="shared" si="4"/>
        <v>0.82644628099173545</v>
      </c>
    </row>
    <row r="18" spans="2:9" x14ac:dyDescent="0.35">
      <c r="B18">
        <v>4</v>
      </c>
      <c r="C18">
        <v>4</v>
      </c>
      <c r="D18">
        <f t="shared" si="2"/>
        <v>1</v>
      </c>
      <c r="E18">
        <f t="shared" si="3"/>
        <v>-0.4</v>
      </c>
      <c r="F18">
        <f t="shared" si="4"/>
        <v>1</v>
      </c>
    </row>
    <row r="21" spans="2:9" x14ac:dyDescent="0.35">
      <c r="D21" t="s">
        <v>64</v>
      </c>
    </row>
    <row r="22" spans="2:9" x14ac:dyDescent="0.35">
      <c r="B22" t="s">
        <v>52</v>
      </c>
      <c r="C22" t="s">
        <v>55</v>
      </c>
      <c r="D22" t="s">
        <v>56</v>
      </c>
      <c r="E22" t="s">
        <v>57</v>
      </c>
      <c r="F22" t="s">
        <v>58</v>
      </c>
      <c r="G22" t="s">
        <v>59</v>
      </c>
      <c r="H22" t="s">
        <v>60</v>
      </c>
      <c r="I22" t="s">
        <v>61</v>
      </c>
    </row>
    <row r="23" spans="2:9" x14ac:dyDescent="0.35">
      <c r="B23">
        <v>0</v>
      </c>
      <c r="C23">
        <v>0</v>
      </c>
      <c r="D23">
        <f>3*B23*C23</f>
        <v>0</v>
      </c>
      <c r="E23">
        <f>2*B23-C23</f>
        <v>0</v>
      </c>
      <c r="F23">
        <f>3*C23</f>
        <v>0</v>
      </c>
      <c r="G23">
        <f>3*B23</f>
        <v>0</v>
      </c>
      <c r="H23">
        <v>2</v>
      </c>
      <c r="I23">
        <f>-1</f>
        <v>-1</v>
      </c>
    </row>
    <row r="24" spans="2:9" x14ac:dyDescent="0.35">
      <c r="B24">
        <v>0.1</v>
      </c>
      <c r="C24">
        <v>0.1</v>
      </c>
      <c r="D24">
        <f t="shared" ref="D24:D29" si="5">3*B24*C24</f>
        <v>3.0000000000000006E-2</v>
      </c>
      <c r="E24">
        <f t="shared" ref="E24:E29" si="6">2*B24-C24</f>
        <v>0.1</v>
      </c>
      <c r="F24">
        <f t="shared" ref="F24:F29" si="7">3*C24</f>
        <v>0.30000000000000004</v>
      </c>
      <c r="G24">
        <f t="shared" ref="G24:G29" si="8">3*B24</f>
        <v>0.30000000000000004</v>
      </c>
    </row>
    <row r="25" spans="2:9" x14ac:dyDescent="0.35">
      <c r="B25">
        <v>2.1</v>
      </c>
      <c r="C25">
        <v>2.1</v>
      </c>
      <c r="D25">
        <f t="shared" si="5"/>
        <v>13.230000000000002</v>
      </c>
      <c r="E25">
        <f t="shared" si="6"/>
        <v>2.1</v>
      </c>
      <c r="F25">
        <f t="shared" si="7"/>
        <v>6.3000000000000007</v>
      </c>
      <c r="G25">
        <f t="shared" si="8"/>
        <v>6.3000000000000007</v>
      </c>
    </row>
    <row r="26" spans="2:9" x14ac:dyDescent="0.35">
      <c r="B26">
        <v>3.9</v>
      </c>
      <c r="C26">
        <v>0.1</v>
      </c>
      <c r="D26">
        <f t="shared" si="5"/>
        <v>1.17</v>
      </c>
      <c r="E26">
        <f t="shared" si="6"/>
        <v>7.7</v>
      </c>
      <c r="F26">
        <f t="shared" si="7"/>
        <v>0.30000000000000004</v>
      </c>
      <c r="G26">
        <f t="shared" si="8"/>
        <v>11.7</v>
      </c>
    </row>
    <row r="27" spans="2:9" x14ac:dyDescent="0.35">
      <c r="B27">
        <v>3.9</v>
      </c>
      <c r="C27">
        <v>3.9</v>
      </c>
      <c r="D27">
        <f t="shared" si="5"/>
        <v>45.629999999999995</v>
      </c>
      <c r="E27">
        <f t="shared" si="6"/>
        <v>3.9</v>
      </c>
      <c r="F27">
        <f t="shared" si="7"/>
        <v>11.7</v>
      </c>
      <c r="G27">
        <f t="shared" si="8"/>
        <v>11.7</v>
      </c>
    </row>
    <row r="28" spans="2:9" x14ac:dyDescent="0.35">
      <c r="B28">
        <v>4</v>
      </c>
      <c r="C28">
        <v>4</v>
      </c>
      <c r="D28">
        <f t="shared" si="5"/>
        <v>48</v>
      </c>
      <c r="E28">
        <f t="shared" si="6"/>
        <v>4</v>
      </c>
      <c r="F28">
        <f t="shared" si="7"/>
        <v>12</v>
      </c>
      <c r="G28">
        <f t="shared" si="8"/>
        <v>12</v>
      </c>
    </row>
    <row r="29" spans="2:9" x14ac:dyDescent="0.35">
      <c r="B29">
        <v>0.5</v>
      </c>
      <c r="C29">
        <v>0.5</v>
      </c>
      <c r="D29">
        <f t="shared" si="5"/>
        <v>0.75</v>
      </c>
      <c r="E29">
        <f t="shared" si="6"/>
        <v>0.5</v>
      </c>
      <c r="F29">
        <f t="shared" si="7"/>
        <v>1.5</v>
      </c>
      <c r="G29">
        <f t="shared" si="8"/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kernel</vt:lpstr>
      <vt:lpstr>tensor</vt:lpstr>
      <vt:lpstr>D-P</vt:lpstr>
      <vt:lpstr>mu(I)</vt:lpstr>
      <vt:lpstr>cm</vt:lpstr>
      <vt:lpstr>gradV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Zhibin Lei</dc:creator>
  <cp:lastModifiedBy>ZLei</cp:lastModifiedBy>
  <dcterms:created xsi:type="dcterms:W3CDTF">2022-04-11T16:09:21Z</dcterms:created>
  <dcterms:modified xsi:type="dcterms:W3CDTF">2022-09-13T18:51:43Z</dcterms:modified>
</cp:coreProperties>
</file>