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avier\Documents\GitHub\ControlPanel\"/>
    </mc:Choice>
  </mc:AlternateContent>
  <bookViews>
    <workbookView xWindow="-120" yWindow="-120" windowWidth="29040" windowHeight="15840" tabRatio="500" activeTab="1"/>
  </bookViews>
  <sheets>
    <sheet name="Nomenclature FR" sheetId="2" r:id="rId1"/>
    <sheet name="Nomenclature EN" sheetId="3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6" i="3" l="1"/>
  <c r="F26" i="3" s="1"/>
  <c r="C25" i="3"/>
  <c r="F25" i="3" s="1"/>
  <c r="C24" i="3"/>
  <c r="F24" i="3" s="1"/>
  <c r="F23" i="3"/>
  <c r="C23" i="3"/>
  <c r="C22" i="3"/>
  <c r="F22" i="3" s="1"/>
  <c r="C21" i="3"/>
  <c r="F21" i="3" s="1"/>
  <c r="F20" i="3"/>
  <c r="D18" i="3"/>
  <c r="C18" i="3"/>
  <c r="F18" i="3" s="1"/>
  <c r="C17" i="3"/>
  <c r="F17" i="3" s="1"/>
  <c r="F14" i="3"/>
  <c r="C14" i="3"/>
  <c r="F13" i="3"/>
  <c r="C12" i="3"/>
  <c r="F12" i="3" s="1"/>
  <c r="C11" i="3"/>
  <c r="F11" i="3" s="1"/>
  <c r="F10" i="3"/>
  <c r="F9" i="3"/>
  <c r="F8" i="3"/>
  <c r="F7" i="3"/>
  <c r="F6" i="3"/>
  <c r="F5" i="3"/>
  <c r="F4" i="3"/>
  <c r="F3" i="3"/>
  <c r="F2" i="3"/>
  <c r="F13" i="2"/>
  <c r="F29" i="3" l="1"/>
  <c r="C25" i="2"/>
  <c r="F25" i="2" s="1"/>
  <c r="C23" i="2"/>
  <c r="F23" i="2" s="1"/>
  <c r="D18" i="2"/>
  <c r="C18" i="2"/>
  <c r="F18" i="2" s="1"/>
  <c r="C21" i="2"/>
  <c r="C17" i="2"/>
  <c r="F17" i="2" s="1"/>
  <c r="F9" i="2"/>
  <c r="F10" i="2"/>
  <c r="F11" i="2"/>
  <c r="F20" i="2"/>
  <c r="C14" i="2"/>
  <c r="F14" i="2" s="1"/>
  <c r="C12" i="2"/>
  <c r="F12" i="2" s="1"/>
  <c r="C11" i="2"/>
  <c r="F8" i="2"/>
  <c r="F7" i="2"/>
  <c r="F6" i="2"/>
  <c r="F5" i="2"/>
  <c r="F4" i="2"/>
  <c r="F3" i="2"/>
  <c r="F2" i="2"/>
  <c r="C24" i="2"/>
  <c r="F24" i="2" s="1"/>
  <c r="C26" i="2"/>
  <c r="F26" i="2" s="1"/>
  <c r="C22" i="2"/>
  <c r="F22" i="2" s="1"/>
  <c r="F21" i="2" l="1"/>
  <c r="F29" i="2" s="1"/>
</calcChain>
</file>

<file path=xl/comments1.xml><?xml version="1.0" encoding="utf-8"?>
<comments xmlns="http://schemas.openxmlformats.org/spreadsheetml/2006/main">
  <authors>
    <author>Racailloux</author>
  </authors>
  <commentList>
    <comment ref="C23" authorId="0" shapeId="0">
      <text>
        <r>
          <rPr>
            <b/>
            <sz val="9"/>
            <color indexed="81"/>
            <rFont val="Tahoma"/>
            <charset val="1"/>
          </rPr>
          <t>Papier + Cartouche + Laque brillante</t>
        </r>
      </text>
    </comment>
  </commentList>
</comments>
</file>

<file path=xl/comments2.xml><?xml version="1.0" encoding="utf-8"?>
<comments xmlns="http://schemas.openxmlformats.org/spreadsheetml/2006/main">
  <authors>
    <author>Racailloux</author>
  </authors>
  <commentList>
    <comment ref="C23" authorId="0" shapeId="0">
      <text>
        <r>
          <rPr>
            <b/>
            <sz val="9"/>
            <color indexed="81"/>
            <rFont val="Tahoma"/>
            <charset val="1"/>
          </rPr>
          <t>Papier + Cartouche + Laque brillante</t>
        </r>
      </text>
    </comment>
  </commentList>
</comments>
</file>

<file path=xl/sharedStrings.xml><?xml version="1.0" encoding="utf-8"?>
<sst xmlns="http://schemas.openxmlformats.org/spreadsheetml/2006/main" count="102" uniqueCount="58">
  <si>
    <t>Arduino micro</t>
  </si>
  <si>
    <t>Quantité</t>
  </si>
  <si>
    <t>Référence</t>
  </si>
  <si>
    <t>Produits</t>
  </si>
  <si>
    <t>AliExpress</t>
  </si>
  <si>
    <t>Inter (on)-off-(on)</t>
  </si>
  <si>
    <t>Codeur rotatif</t>
  </si>
  <si>
    <t>Potentiomètre 10k</t>
  </si>
  <si>
    <t>Aliexpress</t>
  </si>
  <si>
    <t>Autocollant</t>
  </si>
  <si>
    <t>Interrupteur à capot</t>
  </si>
  <si>
    <t>Bouton poussoir métal illuminé Bleu 16mm</t>
  </si>
  <si>
    <t>Bouton poussoir métal illuminé Blanc 16mm</t>
  </si>
  <si>
    <t>Bouton poussoir métal illuminé Vert 16mm</t>
  </si>
  <si>
    <t>Bouton poussoir métal illuminé Jaune 16mm</t>
  </si>
  <si>
    <t>Bouton poussoir métal illuminé Rouge 16mm</t>
  </si>
  <si>
    <t>Vis M2 x8mm</t>
  </si>
  <si>
    <t>Vis M4 x12mm</t>
  </si>
  <si>
    <t>Antidérapants</t>
  </si>
  <si>
    <t>Amazon</t>
  </si>
  <si>
    <t>Fil 22AWG</t>
  </si>
  <si>
    <t>TOTAL</t>
  </si>
  <si>
    <t>SOVB3D</t>
  </si>
  <si>
    <t>Encre</t>
  </si>
  <si>
    <t>Ports</t>
  </si>
  <si>
    <t>Câbles dupont 40cm F2F</t>
  </si>
  <si>
    <t>Prix Total</t>
  </si>
  <si>
    <t>Prix Unitaire</t>
  </si>
  <si>
    <t>Laque brillante</t>
  </si>
  <si>
    <t>Carte d'extension PCF8574</t>
  </si>
  <si>
    <t>Bouton potentiomètre 25mm (codeur)</t>
  </si>
  <si>
    <t>Bouton potentiomètre 29mm (potentiomètre)</t>
  </si>
  <si>
    <t>Filament PLA noir</t>
  </si>
  <si>
    <t>PCF8574 extension board</t>
  </si>
  <si>
    <t>Illuminated metal pushbutton Blue 16mm</t>
  </si>
  <si>
    <t>Illuminated metal pushbutton White 16mm</t>
  </si>
  <si>
    <t>Illuminated metal pushbutton  Green 16mm</t>
  </si>
  <si>
    <t>Illuminated metal pushbutton Yellow 16mm</t>
  </si>
  <si>
    <t>Illuminated metal pushbutton Red 16mm</t>
  </si>
  <si>
    <t>Protected switch</t>
  </si>
  <si>
    <t>Potentiometer 10k</t>
  </si>
  <si>
    <t>Potentiometer button 25mm (encoder)</t>
  </si>
  <si>
    <t>Potentiometer button 29mm (potentiometer)</t>
  </si>
  <si>
    <t>Dupont cables 40cm F2F</t>
  </si>
  <si>
    <t>22AWG wires</t>
  </si>
  <si>
    <t>black PLA filament</t>
  </si>
  <si>
    <t>M2 screw x8mm</t>
  </si>
  <si>
    <t>M4 screw x12mm</t>
  </si>
  <si>
    <t>Sticker</t>
  </si>
  <si>
    <t>Ink</t>
  </si>
  <si>
    <t>glossy lacquer</t>
  </si>
  <si>
    <t>Non-slip</t>
  </si>
  <si>
    <t>Protduct</t>
  </si>
  <si>
    <t>Reference</t>
  </si>
  <si>
    <t>Unit price</t>
  </si>
  <si>
    <t>Quantity</t>
  </si>
  <si>
    <t>Shipping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</si>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</sst>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3" fillId="0" borderId="0" xfId="1" applyNumberFormat="1" applyFont="1"/>
    <xf numFmtId="164" fontId="3" fillId="0" borderId="0" xfId="0" applyNumberFormat="1" applyFont="1"/>
    <xf numFmtId="164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10">
    <dxf>
      <numFmt numFmtId="164" formatCode="#,##0.00\ &quot;€&quot;"/>
    </dxf>
    <dxf>
      <numFmt numFmtId="164" formatCode="#,##0.00\ &quot;€&quot;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#,##0.00\ &quot;€&quot;"/>
    </dxf>
    <dxf>
      <alignment horizontal="center" vertical="bottom" textRotation="0" wrapText="0" indent="0" justifyLastLine="0" shrinkToFit="0" readingOrder="0"/>
    </dxf>
    <dxf>
      <numFmt numFmtId="164" formatCode="#,##0.00\ &quot;€&quot;"/>
    </dxf>
    <dxf>
      <numFmt numFmtId="164" formatCode="#,##0.00\ &quot;€&quot;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#,##0.00\ &quot;€&quot;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F28" totalsRowShown="0" headerRowDxfId="9">
  <autoFilter ref="A1:F28"/>
  <tableColumns count="6">
    <tableColumn id="1" name="Produits"/>
    <tableColumn id="2" name="Référence"/>
    <tableColumn id="3" name="Prix Unitaire" dataDxfId="8"/>
    <tableColumn id="4" name="Quantité" dataDxfId="7"/>
    <tableColumn id="6" name="Ports" dataDxfId="6"/>
    <tableColumn id="5" name="Prix Total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F28" totalsRowShown="0" headerRowDxfId="4">
  <autoFilter ref="A1:F28"/>
  <tableColumns count="6">
    <tableColumn id="1" name="Protduct"/>
    <tableColumn id="2" name="Reference"/>
    <tableColumn id="3" name="Unit price" dataDxfId="3"/>
    <tableColumn id="4" name="Quantity" dataDxfId="2"/>
    <tableColumn id="6" name="Shipping" dataDxfId="1"/>
    <tableColumn id="5" name="Total 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32972808322.html" TargetMode="External"/><Relationship Id="rId13" Type="http://schemas.openxmlformats.org/officeDocument/2006/relationships/hyperlink" Target="https://www.amazon.fr/dp/B07C9XKDDK/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fr.aliexpress.com/item/4000512396094.html" TargetMode="External"/><Relationship Id="rId7" Type="http://schemas.openxmlformats.org/officeDocument/2006/relationships/hyperlink" Target="https://fr.aliexpress.com/item/32749196628.html" TargetMode="External"/><Relationship Id="rId12" Type="http://schemas.openxmlformats.org/officeDocument/2006/relationships/hyperlink" Target="https://www.sovb3d.fr/pla-175mm-standard-1kg/108-fil-pla-noir-175mm-1kg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fr.aliexpress.com/item/32353277284.html" TargetMode="External"/><Relationship Id="rId16" Type="http://schemas.openxmlformats.org/officeDocument/2006/relationships/hyperlink" Target="https://www.amazon.fr/gp/product/B00AF09NK8/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fr.aliexpress.com/item/1348800135.html" TargetMode="External"/><Relationship Id="rId6" Type="http://schemas.openxmlformats.org/officeDocument/2006/relationships/hyperlink" Target="https://fr.aliexpress.com/item/32919900747.html" TargetMode="External"/><Relationship Id="rId11" Type="http://schemas.openxmlformats.org/officeDocument/2006/relationships/hyperlink" Target="https://www.amazon.fr/dp/B00PFW4K7C/" TargetMode="External"/><Relationship Id="rId5" Type="http://schemas.openxmlformats.org/officeDocument/2006/relationships/hyperlink" Target="https://fr.aliexpress.com/item/33041814942.html" TargetMode="External"/><Relationship Id="rId15" Type="http://schemas.openxmlformats.org/officeDocument/2006/relationships/hyperlink" Target="https://fr.aliexpress.com/item/32965923603.html" TargetMode="External"/><Relationship Id="rId10" Type="http://schemas.openxmlformats.org/officeDocument/2006/relationships/hyperlink" Target="https://www.amazon.fr/dp/B08BPBPBWT/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fr.aliexpress.com/item/32830627397.html" TargetMode="External"/><Relationship Id="rId9" Type="http://schemas.openxmlformats.org/officeDocument/2006/relationships/hyperlink" Target="https://fr.aliexpress.com/item/32810872544.html" TargetMode="External"/><Relationship Id="rId14" Type="http://schemas.openxmlformats.org/officeDocument/2006/relationships/hyperlink" Target="https://www.amazon.fr/dp/B000NOSAXW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32972808322.html" TargetMode="External"/><Relationship Id="rId13" Type="http://schemas.openxmlformats.org/officeDocument/2006/relationships/hyperlink" Target="https://www.amazon.fr/dp/B07C9XKDDK/" TargetMode="External"/><Relationship Id="rId18" Type="http://schemas.openxmlformats.org/officeDocument/2006/relationships/vmlDrawing" Target="../drawings/vmlDrawing2.vml"/><Relationship Id="rId3" Type="http://schemas.openxmlformats.org/officeDocument/2006/relationships/hyperlink" Target="https://fr.aliexpress.com/item/4000512396094.html" TargetMode="External"/><Relationship Id="rId7" Type="http://schemas.openxmlformats.org/officeDocument/2006/relationships/hyperlink" Target="https://fr.aliexpress.com/item/32749196628.html" TargetMode="External"/><Relationship Id="rId12" Type="http://schemas.openxmlformats.org/officeDocument/2006/relationships/hyperlink" Target="https://www.sovb3d.fr/pla-175mm-standard-1kg/108-fil-pla-noir-175mm-1kg.html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fr.aliexpress.com/item/32353277284.html" TargetMode="External"/><Relationship Id="rId16" Type="http://schemas.openxmlformats.org/officeDocument/2006/relationships/hyperlink" Target="https://www.amazon.fr/gp/product/B00AF09NK8/" TargetMode="External"/><Relationship Id="rId20" Type="http://schemas.openxmlformats.org/officeDocument/2006/relationships/comments" Target="../comments2.xml"/><Relationship Id="rId1" Type="http://schemas.openxmlformats.org/officeDocument/2006/relationships/hyperlink" Target="https://fr.aliexpress.com/item/1348800135.html" TargetMode="External"/><Relationship Id="rId6" Type="http://schemas.openxmlformats.org/officeDocument/2006/relationships/hyperlink" Target="https://fr.aliexpress.com/item/32919900747.html" TargetMode="External"/><Relationship Id="rId11" Type="http://schemas.openxmlformats.org/officeDocument/2006/relationships/hyperlink" Target="https://www.amazon.fr/dp/B00PFW4K7C/" TargetMode="External"/><Relationship Id="rId5" Type="http://schemas.openxmlformats.org/officeDocument/2006/relationships/hyperlink" Target="https://fr.aliexpress.com/item/33041814942.html" TargetMode="External"/><Relationship Id="rId15" Type="http://schemas.openxmlformats.org/officeDocument/2006/relationships/hyperlink" Target="https://fr.aliexpress.com/item/32965923603.html" TargetMode="External"/><Relationship Id="rId10" Type="http://schemas.openxmlformats.org/officeDocument/2006/relationships/hyperlink" Target="https://www.amazon.fr/dp/B08BPBPBWT/" TargetMode="External"/><Relationship Id="rId19" Type="http://schemas.openxmlformats.org/officeDocument/2006/relationships/table" Target="../tables/table2.xml"/><Relationship Id="rId4" Type="http://schemas.openxmlformats.org/officeDocument/2006/relationships/hyperlink" Target="https://fr.aliexpress.com/item/32830627397.html" TargetMode="External"/><Relationship Id="rId9" Type="http://schemas.openxmlformats.org/officeDocument/2006/relationships/hyperlink" Target="https://fr.aliexpress.com/item/32810872544.html" TargetMode="External"/><Relationship Id="rId14" Type="http://schemas.openxmlformats.org/officeDocument/2006/relationships/hyperlink" Target="https://www.amazon.fr/dp/B000NOSAX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workbookViewId="0">
      <selection activeCell="B28" sqref="B28"/>
    </sheetView>
  </sheetViews>
  <sheetFormatPr baseColWidth="10" defaultColWidth="0" defaultRowHeight="15" zeroHeight="1" x14ac:dyDescent="0.25"/>
  <cols>
    <col min="1" max="1" width="52.28515625" customWidth="1"/>
    <col min="2" max="2" width="14.7109375" customWidth="1"/>
    <col min="3" max="3" width="14.7109375" style="9" customWidth="1"/>
    <col min="4" max="4" width="14.7109375" style="1" customWidth="1"/>
    <col min="5" max="6" width="14.7109375" style="6" customWidth="1"/>
    <col min="7" max="7" width="11.42578125" customWidth="1"/>
    <col min="8" max="16384" width="11.42578125" hidden="1"/>
  </cols>
  <sheetData>
    <row r="1" spans="1:7" s="3" customFormat="1" x14ac:dyDescent="0.25">
      <c r="A1" s="3" t="s">
        <v>3</v>
      </c>
      <c r="B1" s="3" t="s">
        <v>2</v>
      </c>
      <c r="C1" s="3" t="s">
        <v>27</v>
      </c>
      <c r="D1" s="1" t="s">
        <v>1</v>
      </c>
      <c r="E1" s="7" t="s">
        <v>24</v>
      </c>
      <c r="F1" s="7" t="s">
        <v>26</v>
      </c>
    </row>
    <row r="2" spans="1:7" x14ac:dyDescent="0.25">
      <c r="A2" s="5" t="s">
        <v>0</v>
      </c>
      <c r="B2" s="2" t="s">
        <v>4</v>
      </c>
      <c r="C2" s="8">
        <v>3.37</v>
      </c>
      <c r="D2" s="4">
        <v>1</v>
      </c>
      <c r="E2" s="10">
        <v>2.5</v>
      </c>
      <c r="F2" s="6">
        <f>Tableau1[[#This Row],[Prix Unitaire]]*Tableau1[[#This Row],[Quantité]]+Tableau1[[#This Row],[Ports]]</f>
        <v>5.87</v>
      </c>
      <c r="G2" s="6"/>
    </row>
    <row r="3" spans="1:7" x14ac:dyDescent="0.25">
      <c r="A3" s="5" t="s">
        <v>29</v>
      </c>
      <c r="B3" s="2" t="s">
        <v>4</v>
      </c>
      <c r="C3" s="8">
        <v>0.6</v>
      </c>
      <c r="D3" s="4">
        <v>5</v>
      </c>
      <c r="E3" s="10">
        <v>2.85</v>
      </c>
      <c r="F3" s="6">
        <f>Tableau1[[#This Row],[Prix Unitaire]]*Tableau1[[#This Row],[Quantité]]+Tableau1[[#This Row],[Ports]]</f>
        <v>5.85</v>
      </c>
      <c r="G3" s="6"/>
    </row>
    <row r="4" spans="1:7" x14ac:dyDescent="0.25">
      <c r="A4" t="s">
        <v>11</v>
      </c>
      <c r="B4" s="2" t="s">
        <v>4</v>
      </c>
      <c r="C4" s="8">
        <v>0.95</v>
      </c>
      <c r="D4" s="1">
        <v>20</v>
      </c>
      <c r="E4" s="6">
        <v>5</v>
      </c>
      <c r="F4" s="6">
        <f>Tableau1[[#This Row],[Prix Unitaire]]*Tableau1[[#This Row],[Quantité]]+Tableau1[[#This Row],[Ports]]</f>
        <v>24</v>
      </c>
    </row>
    <row r="5" spans="1:7" x14ac:dyDescent="0.25">
      <c r="A5" t="s">
        <v>12</v>
      </c>
      <c r="B5" s="2" t="s">
        <v>4</v>
      </c>
      <c r="C5" s="8">
        <v>0.95</v>
      </c>
      <c r="D5" s="1">
        <v>2</v>
      </c>
      <c r="E5" s="6">
        <v>2.57</v>
      </c>
      <c r="F5" s="6">
        <f>Tableau1[[#This Row],[Prix Unitaire]]*Tableau1[[#This Row],[Quantité]]+Tableau1[[#This Row],[Ports]]</f>
        <v>4.47</v>
      </c>
    </row>
    <row r="6" spans="1:7" x14ac:dyDescent="0.25">
      <c r="A6" t="s">
        <v>13</v>
      </c>
      <c r="B6" s="2" t="s">
        <v>4</v>
      </c>
      <c r="C6" s="8">
        <v>0.95</v>
      </c>
      <c r="D6" s="1">
        <v>4</v>
      </c>
      <c r="E6" s="6">
        <v>2.84</v>
      </c>
      <c r="F6" s="6">
        <f>Tableau1[[#This Row],[Prix Unitaire]]*Tableau1[[#This Row],[Quantité]]+Tableau1[[#This Row],[Ports]]</f>
        <v>6.64</v>
      </c>
    </row>
    <row r="7" spans="1:7" x14ac:dyDescent="0.25">
      <c r="A7" t="s">
        <v>14</v>
      </c>
      <c r="B7" s="2" t="s">
        <v>4</v>
      </c>
      <c r="C7" s="8">
        <v>0.95</v>
      </c>
      <c r="D7" s="1">
        <v>6</v>
      </c>
      <c r="E7" s="6">
        <v>3.14</v>
      </c>
      <c r="F7" s="6">
        <f>Tableau1[[#This Row],[Prix Unitaire]]*Tableau1[[#This Row],[Quantité]]+Tableau1[[#This Row],[Ports]]</f>
        <v>8.84</v>
      </c>
    </row>
    <row r="8" spans="1:7" x14ac:dyDescent="0.25">
      <c r="A8" t="s">
        <v>15</v>
      </c>
      <c r="B8" s="2" t="s">
        <v>4</v>
      </c>
      <c r="C8" s="8">
        <v>0.95</v>
      </c>
      <c r="D8" s="1">
        <v>2</v>
      </c>
      <c r="E8" s="6">
        <v>2.57</v>
      </c>
      <c r="F8" s="6">
        <f>Tableau1[[#This Row],[Prix Unitaire]]*Tableau1[[#This Row],[Quantité]]+Tableau1[[#This Row],[Ports]]</f>
        <v>4.47</v>
      </c>
      <c r="G8" s="6"/>
    </row>
    <row r="9" spans="1:7" x14ac:dyDescent="0.25">
      <c r="A9" t="s">
        <v>5</v>
      </c>
      <c r="B9" s="2" t="s">
        <v>4</v>
      </c>
      <c r="C9" s="8">
        <v>0.95</v>
      </c>
      <c r="D9" s="1">
        <v>4</v>
      </c>
      <c r="E9" s="6">
        <v>2.54</v>
      </c>
      <c r="F9" s="6">
        <f>Tableau1[[#This Row],[Prix Unitaire]]*Tableau1[[#This Row],[Quantité]]+Tableau1[[#This Row],[Ports]]</f>
        <v>6.34</v>
      </c>
    </row>
    <row r="10" spans="1:7" x14ac:dyDescent="0.25">
      <c r="A10" t="s">
        <v>10</v>
      </c>
      <c r="B10" s="2" t="s">
        <v>4</v>
      </c>
      <c r="C10" s="8">
        <v>1.39</v>
      </c>
      <c r="D10" s="1">
        <v>3</v>
      </c>
      <c r="E10" s="6">
        <v>4.1100000000000003</v>
      </c>
      <c r="F10" s="6">
        <f>Tableau1[[#This Row],[Prix Unitaire]]*Tableau1[[#This Row],[Quantité]]+Tableau1[[#This Row],[Ports]]</f>
        <v>8.2800000000000011</v>
      </c>
    </row>
    <row r="11" spans="1:7" x14ac:dyDescent="0.25">
      <c r="A11" t="s">
        <v>6</v>
      </c>
      <c r="B11" s="2" t="s">
        <v>4</v>
      </c>
      <c r="C11" s="8">
        <f>1.89/5</f>
        <v>0.378</v>
      </c>
      <c r="D11" s="1">
        <v>1</v>
      </c>
      <c r="E11" s="6">
        <v>3.26</v>
      </c>
      <c r="F11" s="6">
        <f>Tableau1[[#This Row],[Prix Unitaire]]*Tableau1[[#This Row],[Quantité]]+Tableau1[[#This Row],[Ports]]</f>
        <v>3.6379999999999999</v>
      </c>
    </row>
    <row r="12" spans="1:7" x14ac:dyDescent="0.25">
      <c r="A12" t="s">
        <v>7</v>
      </c>
      <c r="B12" s="2" t="s">
        <v>4</v>
      </c>
      <c r="C12" s="8">
        <f>2.79/5</f>
        <v>0.55800000000000005</v>
      </c>
      <c r="D12" s="1">
        <v>2</v>
      </c>
      <c r="E12" s="6">
        <v>0</v>
      </c>
      <c r="F12" s="6">
        <f>Tableau1[[#This Row],[Prix Unitaire]]*Tableau1[[#This Row],[Quantité]]+Tableau1[[#This Row],[Ports]]</f>
        <v>1.1160000000000001</v>
      </c>
    </row>
    <row r="13" spans="1:7" x14ac:dyDescent="0.25">
      <c r="A13" t="s">
        <v>30</v>
      </c>
      <c r="B13" s="2" t="s">
        <v>4</v>
      </c>
      <c r="C13" s="8">
        <v>1.48</v>
      </c>
      <c r="D13" s="1">
        <v>1</v>
      </c>
      <c r="E13" s="6">
        <v>1.23</v>
      </c>
      <c r="F13" s="6">
        <f>Tableau1[[#This Row],[Prix Unitaire]]*Tableau1[[#This Row],[Quantité]]+Tableau1[[#This Row],[Ports]]</f>
        <v>2.71</v>
      </c>
    </row>
    <row r="14" spans="1:7" x14ac:dyDescent="0.25">
      <c r="A14" t="s">
        <v>31</v>
      </c>
      <c r="B14" s="2" t="s">
        <v>4</v>
      </c>
      <c r="C14" s="8">
        <f>0.62/2</f>
        <v>0.31</v>
      </c>
      <c r="D14" s="1">
        <v>1</v>
      </c>
      <c r="E14" s="6">
        <v>1.1200000000000001</v>
      </c>
      <c r="F14" s="6">
        <f>Tableau1[[#This Row],[Prix Unitaire]]*Tableau1[[#This Row],[Quantité]]+Tableau1[[#This Row],[Ports]]</f>
        <v>1.4300000000000002</v>
      </c>
    </row>
    <row r="15" spans="1:7" x14ac:dyDescent="0.25"/>
    <row r="16" spans="1:7" x14ac:dyDescent="0.25">
      <c r="B16" s="2"/>
      <c r="C16" s="8"/>
    </row>
    <row r="17" spans="1:6" x14ac:dyDescent="0.25">
      <c r="A17" t="s">
        <v>25</v>
      </c>
      <c r="B17" s="2" t="s">
        <v>4</v>
      </c>
      <c r="C17" s="8">
        <f>1.56</f>
        <v>1.56</v>
      </c>
      <c r="D17" s="1">
        <v>2</v>
      </c>
      <c r="E17" s="6">
        <v>2.39</v>
      </c>
      <c r="F17" s="6">
        <f>Tableau1[[#This Row],[Prix Unitaire]]*Tableau1[[#This Row],[Quantité]]+Tableau1[[#This Row],[Ports]]</f>
        <v>5.51</v>
      </c>
    </row>
    <row r="18" spans="1:6" x14ac:dyDescent="0.25">
      <c r="A18" t="s">
        <v>20</v>
      </c>
      <c r="B18" s="2" t="s">
        <v>19</v>
      </c>
      <c r="C18" s="8">
        <f>33.99/120</f>
        <v>0.28325</v>
      </c>
      <c r="D18" s="1">
        <f>4+4</f>
        <v>8</v>
      </c>
      <c r="E18" s="6">
        <v>0</v>
      </c>
      <c r="F18" s="6">
        <f>Tableau1[[#This Row],[Prix Unitaire]]*Tableau1[[#This Row],[Quantité]]+Tableau1[[#This Row],[Ports]]</f>
        <v>2.266</v>
      </c>
    </row>
    <row r="19" spans="1:6" x14ac:dyDescent="0.25"/>
    <row r="20" spans="1:6" x14ac:dyDescent="0.25">
      <c r="A20" t="s">
        <v>32</v>
      </c>
      <c r="B20" s="2" t="s">
        <v>22</v>
      </c>
      <c r="C20" s="9">
        <v>25.45</v>
      </c>
      <c r="D20" s="1">
        <v>0.5</v>
      </c>
      <c r="F20" s="6">
        <f>Tableau1[[#This Row],[Prix Unitaire]]*Tableau1[[#This Row],[Quantité]]+Tableau1[[#This Row],[Ports]]</f>
        <v>12.725</v>
      </c>
    </row>
    <row r="21" spans="1:6" x14ac:dyDescent="0.25">
      <c r="A21" t="s">
        <v>16</v>
      </c>
      <c r="B21" s="2" t="s">
        <v>8</v>
      </c>
      <c r="C21" s="9">
        <f>1.03/50</f>
        <v>2.06E-2</v>
      </c>
      <c r="D21" s="1">
        <v>8</v>
      </c>
      <c r="E21" s="6">
        <v>1.77</v>
      </c>
      <c r="F21" s="6">
        <f>Tableau1[[#This Row],[Prix Unitaire]]*Tableau1[[#This Row],[Quantité]]+Tableau1[[#This Row],[Ports]]</f>
        <v>1.9348000000000001</v>
      </c>
    </row>
    <row r="22" spans="1:6" x14ac:dyDescent="0.25">
      <c r="A22" t="s">
        <v>17</v>
      </c>
      <c r="B22" s="2" t="s">
        <v>8</v>
      </c>
      <c r="C22" s="9">
        <f>1.57/20</f>
        <v>7.85E-2</v>
      </c>
      <c r="D22" s="1">
        <v>8</v>
      </c>
      <c r="E22" s="6">
        <v>1.77</v>
      </c>
      <c r="F22" s="6">
        <f>Tableau1[[#This Row],[Prix Unitaire]]*Tableau1[[#This Row],[Quantité]]+Tableau1[[#This Row],[Ports]]</f>
        <v>2.3980000000000001</v>
      </c>
    </row>
    <row r="23" spans="1:6" x14ac:dyDescent="0.25">
      <c r="A23" t="s">
        <v>9</v>
      </c>
      <c r="B23" s="2" t="s">
        <v>19</v>
      </c>
      <c r="C23" s="8">
        <f>10/5</f>
        <v>2</v>
      </c>
      <c r="D23" s="1">
        <v>1</v>
      </c>
      <c r="F23" s="6">
        <f>Tableau1[[#This Row],[Prix Unitaire]]*Tableau1[[#This Row],[Quantité]]+Tableau1[[#This Row],[Ports]]</f>
        <v>2</v>
      </c>
    </row>
    <row r="24" spans="1:6" x14ac:dyDescent="0.25">
      <c r="A24" t="s">
        <v>23</v>
      </c>
      <c r="B24" s="2" t="s">
        <v>19</v>
      </c>
      <c r="C24" s="8">
        <f>23.99</f>
        <v>23.99</v>
      </c>
      <c r="D24" s="1">
        <v>0.5</v>
      </c>
      <c r="F24" s="6">
        <f>Tableau1[[#This Row],[Prix Unitaire]]*Tableau1[[#This Row],[Quantité]]+Tableau1[[#This Row],[Ports]]</f>
        <v>11.994999999999999</v>
      </c>
    </row>
    <row r="25" spans="1:6" x14ac:dyDescent="0.25">
      <c r="A25" t="s">
        <v>28</v>
      </c>
      <c r="B25" s="2" t="s">
        <v>19</v>
      </c>
      <c r="C25" s="8">
        <f>11.5</f>
        <v>11.5</v>
      </c>
      <c r="D25" s="1">
        <v>0.05</v>
      </c>
      <c r="F25" s="6">
        <f>Tableau1[[#This Row],[Prix Unitaire]]*Tableau1[[#This Row],[Quantité]]+Tableau1[[#This Row],[Ports]]</f>
        <v>0.57500000000000007</v>
      </c>
    </row>
    <row r="26" spans="1:6" x14ac:dyDescent="0.25">
      <c r="A26" t="s">
        <v>18</v>
      </c>
      <c r="B26" s="2" t="s">
        <v>19</v>
      </c>
      <c r="C26" s="8">
        <f>6.29/30</f>
        <v>0.20966666666666667</v>
      </c>
      <c r="D26" s="1">
        <v>4</v>
      </c>
      <c r="F26" s="6">
        <f>Tableau1[[#This Row],[Prix Unitaire]]*Tableau1[[#This Row],[Quantité]]+Tableau1[[#This Row],[Ports]]</f>
        <v>0.83866666666666667</v>
      </c>
    </row>
    <row r="27" spans="1:6" x14ac:dyDescent="0.25"/>
    <row r="28" spans="1:6" ht="15.75" thickBot="1" x14ac:dyDescent="0.3"/>
    <row r="29" spans="1:6" ht="15.75" thickBot="1" x14ac:dyDescent="0.3">
      <c r="D29" s="9"/>
      <c r="E29" s="11" t="s">
        <v>21</v>
      </c>
      <c r="F29" s="12">
        <f>SUM(F2:F28)</f>
        <v>123.89646666666668</v>
      </c>
    </row>
    <row r="30" spans="1:6" x14ac:dyDescent="0.25"/>
    <row r="31" spans="1:6" x14ac:dyDescent="0.25"/>
  </sheetData>
  <hyperlinks>
    <hyperlink ref="B2" r:id="rId1"/>
    <hyperlink ref="B3" r:id="rId2"/>
    <hyperlink ref="B9" r:id="rId3"/>
    <hyperlink ref="B10" r:id="rId4"/>
    <hyperlink ref="B11" r:id="rId5"/>
    <hyperlink ref="B14" r:id="rId6"/>
    <hyperlink ref="B13" r:id="rId7"/>
    <hyperlink ref="B4:B8" r:id="rId8" display="AliExpress"/>
    <hyperlink ref="B21:B22" r:id="rId9" display="Aliexpress"/>
    <hyperlink ref="B18" r:id="rId10"/>
    <hyperlink ref="B23" r:id="rId11"/>
    <hyperlink ref="B20" r:id="rId12"/>
    <hyperlink ref="B26" r:id="rId13"/>
    <hyperlink ref="B24" r:id="rId14"/>
    <hyperlink ref="B17" r:id="rId15"/>
    <hyperlink ref="B25" r:id="rId16"/>
  </hyperlinks>
  <pageMargins left="0.7" right="0.7" top="0.75" bottom="0.75" header="0.3" footer="0.3"/>
  <pageSetup paperSize="9" orientation="portrait" r:id="rId17"/>
  <legacyDrawing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F2" sqref="F2"/>
    </sheetView>
  </sheetViews>
  <sheetFormatPr baseColWidth="10" defaultColWidth="0" defaultRowHeight="15" customHeight="1" zeroHeight="1" x14ac:dyDescent="0.25"/>
  <cols>
    <col min="1" max="1" width="52.28515625" customWidth="1"/>
    <col min="2" max="2" width="14.7109375" customWidth="1"/>
    <col min="3" max="3" width="14.7109375" style="9" customWidth="1"/>
    <col min="4" max="4" width="14.7109375" style="1" customWidth="1"/>
    <col min="5" max="6" width="14.7109375" style="6" customWidth="1"/>
    <col min="7" max="7" width="11.42578125" customWidth="1"/>
    <col min="8" max="16384" width="11.42578125" hidden="1"/>
  </cols>
  <sheetData>
    <row r="1" spans="1:7" s="3" customFormat="1" x14ac:dyDescent="0.25">
      <c r="A1" s="3" t="s">
        <v>52</v>
      </c>
      <c r="B1" s="3" t="s">
        <v>53</v>
      </c>
      <c r="C1" s="3" t="s">
        <v>54</v>
      </c>
      <c r="D1" s="1" t="s">
        <v>55</v>
      </c>
      <c r="E1" s="7" t="s">
        <v>56</v>
      </c>
      <c r="F1" s="7" t="s">
        <v>57</v>
      </c>
    </row>
    <row r="2" spans="1:7" x14ac:dyDescent="0.25">
      <c r="A2" s="5" t="s">
        <v>0</v>
      </c>
      <c r="B2" s="2" t="s">
        <v>4</v>
      </c>
      <c r="C2" s="8">
        <v>3.37</v>
      </c>
      <c r="D2" s="4">
        <v>1</v>
      </c>
      <c r="E2" s="10">
        <v>2.5</v>
      </c>
      <c r="F2" s="6">
        <f>Tableau13[[#This Row],[Unit price]]*Tableau13[[#This Row],[Quantity]]+Tableau13[[#This Row],[Shipping]]</f>
        <v>5.87</v>
      </c>
      <c r="G2" s="6"/>
    </row>
    <row r="3" spans="1:7" x14ac:dyDescent="0.25">
      <c r="A3" s="5" t="s">
        <v>33</v>
      </c>
      <c r="B3" s="2" t="s">
        <v>4</v>
      </c>
      <c r="C3" s="8">
        <v>0.6</v>
      </c>
      <c r="D3" s="4">
        <v>5</v>
      </c>
      <c r="E3" s="10">
        <v>2.85</v>
      </c>
      <c r="F3" s="6">
        <f>Tableau13[[#This Row],[Unit price]]*Tableau13[[#This Row],[Quantity]]+Tableau13[[#This Row],[Shipping]]</f>
        <v>5.85</v>
      </c>
      <c r="G3" s="6"/>
    </row>
    <row r="4" spans="1:7" x14ac:dyDescent="0.25">
      <c r="A4" t="s">
        <v>34</v>
      </c>
      <c r="B4" s="2" t="s">
        <v>4</v>
      </c>
      <c r="C4" s="8">
        <v>0.95</v>
      </c>
      <c r="D4" s="1">
        <v>20</v>
      </c>
      <c r="E4" s="6">
        <v>5</v>
      </c>
      <c r="F4" s="6">
        <f>Tableau13[[#This Row],[Unit price]]*Tableau13[[#This Row],[Quantity]]+Tableau13[[#This Row],[Shipping]]</f>
        <v>24</v>
      </c>
    </row>
    <row r="5" spans="1:7" x14ac:dyDescent="0.25">
      <c r="A5" t="s">
        <v>35</v>
      </c>
      <c r="B5" s="2" t="s">
        <v>4</v>
      </c>
      <c r="C5" s="8">
        <v>0.95</v>
      </c>
      <c r="D5" s="1">
        <v>2</v>
      </c>
      <c r="E5" s="6">
        <v>2.57</v>
      </c>
      <c r="F5" s="6">
        <f>Tableau13[[#This Row],[Unit price]]*Tableau13[[#This Row],[Quantity]]+Tableau13[[#This Row],[Shipping]]</f>
        <v>4.47</v>
      </c>
    </row>
    <row r="6" spans="1:7" x14ac:dyDescent="0.25">
      <c r="A6" t="s">
        <v>36</v>
      </c>
      <c r="B6" s="2" t="s">
        <v>4</v>
      </c>
      <c r="C6" s="8">
        <v>0.95</v>
      </c>
      <c r="D6" s="1">
        <v>4</v>
      </c>
      <c r="E6" s="6">
        <v>2.84</v>
      </c>
      <c r="F6" s="6">
        <f>Tableau13[[#This Row],[Unit price]]*Tableau13[[#This Row],[Quantity]]+Tableau13[[#This Row],[Shipping]]</f>
        <v>6.64</v>
      </c>
    </row>
    <row r="7" spans="1:7" x14ac:dyDescent="0.25">
      <c r="A7" t="s">
        <v>37</v>
      </c>
      <c r="B7" s="2" t="s">
        <v>4</v>
      </c>
      <c r="C7" s="8">
        <v>0.95</v>
      </c>
      <c r="D7" s="1">
        <v>6</v>
      </c>
      <c r="E7" s="6">
        <v>3.14</v>
      </c>
      <c r="F7" s="6">
        <f>Tableau13[[#This Row],[Unit price]]*Tableau13[[#This Row],[Quantity]]+Tableau13[[#This Row],[Shipping]]</f>
        <v>8.84</v>
      </c>
    </row>
    <row r="8" spans="1:7" x14ac:dyDescent="0.25">
      <c r="A8" t="s">
        <v>38</v>
      </c>
      <c r="B8" s="2" t="s">
        <v>4</v>
      </c>
      <c r="C8" s="8">
        <v>0.95</v>
      </c>
      <c r="D8" s="1">
        <v>2</v>
      </c>
      <c r="E8" s="6">
        <v>2.57</v>
      </c>
      <c r="F8" s="6">
        <f>Tableau13[[#This Row],[Unit price]]*Tableau13[[#This Row],[Quantity]]+Tableau13[[#This Row],[Shipping]]</f>
        <v>4.47</v>
      </c>
      <c r="G8" s="6"/>
    </row>
    <row r="9" spans="1:7" x14ac:dyDescent="0.25">
      <c r="A9" t="s">
        <v>5</v>
      </c>
      <c r="B9" s="2" t="s">
        <v>4</v>
      </c>
      <c r="C9" s="8">
        <v>0.95</v>
      </c>
      <c r="D9" s="1">
        <v>4</v>
      </c>
      <c r="E9" s="6">
        <v>2.54</v>
      </c>
      <c r="F9" s="6">
        <f>Tableau13[[#This Row],[Unit price]]*Tableau13[[#This Row],[Quantity]]+Tableau13[[#This Row],[Shipping]]</f>
        <v>6.34</v>
      </c>
    </row>
    <row r="10" spans="1:7" x14ac:dyDescent="0.25">
      <c r="A10" t="s">
        <v>39</v>
      </c>
      <c r="B10" s="2" t="s">
        <v>4</v>
      </c>
      <c r="C10" s="8">
        <v>1.39</v>
      </c>
      <c r="D10" s="1">
        <v>3</v>
      </c>
      <c r="E10" s="6">
        <v>4.1100000000000003</v>
      </c>
      <c r="F10" s="6">
        <f>Tableau13[[#This Row],[Unit price]]*Tableau13[[#This Row],[Quantity]]+Tableau13[[#This Row],[Shipping]]</f>
        <v>8.2800000000000011</v>
      </c>
    </row>
    <row r="11" spans="1:7" x14ac:dyDescent="0.25">
      <c r="A11" t="s">
        <v>6</v>
      </c>
      <c r="B11" s="2" t="s">
        <v>4</v>
      </c>
      <c r="C11" s="8">
        <f>1.89/5</f>
        <v>0.378</v>
      </c>
      <c r="D11" s="1">
        <v>1</v>
      </c>
      <c r="E11" s="6">
        <v>3.26</v>
      </c>
      <c r="F11" s="6">
        <f>Tableau13[[#This Row],[Unit price]]*Tableau13[[#This Row],[Quantity]]+Tableau13[[#This Row],[Shipping]]</f>
        <v>3.6379999999999999</v>
      </c>
    </row>
    <row r="12" spans="1:7" x14ac:dyDescent="0.25">
      <c r="A12" t="s">
        <v>40</v>
      </c>
      <c r="B12" s="2" t="s">
        <v>4</v>
      </c>
      <c r="C12" s="8">
        <f>2.79/5</f>
        <v>0.55800000000000005</v>
      </c>
      <c r="D12" s="1">
        <v>2</v>
      </c>
      <c r="E12" s="6">
        <v>0</v>
      </c>
      <c r="F12" s="6">
        <f>Tableau13[[#This Row],[Unit price]]*Tableau13[[#This Row],[Quantity]]+Tableau13[[#This Row],[Shipping]]</f>
        <v>1.1160000000000001</v>
      </c>
    </row>
    <row r="13" spans="1:7" x14ac:dyDescent="0.25">
      <c r="A13" t="s">
        <v>41</v>
      </c>
      <c r="B13" s="2" t="s">
        <v>4</v>
      </c>
      <c r="C13" s="8">
        <v>1.48</v>
      </c>
      <c r="D13" s="1">
        <v>1</v>
      </c>
      <c r="E13" s="6">
        <v>1.23</v>
      </c>
      <c r="F13" s="6">
        <f>Tableau13[[#This Row],[Unit price]]*Tableau13[[#This Row],[Quantity]]+Tableau13[[#This Row],[Shipping]]</f>
        <v>2.71</v>
      </c>
    </row>
    <row r="14" spans="1:7" x14ac:dyDescent="0.25">
      <c r="A14" t="s">
        <v>42</v>
      </c>
      <c r="B14" s="2" t="s">
        <v>4</v>
      </c>
      <c r="C14" s="8">
        <f>0.62/2</f>
        <v>0.31</v>
      </c>
      <c r="D14" s="1">
        <v>1</v>
      </c>
      <c r="E14" s="6">
        <v>1.1200000000000001</v>
      </c>
      <c r="F14" s="6">
        <f>Tableau13[[#This Row],[Unit price]]*Tableau13[[#This Row],[Quantity]]+Tableau13[[#This Row],[Shipping]]</f>
        <v>1.4300000000000002</v>
      </c>
    </row>
    <row r="15" spans="1:7" x14ac:dyDescent="0.25"/>
    <row r="16" spans="1:7" x14ac:dyDescent="0.25">
      <c r="B16" s="2"/>
      <c r="C16" s="8"/>
    </row>
    <row r="17" spans="1:6" x14ac:dyDescent="0.25">
      <c r="A17" t="s">
        <v>43</v>
      </c>
      <c r="B17" s="2" t="s">
        <v>4</v>
      </c>
      <c r="C17" s="8">
        <f>1.56</f>
        <v>1.56</v>
      </c>
      <c r="D17" s="1">
        <v>2</v>
      </c>
      <c r="E17" s="6">
        <v>2.39</v>
      </c>
      <c r="F17" s="6">
        <f>Tableau13[[#This Row],[Unit price]]*Tableau13[[#This Row],[Quantity]]+Tableau13[[#This Row],[Shipping]]</f>
        <v>5.51</v>
      </c>
    </row>
    <row r="18" spans="1:6" x14ac:dyDescent="0.25">
      <c r="A18" t="s">
        <v>44</v>
      </c>
      <c r="B18" s="2" t="s">
        <v>19</v>
      </c>
      <c r="C18" s="8">
        <f>33.99/120</f>
        <v>0.28325</v>
      </c>
      <c r="D18" s="1">
        <f>4+4</f>
        <v>8</v>
      </c>
      <c r="E18" s="6">
        <v>0</v>
      </c>
      <c r="F18" s="6">
        <f>Tableau13[[#This Row],[Unit price]]*Tableau13[[#This Row],[Quantity]]+Tableau13[[#This Row],[Shipping]]</f>
        <v>2.266</v>
      </c>
    </row>
    <row r="19" spans="1:6" x14ac:dyDescent="0.25"/>
    <row r="20" spans="1:6" x14ac:dyDescent="0.25">
      <c r="A20" t="s">
        <v>45</v>
      </c>
      <c r="B20" s="2" t="s">
        <v>22</v>
      </c>
      <c r="C20" s="9">
        <v>25.45</v>
      </c>
      <c r="D20" s="1">
        <v>0.5</v>
      </c>
      <c r="F20" s="6">
        <f>Tableau13[[#This Row],[Unit price]]*Tableau13[[#This Row],[Quantity]]+Tableau13[[#This Row],[Shipping]]</f>
        <v>12.725</v>
      </c>
    </row>
    <row r="21" spans="1:6" x14ac:dyDescent="0.25">
      <c r="A21" t="s">
        <v>46</v>
      </c>
      <c r="B21" s="2" t="s">
        <v>8</v>
      </c>
      <c r="C21" s="9">
        <f>1.03/50</f>
        <v>2.06E-2</v>
      </c>
      <c r="D21" s="1">
        <v>8</v>
      </c>
      <c r="E21" s="6">
        <v>1.77</v>
      </c>
      <c r="F21" s="6">
        <f>Tableau13[[#This Row],[Unit price]]*Tableau13[[#This Row],[Quantity]]+Tableau13[[#This Row],[Shipping]]</f>
        <v>1.9348000000000001</v>
      </c>
    </row>
    <row r="22" spans="1:6" x14ac:dyDescent="0.25">
      <c r="A22" t="s">
        <v>47</v>
      </c>
      <c r="B22" s="2" t="s">
        <v>8</v>
      </c>
      <c r="C22" s="9">
        <f>1.57/20</f>
        <v>7.85E-2</v>
      </c>
      <c r="D22" s="1">
        <v>8</v>
      </c>
      <c r="E22" s="6">
        <v>1.77</v>
      </c>
      <c r="F22" s="6">
        <f>Tableau13[[#This Row],[Unit price]]*Tableau13[[#This Row],[Quantity]]+Tableau13[[#This Row],[Shipping]]</f>
        <v>2.3980000000000001</v>
      </c>
    </row>
    <row r="23" spans="1:6" x14ac:dyDescent="0.25">
      <c r="A23" t="s">
        <v>48</v>
      </c>
      <c r="B23" s="2" t="s">
        <v>19</v>
      </c>
      <c r="C23" s="8">
        <f>10/5</f>
        <v>2</v>
      </c>
      <c r="D23" s="1">
        <v>1</v>
      </c>
      <c r="F23" s="6">
        <f>Tableau13[[#This Row],[Unit price]]*Tableau13[[#This Row],[Quantity]]+Tableau13[[#This Row],[Shipping]]</f>
        <v>2</v>
      </c>
    </row>
    <row r="24" spans="1:6" x14ac:dyDescent="0.25">
      <c r="A24" t="s">
        <v>49</v>
      </c>
      <c r="B24" s="2" t="s">
        <v>19</v>
      </c>
      <c r="C24" s="8">
        <f>23.99</f>
        <v>23.99</v>
      </c>
      <c r="D24" s="1">
        <v>0.5</v>
      </c>
      <c r="F24" s="6">
        <f>Tableau13[[#This Row],[Unit price]]*Tableau13[[#This Row],[Quantity]]+Tableau13[[#This Row],[Shipping]]</f>
        <v>11.994999999999999</v>
      </c>
    </row>
    <row r="25" spans="1:6" x14ac:dyDescent="0.25">
      <c r="A25" t="s">
        <v>50</v>
      </c>
      <c r="B25" s="2" t="s">
        <v>19</v>
      </c>
      <c r="C25" s="8">
        <f>11.5</f>
        <v>11.5</v>
      </c>
      <c r="D25" s="1">
        <v>0.05</v>
      </c>
      <c r="F25" s="6">
        <f>Tableau13[[#This Row],[Unit price]]*Tableau13[[#This Row],[Quantity]]+Tableau13[[#This Row],[Shipping]]</f>
        <v>0.57500000000000007</v>
      </c>
    </row>
    <row r="26" spans="1:6" x14ac:dyDescent="0.25">
      <c r="A26" t="s">
        <v>51</v>
      </c>
      <c r="B26" s="2" t="s">
        <v>19</v>
      </c>
      <c r="C26" s="8">
        <f>6.29/30</f>
        <v>0.20966666666666667</v>
      </c>
      <c r="D26" s="1">
        <v>4</v>
      </c>
      <c r="F26" s="6">
        <f>Tableau13[[#This Row],[Unit price]]*Tableau13[[#This Row],[Quantity]]+Tableau13[[#This Row],[Shipping]]</f>
        <v>0.83866666666666667</v>
      </c>
    </row>
    <row r="27" spans="1:6" x14ac:dyDescent="0.25"/>
    <row r="28" spans="1:6" ht="15.75" thickBot="1" x14ac:dyDescent="0.3"/>
    <row r="29" spans="1:6" ht="15.75" thickBot="1" x14ac:dyDescent="0.3">
      <c r="D29" s="9"/>
      <c r="E29" s="11" t="s">
        <v>21</v>
      </c>
      <c r="F29" s="12">
        <f>SUM(F2:F28)</f>
        <v>123.89646666666668</v>
      </c>
    </row>
    <row r="30" spans="1:6" x14ac:dyDescent="0.25"/>
    <row r="31" spans="1:6" x14ac:dyDescent="0.25"/>
  </sheetData>
  <hyperlinks>
    <hyperlink ref="B2" r:id="rId1"/>
    <hyperlink ref="B3" r:id="rId2"/>
    <hyperlink ref="B9" r:id="rId3"/>
    <hyperlink ref="B10" r:id="rId4"/>
    <hyperlink ref="B11" r:id="rId5"/>
    <hyperlink ref="B14" r:id="rId6"/>
    <hyperlink ref="B13" r:id="rId7"/>
    <hyperlink ref="B4:B8" r:id="rId8" display="AliExpress"/>
    <hyperlink ref="B21:B22" r:id="rId9" display="Aliexpress"/>
    <hyperlink ref="B18" r:id="rId10"/>
    <hyperlink ref="B23" r:id="rId11"/>
    <hyperlink ref="B20" r:id="rId12"/>
    <hyperlink ref="B26" r:id="rId13"/>
    <hyperlink ref="B24" r:id="rId14"/>
    <hyperlink ref="B17" r:id="rId15"/>
    <hyperlink ref="B25" r:id="rId16"/>
  </hyperlinks>
  <pageMargins left="0.7" right="0.7" top="0.75" bottom="0.75" header="0.3" footer="0.3"/>
  <pageSetup paperSize="9" orientation="portrait" r:id="rId17"/>
  <legacyDrawing r:id="rId18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Nomenclature FR</vt:lpstr>
      <vt:lpstr>Nomenclature 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Racailloux</dc:creator>
  <dc:description/>
  <cp:lastModifiedBy>Favier, Romain</cp:lastModifiedBy>
  <cp:revision>3</cp:revision>
  <dcterms:created xsi:type="dcterms:W3CDTF">2015-06-05T18:19:34Z</dcterms:created>
  <dcterms:modified xsi:type="dcterms:W3CDTF">2021-06-04T14:40:15Z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