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13_ncr:1_{A54C0325-4BA0-4537-BE47-162D92FFBA0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_xlnm._FilterDatabase" localSheetId="4" hidden="1">Sheet4!$G$1:$L$5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4" l="1"/>
  <c r="I9" i="4"/>
  <c r="J8" i="4"/>
  <c r="I8" i="4"/>
  <c r="J7" i="4"/>
  <c r="I7" i="4"/>
  <c r="K4" i="4"/>
  <c r="L4" i="4" s="1"/>
  <c r="K3" i="4"/>
  <c r="K9" i="4" s="1"/>
  <c r="K2" i="4"/>
  <c r="L2" i="4" s="1"/>
  <c r="K5" i="4"/>
  <c r="L5" i="4" s="1"/>
  <c r="K6" i="3"/>
  <c r="K7" i="3"/>
  <c r="K8" i="3"/>
  <c r="K9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L6" i="3" s="1"/>
  <c r="C7" i="3"/>
  <c r="L7" i="3" s="1"/>
  <c r="C8" i="3"/>
  <c r="L8" i="3" s="1"/>
  <c r="C9" i="3"/>
  <c r="L9" i="3" s="1"/>
  <c r="C5" i="3"/>
  <c r="L5" i="3" s="1"/>
  <c r="C25" i="2"/>
  <c r="D25" i="2"/>
  <c r="E25" i="2"/>
  <c r="F25" i="2"/>
  <c r="C24" i="2"/>
  <c r="D24" i="2"/>
  <c r="E24" i="2"/>
  <c r="F24" i="2"/>
  <c r="C23" i="2"/>
  <c r="D23" i="2"/>
  <c r="E23" i="2"/>
  <c r="F23" i="2"/>
  <c r="I23" i="2"/>
  <c r="J23" i="2"/>
  <c r="K23" i="2"/>
  <c r="H23" i="2"/>
  <c r="H24" i="2"/>
  <c r="I24" i="2"/>
  <c r="J24" i="2"/>
  <c r="K24" i="2"/>
  <c r="I22" i="2"/>
  <c r="J22" i="2"/>
  <c r="K22" i="2"/>
  <c r="H22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5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5" i="2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D24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D23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D22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D21" i="1"/>
  <c r="O21" i="1"/>
  <c r="O23" i="1"/>
  <c r="O22" i="1"/>
  <c r="O24" i="1"/>
  <c r="D24" i="1"/>
  <c r="D23" i="1"/>
  <c r="D22" i="1"/>
  <c r="D2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3" i="1"/>
  <c r="AB19" i="1"/>
  <c r="AA5" i="1"/>
  <c r="Y3" i="1"/>
  <c r="X4" i="1"/>
  <c r="Y4" i="1"/>
  <c r="Z4" i="1"/>
  <c r="AA4" i="1"/>
  <c r="AB4" i="1"/>
  <c r="X5" i="1"/>
  <c r="Y5" i="1"/>
  <c r="Z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Z3" i="1"/>
  <c r="AA3" i="1"/>
  <c r="AB3" i="1"/>
  <c r="Z2" i="1"/>
  <c r="AA2" i="1" s="1"/>
  <c r="AB2" i="1" s="1"/>
  <c r="Y2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U2" i="1"/>
  <c r="V2" i="1" s="1"/>
  <c r="W2" i="1" s="1"/>
  <c r="T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3" i="1"/>
  <c r="O2" i="1"/>
  <c r="P2" i="1" s="1"/>
  <c r="Q2" i="1" s="1"/>
  <c r="R2" i="1" s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J2" i="1"/>
  <c r="K2" i="1" s="1"/>
  <c r="L2" i="1" s="1"/>
  <c r="M2" i="1" s="1"/>
  <c r="E2" i="1"/>
  <c r="F2" i="1" s="1"/>
  <c r="G2" i="1" s="1"/>
  <c r="H2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C24" i="1"/>
  <c r="C23" i="1"/>
  <c r="C22" i="1"/>
  <c r="C21" i="1"/>
  <c r="L3" i="4" l="1"/>
  <c r="K7" i="4"/>
  <c r="K8" i="4"/>
  <c r="X3" i="1"/>
  <c r="L8" i="4" l="1"/>
  <c r="L9" i="4"/>
  <c r="L7" i="4"/>
</calcChain>
</file>

<file path=xl/sharedStrings.xml><?xml version="1.0" encoding="utf-8"?>
<sst xmlns="http://schemas.openxmlformats.org/spreadsheetml/2006/main" count="137" uniqueCount="95">
  <si>
    <t>employee payroll</t>
  </si>
  <si>
    <t>last name</t>
  </si>
  <si>
    <t>first name</t>
  </si>
  <si>
    <t>hourly wage</t>
  </si>
  <si>
    <t>des</t>
  </si>
  <si>
    <t>bett</t>
  </si>
  <si>
    <t>anne</t>
  </si>
  <si>
    <t>sara</t>
  </si>
  <si>
    <t>chichi</t>
  </si>
  <si>
    <t>ben</t>
  </si>
  <si>
    <t>bobo</t>
  </si>
  <si>
    <t>batu</t>
  </si>
  <si>
    <t>rachael</t>
  </si>
  <si>
    <t>ruth</t>
  </si>
  <si>
    <t>clinton</t>
  </si>
  <si>
    <t>emily</t>
  </si>
  <si>
    <t>micah</t>
  </si>
  <si>
    <t>raphael</t>
  </si>
  <si>
    <t>john</t>
  </si>
  <si>
    <t>grace</t>
  </si>
  <si>
    <t>nyandoro</t>
  </si>
  <si>
    <t>moraa</t>
  </si>
  <si>
    <t>range</t>
  </si>
  <si>
    <t>osoro</t>
  </si>
  <si>
    <t>omagwa</t>
  </si>
  <si>
    <t>mandi</t>
  </si>
  <si>
    <t>geteni</t>
  </si>
  <si>
    <t>joel</t>
  </si>
  <si>
    <t>komb0</t>
  </si>
  <si>
    <t>mogz</t>
  </si>
  <si>
    <t>ochanda</t>
  </si>
  <si>
    <t>nyabuto</t>
  </si>
  <si>
    <t>nyakieni</t>
  </si>
  <si>
    <t>wakio</t>
  </si>
  <si>
    <t>gutwa</t>
  </si>
  <si>
    <t>otiende</t>
  </si>
  <si>
    <t>max</t>
  </si>
  <si>
    <t>min</t>
  </si>
  <si>
    <t>avg</t>
  </si>
  <si>
    <t>total</t>
  </si>
  <si>
    <t>TOTAL PAY</t>
  </si>
  <si>
    <t>OT BONUS</t>
  </si>
  <si>
    <t>OVERTIME HRS</t>
  </si>
  <si>
    <t>HRS WORKED</t>
  </si>
  <si>
    <t>REG PAY</t>
  </si>
  <si>
    <t>JAN PAY</t>
  </si>
  <si>
    <t>Safety Test</t>
  </si>
  <si>
    <t>company test</t>
  </si>
  <si>
    <t>financial skill test</t>
  </si>
  <si>
    <t>drug test</t>
  </si>
  <si>
    <t>points</t>
  </si>
  <si>
    <t>percent</t>
  </si>
  <si>
    <t>score</t>
  </si>
  <si>
    <t>fire or not</t>
  </si>
  <si>
    <t>MAX</t>
  </si>
  <si>
    <t>MIN</t>
  </si>
  <si>
    <t>AVG</t>
  </si>
  <si>
    <t>CAREER DECISIONS</t>
  </si>
  <si>
    <t>JOB</t>
  </si>
  <si>
    <t>MCDONALDS MANAGER</t>
  </si>
  <si>
    <t>DR</t>
  </si>
  <si>
    <t>NFL</t>
  </si>
  <si>
    <t>ENGINEER</t>
  </si>
  <si>
    <t>DRIVER</t>
  </si>
  <si>
    <t>PAY</t>
  </si>
  <si>
    <t>JOB MKT</t>
  </si>
  <si>
    <t>TALENT</t>
  </si>
  <si>
    <t>SCHOOL</t>
  </si>
  <si>
    <t>ENJOY</t>
  </si>
  <si>
    <t>TOTAL</t>
  </si>
  <si>
    <t>MONTH</t>
  </si>
  <si>
    <t>TRANSACTION</t>
  </si>
  <si>
    <t>PRODUCT CODE</t>
  </si>
  <si>
    <t>PROCT DESCR</t>
  </si>
  <si>
    <t>BEN</t>
  </si>
  <si>
    <t>OSORO</t>
  </si>
  <si>
    <t>GLADYS</t>
  </si>
  <si>
    <t>OTUENDO</t>
  </si>
  <si>
    <t>RAILA</t>
  </si>
  <si>
    <t>ODINGA</t>
  </si>
  <si>
    <t>HERNA</t>
  </si>
  <si>
    <t>GERF</t>
  </si>
  <si>
    <t>STORE COST</t>
  </si>
  <si>
    <t>SALE COST</t>
  </si>
  <si>
    <t>PROFIT</t>
  </si>
  <si>
    <t>COMM</t>
  </si>
  <si>
    <t>SUM</t>
  </si>
  <si>
    <t>IF &gt;50</t>
  </si>
  <si>
    <t>IF&lt;50</t>
  </si>
  <si>
    <t>FIRST NAME</t>
  </si>
  <si>
    <t>LAST NAME</t>
  </si>
  <si>
    <t>Row Labels</t>
  </si>
  <si>
    <t>Grand Total</t>
  </si>
  <si>
    <t>Sum of SALE COST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</si>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</sst>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2" fontId="0" fillId="0" borderId="0" xfId="1" applyNumberFormat="1" applyFont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1" applyNumberFormat="1" applyFont="1" applyFill="1"/>
    <xf numFmtId="44" fontId="0" fillId="4" borderId="0" xfId="1" applyFon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44" fontId="0" fillId="7" borderId="0" xfId="0" applyNumberFormat="1" applyFill="1"/>
    <xf numFmtId="0" fontId="0" fillId="0" borderId="0" xfId="0" applyAlignment="1">
      <alignment textRotation="90"/>
    </xf>
    <xf numFmtId="0" fontId="0" fillId="0" borderId="0" xfId="0" applyAlignment="1"/>
    <xf numFmtId="9" fontId="0" fillId="0" borderId="0" xfId="2" applyFont="1"/>
    <xf numFmtId="0" fontId="0" fillId="0" borderId="0" xfId="0" applyAlignme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6"/>
                <c:pt idx="0">
                  <c:v>des</c:v>
                </c:pt>
                <c:pt idx="1">
                  <c:v>bett</c:v>
                </c:pt>
                <c:pt idx="2">
                  <c:v>anne</c:v>
                </c:pt>
                <c:pt idx="3">
                  <c:v>sara</c:v>
                </c:pt>
                <c:pt idx="4">
                  <c:v>chichi</c:v>
                </c:pt>
                <c:pt idx="5">
                  <c:v>ben</c:v>
                </c:pt>
                <c:pt idx="6">
                  <c:v>bobo</c:v>
                </c:pt>
                <c:pt idx="7">
                  <c:v>batu</c:v>
                </c:pt>
                <c:pt idx="8">
                  <c:v>rachael</c:v>
                </c:pt>
                <c:pt idx="9">
                  <c:v>ruth</c:v>
                </c:pt>
                <c:pt idx="10">
                  <c:v>clinton</c:v>
                </c:pt>
                <c:pt idx="11">
                  <c:v>emily</c:v>
                </c:pt>
                <c:pt idx="12">
                  <c:v>micah</c:v>
                </c:pt>
                <c:pt idx="13">
                  <c:v>raphael</c:v>
                </c:pt>
                <c:pt idx="14">
                  <c:v>john</c:v>
                </c:pt>
                <c:pt idx="15">
                  <c:v>grace</c:v>
                </c:pt>
              </c:strCache>
            </c:strRef>
          </c:cat>
          <c:val>
            <c:numRef>
              <c:f>Sheet2!$C$5:$C$20</c:f>
              <c:numCache>
                <c:formatCode>General</c:formatCode>
                <c:ptCount val="16"/>
                <c:pt idx="0">
                  <c:v>40</c:v>
                </c:pt>
                <c:pt idx="1">
                  <c:v>44</c:v>
                </c:pt>
                <c:pt idx="2">
                  <c:v>50</c:v>
                </c:pt>
                <c:pt idx="3">
                  <c:v>38</c:v>
                </c:pt>
                <c:pt idx="4">
                  <c:v>37</c:v>
                </c:pt>
                <c:pt idx="5">
                  <c:v>39</c:v>
                </c:pt>
                <c:pt idx="6">
                  <c:v>48</c:v>
                </c:pt>
                <c:pt idx="7">
                  <c:v>38</c:v>
                </c:pt>
                <c:pt idx="8">
                  <c:v>47</c:v>
                </c:pt>
                <c:pt idx="9">
                  <c:v>46</c:v>
                </c:pt>
                <c:pt idx="10">
                  <c:v>48</c:v>
                </c:pt>
                <c:pt idx="11">
                  <c:v>46</c:v>
                </c:pt>
                <c:pt idx="12">
                  <c:v>50</c:v>
                </c:pt>
                <c:pt idx="13">
                  <c:v>45</c:v>
                </c:pt>
                <c:pt idx="14">
                  <c:v>24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A-4085-A74C-918BE0FB5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945088"/>
        <c:axId val="1113955072"/>
      </c:barChart>
      <c:catAx>
        <c:axId val="11139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55072"/>
        <c:crosses val="autoZero"/>
        <c:auto val="1"/>
        <c:lblAlgn val="ctr"/>
        <c:lblOffset val="100"/>
        <c:noMultiLvlLbl val="0"/>
      </c:catAx>
      <c:valAx>
        <c:axId val="11139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Sheet2!$A$5:$B$20</c:f>
              <c:multiLvlStrCache>
                <c:ptCount val="16"/>
                <c:lvl>
                  <c:pt idx="0">
                    <c:v>nyandoro</c:v>
                  </c:pt>
                  <c:pt idx="1">
                    <c:v>moraa</c:v>
                  </c:pt>
                  <c:pt idx="2">
                    <c:v>range</c:v>
                  </c:pt>
                  <c:pt idx="3">
                    <c:v>osoro</c:v>
                  </c:pt>
                  <c:pt idx="4">
                    <c:v>omagwa</c:v>
                  </c:pt>
                  <c:pt idx="5">
                    <c:v>mandi</c:v>
                  </c:pt>
                  <c:pt idx="6">
                    <c:v>geteni</c:v>
                  </c:pt>
                  <c:pt idx="7">
                    <c:v>joel</c:v>
                  </c:pt>
                  <c:pt idx="8">
                    <c:v>komb0</c:v>
                  </c:pt>
                  <c:pt idx="9">
                    <c:v>mogz</c:v>
                  </c:pt>
                  <c:pt idx="10">
                    <c:v>ochanda</c:v>
                  </c:pt>
                  <c:pt idx="11">
                    <c:v>nyabuto</c:v>
                  </c:pt>
                  <c:pt idx="12">
                    <c:v>nyakieni</c:v>
                  </c:pt>
                  <c:pt idx="13">
                    <c:v>wakio</c:v>
                  </c:pt>
                  <c:pt idx="14">
                    <c:v>gutwa</c:v>
                  </c:pt>
                  <c:pt idx="15">
                    <c:v>otiende</c:v>
                  </c:pt>
                </c:lvl>
                <c:lvl>
                  <c:pt idx="0">
                    <c:v>des</c:v>
                  </c:pt>
                  <c:pt idx="1">
                    <c:v>bett</c:v>
                  </c:pt>
                  <c:pt idx="2">
                    <c:v>anne</c:v>
                  </c:pt>
                  <c:pt idx="3">
                    <c:v>sara</c:v>
                  </c:pt>
                  <c:pt idx="4">
                    <c:v>chichi</c:v>
                  </c:pt>
                  <c:pt idx="5">
                    <c:v>ben</c:v>
                  </c:pt>
                  <c:pt idx="6">
                    <c:v>bobo</c:v>
                  </c:pt>
                  <c:pt idx="7">
                    <c:v>batu</c:v>
                  </c:pt>
                  <c:pt idx="8">
                    <c:v>rachael</c:v>
                  </c:pt>
                  <c:pt idx="9">
                    <c:v>ruth</c:v>
                  </c:pt>
                  <c:pt idx="10">
                    <c:v>clinton</c:v>
                  </c:pt>
                  <c:pt idx="11">
                    <c:v>emily</c:v>
                  </c:pt>
                  <c:pt idx="12">
                    <c:v>micah</c:v>
                  </c:pt>
                  <c:pt idx="13">
                    <c:v>raphael</c:v>
                  </c:pt>
                  <c:pt idx="14">
                    <c:v>john</c:v>
                  </c:pt>
                  <c:pt idx="15">
                    <c:v>grace</c:v>
                  </c:pt>
                </c:lvl>
              </c:multiLvlStrCache>
            </c:multiLvlStrRef>
          </c:cat>
          <c:val>
            <c:numRef>
              <c:f>Sheet2!$D$5:$D$20</c:f>
              <c:numCache>
                <c:formatCode>General</c:formatCode>
                <c:ptCount val="16"/>
                <c:pt idx="0">
                  <c:v>18</c:v>
                </c:pt>
                <c:pt idx="1">
                  <c:v>19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F-48C5-A0E5-771006FD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258992"/>
        <c:axId val="1222258576"/>
      </c:barChart>
      <c:catAx>
        <c:axId val="12222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58576"/>
        <c:crosses val="autoZero"/>
        <c:auto val="1"/>
        <c:lblAlgn val="ctr"/>
        <c:lblOffset val="100"/>
        <c:noMultiLvlLbl val="0"/>
      </c:catAx>
      <c:valAx>
        <c:axId val="12222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5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</a:t>
            </a:r>
            <a:r>
              <a:rPr lang="en-US" baseline="0"/>
              <a:t>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BB-4E9D-A7F4-6A7932EEE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B-4E9D-A7F4-6A7932EEE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BB-4E9D-A7F4-6A7932EEE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BB-4E9D-A7F4-6A7932EEE9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BB-4E9D-A7F4-6A7932EEE9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BB-4E9D-A7F4-6A7932EEE9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BB-4E9D-A7F4-6A7932EEE9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BB-4E9D-A7F4-6A7932EEE9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BB-4E9D-A7F4-6A7932EEE9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BB-4E9D-A7F4-6A7932EEE9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BB-4E9D-A7F4-6A7932EEE9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4BB-4E9D-A7F4-6A7932EEE95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4BB-4E9D-A7F4-6A7932EEE95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4BB-4E9D-A7F4-6A7932EEE95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4BB-4E9D-A7F4-6A7932EEE95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4BB-4E9D-A7F4-6A7932EEE952}"/>
              </c:ext>
            </c:extLst>
          </c:dPt>
          <c:cat>
            <c:strRef>
              <c:f>Sheet2!$B$5:$B$20</c:f>
              <c:strCache>
                <c:ptCount val="16"/>
                <c:pt idx="0">
                  <c:v>nyandoro</c:v>
                </c:pt>
                <c:pt idx="1">
                  <c:v>moraa</c:v>
                </c:pt>
                <c:pt idx="2">
                  <c:v>range</c:v>
                </c:pt>
                <c:pt idx="3">
                  <c:v>osoro</c:v>
                </c:pt>
                <c:pt idx="4">
                  <c:v>omagwa</c:v>
                </c:pt>
                <c:pt idx="5">
                  <c:v>mandi</c:v>
                </c:pt>
                <c:pt idx="6">
                  <c:v>geteni</c:v>
                </c:pt>
                <c:pt idx="7">
                  <c:v>joel</c:v>
                </c:pt>
                <c:pt idx="8">
                  <c:v>komb0</c:v>
                </c:pt>
                <c:pt idx="9">
                  <c:v>mogz</c:v>
                </c:pt>
                <c:pt idx="10">
                  <c:v>ochanda</c:v>
                </c:pt>
                <c:pt idx="11">
                  <c:v>nyabuto</c:v>
                </c:pt>
                <c:pt idx="12">
                  <c:v>nyakieni</c:v>
                </c:pt>
                <c:pt idx="13">
                  <c:v>wakio</c:v>
                </c:pt>
                <c:pt idx="14">
                  <c:v>gutwa</c:v>
                </c:pt>
                <c:pt idx="15">
                  <c:v>otiende</c:v>
                </c:pt>
              </c:strCache>
            </c:strRef>
          </c:cat>
          <c:val>
            <c:numRef>
              <c:f>Sheet2!$F$5:$F$20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7-4C97-ABB1-E83066FC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[freecodecamp course.xlsx]Sheet5!PivotTable1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Sum of SALE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GERF</c:v>
                </c:pt>
                <c:pt idx="1">
                  <c:v>ODINGA</c:v>
                </c:pt>
                <c:pt idx="2">
                  <c:v>OSORO</c:v>
                </c:pt>
                <c:pt idx="3">
                  <c:v>OTUENDO</c:v>
                </c:pt>
              </c:strCache>
            </c:strRef>
          </c:cat>
          <c:val>
            <c:numRef>
              <c:f>Sheet5!$B$4:$B$8</c:f>
              <c:numCache>
                <c:formatCode>_("$"* #,##0.00_);_("$"* \(#,##0.00\);_("$"* "-"??_);_(@_)</c:formatCode>
                <c:ptCount val="4"/>
                <c:pt idx="0">
                  <c:v>84</c:v>
                </c:pt>
                <c:pt idx="1">
                  <c:v>98</c:v>
                </c:pt>
                <c:pt idx="2">
                  <c:v>60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B-416A-AD00-B3E8F2C96174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Sheet5!$A$4:$A$8</c:f>
              <c:strCache>
                <c:ptCount val="4"/>
                <c:pt idx="0">
                  <c:v>GERF</c:v>
                </c:pt>
                <c:pt idx="1">
                  <c:v>ODINGA</c:v>
                </c:pt>
                <c:pt idx="2">
                  <c:v>OSORO</c:v>
                </c:pt>
                <c:pt idx="3">
                  <c:v>OTUENDO</c:v>
                </c:pt>
              </c:strCache>
            </c:strRef>
          </c:cat>
          <c:val>
            <c:numRef>
              <c:f>Sheet5!$C$4:$C$8</c:f>
              <c:numCache>
                <c:formatCode>_("$"* #,##0.00_);_("$"* \(#,##0.00\);_("$"* "-"??_);_(@_)</c:formatCode>
                <c:ptCount val="4"/>
                <c:pt idx="0">
                  <c:v>34</c:v>
                </c:pt>
                <c:pt idx="1">
                  <c:v>31</c:v>
                </c:pt>
                <c:pt idx="2">
                  <c:v>20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B-416A-AD00-B3E8F2C96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1</xdr:row>
      <xdr:rowOff>26670</xdr:rowOff>
    </xdr:from>
    <xdr:to>
      <xdr:col>21</xdr:col>
      <xdr:colOff>502920</xdr:colOff>
      <xdr:row>11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9D632-D2B4-4104-9F2F-F12725C8F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11</xdr:row>
      <xdr:rowOff>179070</xdr:rowOff>
    </xdr:from>
    <xdr:to>
      <xdr:col>21</xdr:col>
      <xdr:colOff>495300</xdr:colOff>
      <xdr:row>26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D6D29-6116-4DB5-B903-C5A1CD4E5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182880</xdr:colOff>
      <xdr:row>27</xdr:row>
      <xdr:rowOff>133350</xdr:rowOff>
    </xdr:from>
    <xdr:to>
      <xdr:col>21</xdr:col>
      <xdr:colOff>487680</xdr:colOff>
      <xdr:row>42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6F307-6AB2-4DD1-8C99-22A25CD75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11430</xdr:rowOff>
    </xdr:from>
    <xdr:to>
      <xdr:col>11</xdr:col>
      <xdr:colOff>327660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99E62-FE9E-4902-ACB0-B49DAA6CC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54.442887731479" createdVersion="7" refreshedVersion="7" minRefreshableVersion="3" recordCount="4" xr:uid="{818F2390-E248-426A-B77F-B3CBC18669F7}">
  <cacheSource type="worksheet">
    <worksheetSource ref="G1:L5" sheet="Sheet4"/>
  </cacheSource>
  <cacheFields count="6">
    <cacheField name="FIRST NAME" numFmtId="0">
      <sharedItems/>
    </cacheField>
    <cacheField name="LAST NAME" numFmtId="0">
      <sharedItems count="4">
        <s v="GERF"/>
        <s v="ODINGA"/>
        <s v="OTUENDO"/>
        <s v="OSORO"/>
      </sharedItems>
    </cacheField>
    <cacheField name="STORE COST" numFmtId="0">
      <sharedItems containsSemiMixedTypes="0" containsString="0" containsNumber="1" containsInteger="1" minValue="32" maxValue="67"/>
    </cacheField>
    <cacheField name="SALE COST" numFmtId="0">
      <sharedItems containsSemiMixedTypes="0" containsString="0" containsNumber="1" containsInteger="1" minValue="56" maxValue="98"/>
    </cacheField>
    <cacheField name="PROFIT" numFmtId="0">
      <sharedItems containsSemiMixedTypes="0" containsString="0" containsNumber="1" containsInteger="1" minValue="20" maxValue="34"/>
    </cacheField>
    <cacheField name="COMM" numFmtId="0">
      <sharedItems containsSemiMixedTypes="0" containsString="0" containsNumber="1" minValue="4" maxValue="6.8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HERNA"/>
    <x v="0"/>
    <n v="50"/>
    <n v="84"/>
    <n v="34"/>
    <n v="6.8000000000000007"/>
  </r>
  <r>
    <s v="RAILA"/>
    <x v="1"/>
    <n v="67"/>
    <n v="98"/>
    <n v="31"/>
    <n v="6.2"/>
  </r>
  <r>
    <s v="GLADYS"/>
    <x v="2"/>
    <n v="32"/>
    <n v="56"/>
    <n v="24"/>
    <n v="4.8000000000000007"/>
  </r>
  <r>
    <s v="BEN"/>
    <x v="3"/>
    <n v="40"/>
    <n v="60"/>
    <n v="2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13838-D631-4F3B-A650-A81F40EED5C5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8" firstHeaderRow="0" firstDataRow="1" firstDataCol="1"/>
  <pivotFields count="6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COST" fld="3" baseField="0" baseItem="0"/>
    <dataField name="Sum of PROFIT" fld="4" baseField="0" baseItem="0"/>
  </dataFields>
  <formats count="1">
    <format dxfId="0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zoomScale="75" zoomScaleNormal="75" workbookViewId="0">
      <selection activeCell="I3" sqref="I3"/>
    </sheetView>
  </sheetViews>
  <sheetFormatPr defaultRowHeight="14.4" x14ac:dyDescent="0.3"/>
  <cols>
    <col min="3" max="3" width="10.77734375" style="1" customWidth="1"/>
    <col min="4" max="4" width="15.44140625" customWidth="1"/>
    <col min="5" max="8" width="13.6640625" customWidth="1"/>
    <col min="9" max="9" width="16.109375" customWidth="1"/>
    <col min="10" max="13" width="10.6640625" customWidth="1"/>
    <col min="14" max="18" width="12.44140625" style="1" customWidth="1"/>
    <col min="19" max="19" width="12.5546875" customWidth="1"/>
    <col min="20" max="23" width="10.6640625" bestFit="1" customWidth="1"/>
    <col min="24" max="24" width="12.5546875" customWidth="1"/>
    <col min="25" max="26" width="11.6640625" bestFit="1" customWidth="1"/>
    <col min="27" max="27" width="11.6640625" customWidth="1"/>
    <col min="28" max="28" width="11.77734375" customWidth="1"/>
    <col min="30" max="30" width="11.6640625" bestFit="1" customWidth="1"/>
  </cols>
  <sheetData>
    <row r="1" spans="1:30" x14ac:dyDescent="0.3">
      <c r="A1" t="s">
        <v>0</v>
      </c>
      <c r="D1" t="s">
        <v>43</v>
      </c>
      <c r="I1" t="s">
        <v>42</v>
      </c>
      <c r="N1" s="1" t="s">
        <v>44</v>
      </c>
      <c r="S1" t="s">
        <v>41</v>
      </c>
      <c r="X1" t="s">
        <v>40</v>
      </c>
      <c r="AD1" t="s">
        <v>45</v>
      </c>
    </row>
    <row r="2" spans="1:30" x14ac:dyDescent="0.3">
      <c r="C2" s="1" t="s">
        <v>3</v>
      </c>
      <c r="D2" s="4">
        <v>44562</v>
      </c>
      <c r="E2" s="4">
        <f>D2+7</f>
        <v>44569</v>
      </c>
      <c r="F2" s="4">
        <f t="shared" ref="F2:H2" si="0">E2+7</f>
        <v>44576</v>
      </c>
      <c r="G2" s="4">
        <f t="shared" si="0"/>
        <v>44583</v>
      </c>
      <c r="H2" s="4">
        <f t="shared" si="0"/>
        <v>44590</v>
      </c>
      <c r="I2" s="6">
        <v>44562</v>
      </c>
      <c r="J2" s="6">
        <f>I2+7</f>
        <v>44569</v>
      </c>
      <c r="K2" s="6">
        <f t="shared" ref="K2:M2" si="1">J2+7</f>
        <v>44576</v>
      </c>
      <c r="L2" s="6">
        <f t="shared" si="1"/>
        <v>44583</v>
      </c>
      <c r="M2" s="6">
        <f t="shared" si="1"/>
        <v>44590</v>
      </c>
      <c r="N2" s="8">
        <v>44562</v>
      </c>
      <c r="O2" s="8">
        <f>N2+7</f>
        <v>44569</v>
      </c>
      <c r="P2" s="8">
        <f t="shared" ref="P2:Q2" si="2">O2+7</f>
        <v>44576</v>
      </c>
      <c r="Q2" s="8">
        <f t="shared" si="2"/>
        <v>44583</v>
      </c>
      <c r="R2" s="8">
        <f>Q2+7</f>
        <v>44590</v>
      </c>
      <c r="S2" s="10">
        <v>44562</v>
      </c>
      <c r="T2" s="10">
        <f>S2+7</f>
        <v>44569</v>
      </c>
      <c r="U2" s="10">
        <f t="shared" ref="U2:W2" si="3">T2+7</f>
        <v>44576</v>
      </c>
      <c r="V2" s="10">
        <f t="shared" si="3"/>
        <v>44583</v>
      </c>
      <c r="W2" s="10">
        <f t="shared" si="3"/>
        <v>44590</v>
      </c>
      <c r="X2" s="12">
        <v>44562</v>
      </c>
      <c r="Y2" s="12">
        <f>X2+7</f>
        <v>44569</v>
      </c>
      <c r="Z2" s="12">
        <f t="shared" ref="Z2:AB2" si="4">Y2+7</f>
        <v>44576</v>
      </c>
      <c r="AA2" s="12">
        <f t="shared" si="4"/>
        <v>44583</v>
      </c>
      <c r="AB2" s="12">
        <f t="shared" si="4"/>
        <v>44590</v>
      </c>
      <c r="AC2" s="3"/>
      <c r="AD2" s="3"/>
    </row>
    <row r="3" spans="1:30" x14ac:dyDescent="0.3">
      <c r="A3" t="s">
        <v>1</v>
      </c>
      <c r="B3" t="s">
        <v>2</v>
      </c>
      <c r="C3" s="1">
        <v>15.9</v>
      </c>
      <c r="D3" s="5">
        <v>40</v>
      </c>
      <c r="E3" s="5">
        <v>54</v>
      </c>
      <c r="F3" s="5">
        <v>53</v>
      </c>
      <c r="G3" s="5">
        <v>45</v>
      </c>
      <c r="H3" s="5">
        <v>57</v>
      </c>
      <c r="I3" s="7">
        <f t="shared" ref="I3:I19" si="5">IF(D3&gt;48,D3-48,0)</f>
        <v>0</v>
      </c>
      <c r="J3" s="7">
        <f t="shared" ref="J3:M18" si="6">IF(E3&gt;48,E3-48,0)</f>
        <v>6</v>
      </c>
      <c r="K3" s="7">
        <f t="shared" si="6"/>
        <v>5</v>
      </c>
      <c r="L3" s="7">
        <f t="shared" si="6"/>
        <v>0</v>
      </c>
      <c r="M3" s="7">
        <f t="shared" si="6"/>
        <v>9</v>
      </c>
      <c r="N3" s="9">
        <f>$C3*D3</f>
        <v>636</v>
      </c>
      <c r="O3" s="9">
        <f t="shared" ref="O3:R18" si="7">$C3*E3</f>
        <v>858.6</v>
      </c>
      <c r="P3" s="9">
        <f t="shared" si="7"/>
        <v>842.7</v>
      </c>
      <c r="Q3" s="9">
        <f t="shared" si="7"/>
        <v>715.5</v>
      </c>
      <c r="R3" s="9">
        <f t="shared" si="7"/>
        <v>906.30000000000007</v>
      </c>
      <c r="S3" s="11">
        <f>0.5*$C3*I3</f>
        <v>0</v>
      </c>
      <c r="T3" s="11">
        <f t="shared" ref="T3:W18" si="8">0.5*$C3*J3</f>
        <v>47.7</v>
      </c>
      <c r="U3" s="11">
        <f t="shared" si="8"/>
        <v>39.75</v>
      </c>
      <c r="V3" s="11">
        <f t="shared" si="8"/>
        <v>0</v>
      </c>
      <c r="W3" s="11">
        <f t="shared" si="8"/>
        <v>71.55</v>
      </c>
      <c r="X3" s="13">
        <f>N3+S3</f>
        <v>636</v>
      </c>
      <c r="Y3" s="13">
        <f>O3+T3</f>
        <v>906.30000000000007</v>
      </c>
      <c r="Z3" s="13">
        <f t="shared" ref="Z3:AB3" si="9">P3+U3</f>
        <v>882.45</v>
      </c>
      <c r="AA3" s="13">
        <f t="shared" si="9"/>
        <v>715.5</v>
      </c>
      <c r="AB3" s="13">
        <f t="shared" si="9"/>
        <v>977.85</v>
      </c>
      <c r="AD3" s="14">
        <f>SUM(X3:AB3)</f>
        <v>4118.1000000000004</v>
      </c>
    </row>
    <row r="4" spans="1:30" x14ac:dyDescent="0.3">
      <c r="A4" t="s">
        <v>4</v>
      </c>
      <c r="B4" t="s">
        <v>20</v>
      </c>
      <c r="C4" s="1">
        <v>10</v>
      </c>
      <c r="D4" s="5">
        <v>43</v>
      </c>
      <c r="E4" s="5">
        <v>86</v>
      </c>
      <c r="F4" s="5">
        <v>54</v>
      </c>
      <c r="G4" s="5">
        <v>45</v>
      </c>
      <c r="H4" s="5">
        <v>74</v>
      </c>
      <c r="I4" s="7">
        <f t="shared" si="5"/>
        <v>0</v>
      </c>
      <c r="J4" s="7">
        <f t="shared" si="6"/>
        <v>38</v>
      </c>
      <c r="K4" s="7">
        <f t="shared" si="6"/>
        <v>6</v>
      </c>
      <c r="L4" s="7">
        <f t="shared" si="6"/>
        <v>0</v>
      </c>
      <c r="M4" s="7">
        <f t="shared" si="6"/>
        <v>26</v>
      </c>
      <c r="N4" s="9">
        <f t="shared" ref="N4:N19" si="10">$C4*D4</f>
        <v>430</v>
      </c>
      <c r="O4" s="9">
        <f t="shared" si="7"/>
        <v>860</v>
      </c>
      <c r="P4" s="9">
        <f t="shared" si="7"/>
        <v>540</v>
      </c>
      <c r="Q4" s="9">
        <f t="shared" si="7"/>
        <v>450</v>
      </c>
      <c r="R4" s="9">
        <f t="shared" si="7"/>
        <v>740</v>
      </c>
      <c r="S4" s="11">
        <f t="shared" ref="S4:S19" si="11">0.5*$C4*I4</f>
        <v>0</v>
      </c>
      <c r="T4" s="11">
        <f t="shared" si="8"/>
        <v>190</v>
      </c>
      <c r="U4" s="11">
        <f t="shared" si="8"/>
        <v>30</v>
      </c>
      <c r="V4" s="11">
        <f t="shared" si="8"/>
        <v>0</v>
      </c>
      <c r="W4" s="11">
        <f t="shared" si="8"/>
        <v>130</v>
      </c>
      <c r="X4" s="13">
        <f t="shared" ref="X4:X19" si="12">N4+S4</f>
        <v>430</v>
      </c>
      <c r="Y4" s="13">
        <f t="shared" ref="Y4:Y19" si="13">O4+T4</f>
        <v>1050</v>
      </c>
      <c r="Z4" s="13">
        <f t="shared" ref="Z4:Z19" si="14">P4+U4</f>
        <v>570</v>
      </c>
      <c r="AA4" s="13">
        <f t="shared" ref="AA4:AA19" si="15">Q4+V4</f>
        <v>450</v>
      </c>
      <c r="AB4" s="13">
        <f t="shared" ref="AB4:AB18" si="16">R4+W4</f>
        <v>870</v>
      </c>
      <c r="AD4" s="14">
        <f t="shared" ref="AD4:AD19" si="17">SUM(X4:AB4)</f>
        <v>3370</v>
      </c>
    </row>
    <row r="5" spans="1:30" x14ac:dyDescent="0.3">
      <c r="A5" t="s">
        <v>5</v>
      </c>
      <c r="B5" t="s">
        <v>21</v>
      </c>
      <c r="C5" s="1">
        <v>22.1</v>
      </c>
      <c r="D5" s="5">
        <v>85</v>
      </c>
      <c r="E5" s="5">
        <v>80</v>
      </c>
      <c r="F5" s="5">
        <v>67</v>
      </c>
      <c r="G5" s="5">
        <v>34</v>
      </c>
      <c r="H5" s="5">
        <v>65</v>
      </c>
      <c r="I5" s="7">
        <f t="shared" si="5"/>
        <v>37</v>
      </c>
      <c r="J5" s="7">
        <f t="shared" si="6"/>
        <v>32</v>
      </c>
      <c r="K5" s="7">
        <f t="shared" si="6"/>
        <v>19</v>
      </c>
      <c r="L5" s="7">
        <f t="shared" si="6"/>
        <v>0</v>
      </c>
      <c r="M5" s="7">
        <f t="shared" si="6"/>
        <v>17</v>
      </c>
      <c r="N5" s="9">
        <f t="shared" si="10"/>
        <v>1878.5000000000002</v>
      </c>
      <c r="O5" s="9">
        <f t="shared" si="7"/>
        <v>1768</v>
      </c>
      <c r="P5" s="9">
        <f t="shared" si="7"/>
        <v>1480.7</v>
      </c>
      <c r="Q5" s="9">
        <f t="shared" si="7"/>
        <v>751.40000000000009</v>
      </c>
      <c r="R5" s="9">
        <f t="shared" si="7"/>
        <v>1436.5</v>
      </c>
      <c r="S5" s="11">
        <f t="shared" si="11"/>
        <v>408.85</v>
      </c>
      <c r="T5" s="11">
        <f t="shared" si="8"/>
        <v>353.6</v>
      </c>
      <c r="U5" s="11">
        <f t="shared" si="8"/>
        <v>209.95000000000002</v>
      </c>
      <c r="V5" s="11">
        <f t="shared" si="8"/>
        <v>0</v>
      </c>
      <c r="W5" s="11">
        <f t="shared" si="8"/>
        <v>187.85000000000002</v>
      </c>
      <c r="X5" s="13">
        <f t="shared" si="12"/>
        <v>2287.3500000000004</v>
      </c>
      <c r="Y5" s="13">
        <f t="shared" si="13"/>
        <v>2121.6</v>
      </c>
      <c r="Z5" s="13">
        <f t="shared" si="14"/>
        <v>1690.65</v>
      </c>
      <c r="AA5" s="13">
        <f>Q5+V5</f>
        <v>751.40000000000009</v>
      </c>
      <c r="AB5" s="13">
        <f t="shared" si="16"/>
        <v>1624.35</v>
      </c>
      <c r="AD5" s="14">
        <f t="shared" si="17"/>
        <v>8475.35</v>
      </c>
    </row>
    <row r="6" spans="1:30" x14ac:dyDescent="0.3">
      <c r="A6" t="s">
        <v>6</v>
      </c>
      <c r="B6" t="s">
        <v>22</v>
      </c>
      <c r="C6" s="1">
        <v>19.100000000000001</v>
      </c>
      <c r="D6" s="5">
        <v>76</v>
      </c>
      <c r="E6" s="5">
        <v>78</v>
      </c>
      <c r="F6" s="5">
        <v>54</v>
      </c>
      <c r="G6" s="5">
        <v>57</v>
      </c>
      <c r="H6" s="5">
        <v>62</v>
      </c>
      <c r="I6" s="7">
        <f t="shared" si="5"/>
        <v>28</v>
      </c>
      <c r="J6" s="7">
        <f t="shared" si="6"/>
        <v>30</v>
      </c>
      <c r="K6" s="7">
        <f t="shared" si="6"/>
        <v>6</v>
      </c>
      <c r="L6" s="7">
        <f t="shared" si="6"/>
        <v>9</v>
      </c>
      <c r="M6" s="7">
        <f t="shared" si="6"/>
        <v>14</v>
      </c>
      <c r="N6" s="9">
        <f t="shared" si="10"/>
        <v>1451.6000000000001</v>
      </c>
      <c r="O6" s="9">
        <f t="shared" si="7"/>
        <v>1489.8000000000002</v>
      </c>
      <c r="P6" s="9">
        <f t="shared" si="7"/>
        <v>1031.4000000000001</v>
      </c>
      <c r="Q6" s="9">
        <f t="shared" si="7"/>
        <v>1088.7</v>
      </c>
      <c r="R6" s="9">
        <f t="shared" si="7"/>
        <v>1184.2</v>
      </c>
      <c r="S6" s="11">
        <f t="shared" si="11"/>
        <v>267.40000000000003</v>
      </c>
      <c r="T6" s="11">
        <f t="shared" si="8"/>
        <v>286.5</v>
      </c>
      <c r="U6" s="11">
        <f t="shared" si="8"/>
        <v>57.300000000000004</v>
      </c>
      <c r="V6" s="11">
        <f t="shared" si="8"/>
        <v>85.95</v>
      </c>
      <c r="W6" s="11">
        <f t="shared" si="8"/>
        <v>133.70000000000002</v>
      </c>
      <c r="X6" s="13">
        <f t="shared" si="12"/>
        <v>1719.0000000000002</v>
      </c>
      <c r="Y6" s="13">
        <f t="shared" si="13"/>
        <v>1776.3000000000002</v>
      </c>
      <c r="Z6" s="13">
        <f t="shared" si="14"/>
        <v>1088.7</v>
      </c>
      <c r="AA6" s="13">
        <f t="shared" si="15"/>
        <v>1174.6500000000001</v>
      </c>
      <c r="AB6" s="13">
        <f t="shared" si="16"/>
        <v>1317.9</v>
      </c>
      <c r="AD6" s="14">
        <f t="shared" si="17"/>
        <v>7076.5499999999993</v>
      </c>
    </row>
    <row r="7" spans="1:30" x14ac:dyDescent="0.3">
      <c r="A7" t="s">
        <v>7</v>
      </c>
      <c r="B7" t="s">
        <v>23</v>
      </c>
      <c r="C7" s="1">
        <v>6.9</v>
      </c>
      <c r="D7" s="5">
        <v>54</v>
      </c>
      <c r="E7" s="5">
        <v>54</v>
      </c>
      <c r="F7" s="5">
        <v>43</v>
      </c>
      <c r="G7" s="5">
        <v>78</v>
      </c>
      <c r="H7" s="5">
        <v>48</v>
      </c>
      <c r="I7" s="7">
        <f t="shared" si="5"/>
        <v>6</v>
      </c>
      <c r="J7" s="7">
        <f t="shared" si="6"/>
        <v>6</v>
      </c>
      <c r="K7" s="7">
        <f t="shared" si="6"/>
        <v>0</v>
      </c>
      <c r="L7" s="7">
        <f t="shared" si="6"/>
        <v>30</v>
      </c>
      <c r="M7" s="7">
        <f t="shared" si="6"/>
        <v>0</v>
      </c>
      <c r="N7" s="9">
        <f t="shared" si="10"/>
        <v>372.6</v>
      </c>
      <c r="O7" s="9">
        <f t="shared" si="7"/>
        <v>372.6</v>
      </c>
      <c r="P7" s="9">
        <f t="shared" si="7"/>
        <v>296.7</v>
      </c>
      <c r="Q7" s="9">
        <f t="shared" si="7"/>
        <v>538.20000000000005</v>
      </c>
      <c r="R7" s="9">
        <f t="shared" si="7"/>
        <v>331.20000000000005</v>
      </c>
      <c r="S7" s="11">
        <f t="shared" si="11"/>
        <v>20.700000000000003</v>
      </c>
      <c r="T7" s="11">
        <f t="shared" si="8"/>
        <v>20.700000000000003</v>
      </c>
      <c r="U7" s="11">
        <f t="shared" si="8"/>
        <v>0</v>
      </c>
      <c r="V7" s="11">
        <f t="shared" si="8"/>
        <v>103.5</v>
      </c>
      <c r="W7" s="11">
        <f t="shared" si="8"/>
        <v>0</v>
      </c>
      <c r="X7" s="13">
        <f t="shared" si="12"/>
        <v>393.3</v>
      </c>
      <c r="Y7" s="13">
        <f t="shared" si="13"/>
        <v>393.3</v>
      </c>
      <c r="Z7" s="13">
        <f t="shared" si="14"/>
        <v>296.7</v>
      </c>
      <c r="AA7" s="13">
        <f t="shared" si="15"/>
        <v>641.70000000000005</v>
      </c>
      <c r="AB7" s="13">
        <f t="shared" si="16"/>
        <v>331.20000000000005</v>
      </c>
      <c r="AD7" s="14">
        <f t="shared" si="17"/>
        <v>2056.1999999999998</v>
      </c>
    </row>
    <row r="8" spans="1:30" x14ac:dyDescent="0.3">
      <c r="A8" t="s">
        <v>8</v>
      </c>
      <c r="B8" t="s">
        <v>24</v>
      </c>
      <c r="C8" s="1">
        <v>14.2</v>
      </c>
      <c r="D8" s="5">
        <v>43</v>
      </c>
      <c r="E8" s="5">
        <v>67</v>
      </c>
      <c r="F8" s="5">
        <v>33</v>
      </c>
      <c r="G8" s="5">
        <v>65</v>
      </c>
      <c r="H8" s="5">
        <v>50</v>
      </c>
      <c r="I8" s="7">
        <f t="shared" si="5"/>
        <v>0</v>
      </c>
      <c r="J8" s="7">
        <f t="shared" si="6"/>
        <v>19</v>
      </c>
      <c r="K8" s="7">
        <f t="shared" si="6"/>
        <v>0</v>
      </c>
      <c r="L8" s="7">
        <f t="shared" si="6"/>
        <v>17</v>
      </c>
      <c r="M8" s="7">
        <f t="shared" si="6"/>
        <v>2</v>
      </c>
      <c r="N8" s="9">
        <f t="shared" si="10"/>
        <v>610.6</v>
      </c>
      <c r="O8" s="9">
        <f t="shared" si="7"/>
        <v>951.4</v>
      </c>
      <c r="P8" s="9">
        <f t="shared" si="7"/>
        <v>468.59999999999997</v>
      </c>
      <c r="Q8" s="9">
        <f t="shared" si="7"/>
        <v>923</v>
      </c>
      <c r="R8" s="9">
        <f t="shared" si="7"/>
        <v>710</v>
      </c>
      <c r="S8" s="11">
        <f t="shared" si="11"/>
        <v>0</v>
      </c>
      <c r="T8" s="11">
        <f t="shared" si="8"/>
        <v>134.9</v>
      </c>
      <c r="U8" s="11">
        <f t="shared" si="8"/>
        <v>0</v>
      </c>
      <c r="V8" s="11">
        <f t="shared" si="8"/>
        <v>120.69999999999999</v>
      </c>
      <c r="W8" s="11">
        <f t="shared" si="8"/>
        <v>14.2</v>
      </c>
      <c r="X8" s="13">
        <f t="shared" si="12"/>
        <v>610.6</v>
      </c>
      <c r="Y8" s="13">
        <f t="shared" si="13"/>
        <v>1086.3</v>
      </c>
      <c r="Z8" s="13">
        <f t="shared" si="14"/>
        <v>468.59999999999997</v>
      </c>
      <c r="AA8" s="13">
        <f t="shared" si="15"/>
        <v>1043.7</v>
      </c>
      <c r="AB8" s="13">
        <f t="shared" si="16"/>
        <v>724.2</v>
      </c>
      <c r="AD8" s="14">
        <f t="shared" si="17"/>
        <v>3933.3999999999996</v>
      </c>
    </row>
    <row r="9" spans="1:30" x14ac:dyDescent="0.3">
      <c r="A9" t="s">
        <v>9</v>
      </c>
      <c r="B9" t="s">
        <v>25</v>
      </c>
      <c r="C9" s="1">
        <v>18</v>
      </c>
      <c r="D9" s="5">
        <v>23</v>
      </c>
      <c r="E9" s="5">
        <v>54</v>
      </c>
      <c r="F9" s="5">
        <v>45</v>
      </c>
      <c r="G9" s="5">
        <v>56</v>
      </c>
      <c r="H9" s="5">
        <v>47</v>
      </c>
      <c r="I9" s="7">
        <f t="shared" si="5"/>
        <v>0</v>
      </c>
      <c r="J9" s="7">
        <f t="shared" si="6"/>
        <v>6</v>
      </c>
      <c r="K9" s="7">
        <f t="shared" si="6"/>
        <v>0</v>
      </c>
      <c r="L9" s="7">
        <f t="shared" si="6"/>
        <v>8</v>
      </c>
      <c r="M9" s="7">
        <f t="shared" si="6"/>
        <v>0</v>
      </c>
      <c r="N9" s="9">
        <f t="shared" si="10"/>
        <v>414</v>
      </c>
      <c r="O9" s="9">
        <f t="shared" si="7"/>
        <v>972</v>
      </c>
      <c r="P9" s="9">
        <f t="shared" si="7"/>
        <v>810</v>
      </c>
      <c r="Q9" s="9">
        <f t="shared" si="7"/>
        <v>1008</v>
      </c>
      <c r="R9" s="9">
        <f t="shared" si="7"/>
        <v>846</v>
      </c>
      <c r="S9" s="11">
        <f t="shared" si="11"/>
        <v>0</v>
      </c>
      <c r="T9" s="11">
        <f t="shared" si="8"/>
        <v>54</v>
      </c>
      <c r="U9" s="11">
        <f t="shared" si="8"/>
        <v>0</v>
      </c>
      <c r="V9" s="11">
        <f t="shared" si="8"/>
        <v>72</v>
      </c>
      <c r="W9" s="11">
        <f t="shared" si="8"/>
        <v>0</v>
      </c>
      <c r="X9" s="13">
        <f t="shared" si="12"/>
        <v>414</v>
      </c>
      <c r="Y9" s="13">
        <f t="shared" si="13"/>
        <v>1026</v>
      </c>
      <c r="Z9" s="13">
        <f t="shared" si="14"/>
        <v>810</v>
      </c>
      <c r="AA9" s="13">
        <f t="shared" si="15"/>
        <v>1080</v>
      </c>
      <c r="AB9" s="13">
        <f t="shared" si="16"/>
        <v>846</v>
      </c>
      <c r="AD9" s="14">
        <f t="shared" si="17"/>
        <v>4176</v>
      </c>
    </row>
    <row r="10" spans="1:30" x14ac:dyDescent="0.3">
      <c r="A10" t="s">
        <v>10</v>
      </c>
      <c r="B10" t="s">
        <v>26</v>
      </c>
      <c r="C10" s="1">
        <v>17.5</v>
      </c>
      <c r="D10" s="5">
        <v>34</v>
      </c>
      <c r="E10" s="5">
        <v>76</v>
      </c>
      <c r="F10" s="5">
        <v>56</v>
      </c>
      <c r="G10" s="5">
        <v>78</v>
      </c>
      <c r="H10" s="5">
        <v>24</v>
      </c>
      <c r="I10" s="7">
        <f t="shared" si="5"/>
        <v>0</v>
      </c>
      <c r="J10" s="7">
        <f t="shared" si="6"/>
        <v>28</v>
      </c>
      <c r="K10" s="7">
        <f t="shared" si="6"/>
        <v>8</v>
      </c>
      <c r="L10" s="7">
        <f t="shared" si="6"/>
        <v>30</v>
      </c>
      <c r="M10" s="7">
        <f t="shared" si="6"/>
        <v>0</v>
      </c>
      <c r="N10" s="9">
        <f t="shared" si="10"/>
        <v>595</v>
      </c>
      <c r="O10" s="9">
        <f t="shared" si="7"/>
        <v>1330</v>
      </c>
      <c r="P10" s="9">
        <f t="shared" si="7"/>
        <v>980</v>
      </c>
      <c r="Q10" s="9">
        <f t="shared" si="7"/>
        <v>1365</v>
      </c>
      <c r="R10" s="9">
        <f t="shared" si="7"/>
        <v>420</v>
      </c>
      <c r="S10" s="11">
        <f t="shared" si="11"/>
        <v>0</v>
      </c>
      <c r="T10" s="11">
        <f t="shared" si="8"/>
        <v>245</v>
      </c>
      <c r="U10" s="11">
        <f t="shared" si="8"/>
        <v>70</v>
      </c>
      <c r="V10" s="11">
        <f t="shared" si="8"/>
        <v>262.5</v>
      </c>
      <c r="W10" s="11">
        <f t="shared" si="8"/>
        <v>0</v>
      </c>
      <c r="X10" s="13">
        <f t="shared" si="12"/>
        <v>595</v>
      </c>
      <c r="Y10" s="13">
        <f t="shared" si="13"/>
        <v>1575</v>
      </c>
      <c r="Z10" s="13">
        <f t="shared" si="14"/>
        <v>1050</v>
      </c>
      <c r="AA10" s="13">
        <f t="shared" si="15"/>
        <v>1627.5</v>
      </c>
      <c r="AB10" s="13">
        <f t="shared" si="16"/>
        <v>420</v>
      </c>
      <c r="AD10" s="14">
        <f t="shared" si="17"/>
        <v>5267.5</v>
      </c>
    </row>
    <row r="11" spans="1:30" x14ac:dyDescent="0.3">
      <c r="A11" t="s">
        <v>11</v>
      </c>
      <c r="B11" t="s">
        <v>27</v>
      </c>
      <c r="C11" s="1">
        <v>14.7</v>
      </c>
      <c r="D11" s="5">
        <v>53</v>
      </c>
      <c r="E11" s="5">
        <v>76</v>
      </c>
      <c r="F11" s="5">
        <v>77</v>
      </c>
      <c r="G11" s="5">
        <v>44</v>
      </c>
      <c r="H11" s="5">
        <v>69</v>
      </c>
      <c r="I11" s="7">
        <f t="shared" si="5"/>
        <v>5</v>
      </c>
      <c r="J11" s="7">
        <f t="shared" si="6"/>
        <v>28</v>
      </c>
      <c r="K11" s="7">
        <f t="shared" si="6"/>
        <v>29</v>
      </c>
      <c r="L11" s="7">
        <f t="shared" si="6"/>
        <v>0</v>
      </c>
      <c r="M11" s="7">
        <f t="shared" si="6"/>
        <v>21</v>
      </c>
      <c r="N11" s="9">
        <f t="shared" si="10"/>
        <v>779.09999999999991</v>
      </c>
      <c r="O11" s="9">
        <f t="shared" si="7"/>
        <v>1117.2</v>
      </c>
      <c r="P11" s="9">
        <f t="shared" si="7"/>
        <v>1131.8999999999999</v>
      </c>
      <c r="Q11" s="9">
        <f t="shared" si="7"/>
        <v>646.79999999999995</v>
      </c>
      <c r="R11" s="9">
        <f t="shared" si="7"/>
        <v>1014.3</v>
      </c>
      <c r="S11" s="11">
        <f t="shared" si="11"/>
        <v>36.75</v>
      </c>
      <c r="T11" s="11">
        <f t="shared" si="8"/>
        <v>205.79999999999998</v>
      </c>
      <c r="U11" s="11">
        <f t="shared" si="8"/>
        <v>213.14999999999998</v>
      </c>
      <c r="V11" s="11">
        <f t="shared" si="8"/>
        <v>0</v>
      </c>
      <c r="W11" s="11">
        <f t="shared" si="8"/>
        <v>154.35</v>
      </c>
      <c r="X11" s="13">
        <f t="shared" si="12"/>
        <v>815.84999999999991</v>
      </c>
      <c r="Y11" s="13">
        <f t="shared" si="13"/>
        <v>1323</v>
      </c>
      <c r="Z11" s="13">
        <f t="shared" si="14"/>
        <v>1345.0499999999997</v>
      </c>
      <c r="AA11" s="13">
        <f t="shared" si="15"/>
        <v>646.79999999999995</v>
      </c>
      <c r="AB11" s="13">
        <f t="shared" si="16"/>
        <v>1168.6499999999999</v>
      </c>
      <c r="AD11" s="14">
        <f t="shared" si="17"/>
        <v>5299.3499999999995</v>
      </c>
    </row>
    <row r="12" spans="1:30" x14ac:dyDescent="0.3">
      <c r="A12" t="s">
        <v>12</v>
      </c>
      <c r="B12" t="s">
        <v>28</v>
      </c>
      <c r="C12" s="1">
        <v>13.9</v>
      </c>
      <c r="D12" s="5">
        <v>33</v>
      </c>
      <c r="E12" s="5">
        <v>46</v>
      </c>
      <c r="F12" s="5">
        <v>55</v>
      </c>
      <c r="G12" s="5">
        <v>23</v>
      </c>
      <c r="H12" s="5">
        <v>53</v>
      </c>
      <c r="I12" s="7">
        <f t="shared" si="5"/>
        <v>0</v>
      </c>
      <c r="J12" s="7">
        <f t="shared" si="6"/>
        <v>0</v>
      </c>
      <c r="K12" s="7">
        <f t="shared" si="6"/>
        <v>7</v>
      </c>
      <c r="L12" s="7">
        <f t="shared" si="6"/>
        <v>0</v>
      </c>
      <c r="M12" s="7">
        <f t="shared" si="6"/>
        <v>5</v>
      </c>
      <c r="N12" s="9">
        <f t="shared" si="10"/>
        <v>458.7</v>
      </c>
      <c r="O12" s="9">
        <f t="shared" si="7"/>
        <v>639.4</v>
      </c>
      <c r="P12" s="9">
        <f t="shared" si="7"/>
        <v>764.5</v>
      </c>
      <c r="Q12" s="9">
        <f t="shared" si="7"/>
        <v>319.7</v>
      </c>
      <c r="R12" s="9">
        <f t="shared" si="7"/>
        <v>736.7</v>
      </c>
      <c r="S12" s="11">
        <f t="shared" si="11"/>
        <v>0</v>
      </c>
      <c r="T12" s="11">
        <f t="shared" si="8"/>
        <v>0</v>
      </c>
      <c r="U12" s="11">
        <f t="shared" si="8"/>
        <v>48.65</v>
      </c>
      <c r="V12" s="11">
        <f t="shared" si="8"/>
        <v>0</v>
      </c>
      <c r="W12" s="11">
        <f t="shared" si="8"/>
        <v>34.75</v>
      </c>
      <c r="X12" s="13">
        <f t="shared" si="12"/>
        <v>458.7</v>
      </c>
      <c r="Y12" s="13">
        <f t="shared" si="13"/>
        <v>639.4</v>
      </c>
      <c r="Z12" s="13">
        <f t="shared" si="14"/>
        <v>813.15</v>
      </c>
      <c r="AA12" s="13">
        <f t="shared" si="15"/>
        <v>319.7</v>
      </c>
      <c r="AB12" s="13">
        <f t="shared" si="16"/>
        <v>771.45</v>
      </c>
      <c r="AD12" s="14">
        <f t="shared" si="17"/>
        <v>3002.3999999999996</v>
      </c>
    </row>
    <row r="13" spans="1:30" x14ac:dyDescent="0.3">
      <c r="A13" t="s">
        <v>13</v>
      </c>
      <c r="B13" t="s">
        <v>29</v>
      </c>
      <c r="C13" s="1">
        <v>11.2</v>
      </c>
      <c r="D13" s="5">
        <v>17</v>
      </c>
      <c r="E13" s="5">
        <v>54</v>
      </c>
      <c r="F13" s="5">
        <v>33</v>
      </c>
      <c r="G13" s="5">
        <v>45</v>
      </c>
      <c r="H13" s="5">
        <v>70</v>
      </c>
      <c r="I13" s="7">
        <f t="shared" si="5"/>
        <v>0</v>
      </c>
      <c r="J13" s="7">
        <f t="shared" si="6"/>
        <v>6</v>
      </c>
      <c r="K13" s="7">
        <f t="shared" si="6"/>
        <v>0</v>
      </c>
      <c r="L13" s="7">
        <f t="shared" si="6"/>
        <v>0</v>
      </c>
      <c r="M13" s="7">
        <f t="shared" si="6"/>
        <v>22</v>
      </c>
      <c r="N13" s="9">
        <f t="shared" si="10"/>
        <v>190.39999999999998</v>
      </c>
      <c r="O13" s="9">
        <f t="shared" si="7"/>
        <v>604.79999999999995</v>
      </c>
      <c r="P13" s="9">
        <f t="shared" si="7"/>
        <v>369.59999999999997</v>
      </c>
      <c r="Q13" s="9">
        <f t="shared" si="7"/>
        <v>503.99999999999994</v>
      </c>
      <c r="R13" s="9">
        <f t="shared" si="7"/>
        <v>784</v>
      </c>
      <c r="S13" s="11">
        <f t="shared" si="11"/>
        <v>0</v>
      </c>
      <c r="T13" s="11">
        <f t="shared" si="8"/>
        <v>33.599999999999994</v>
      </c>
      <c r="U13" s="11">
        <f t="shared" si="8"/>
        <v>0</v>
      </c>
      <c r="V13" s="11">
        <f t="shared" si="8"/>
        <v>0</v>
      </c>
      <c r="W13" s="11">
        <f t="shared" si="8"/>
        <v>123.19999999999999</v>
      </c>
      <c r="X13" s="13">
        <f t="shared" si="12"/>
        <v>190.39999999999998</v>
      </c>
      <c r="Y13" s="13">
        <f t="shared" si="13"/>
        <v>638.4</v>
      </c>
      <c r="Z13" s="13">
        <f t="shared" si="14"/>
        <v>369.59999999999997</v>
      </c>
      <c r="AA13" s="13">
        <f t="shared" si="15"/>
        <v>503.99999999999994</v>
      </c>
      <c r="AB13" s="13">
        <f t="shared" si="16"/>
        <v>907.2</v>
      </c>
      <c r="AD13" s="14">
        <f t="shared" si="17"/>
        <v>2609.6</v>
      </c>
    </row>
    <row r="14" spans="1:30" x14ac:dyDescent="0.3">
      <c r="A14" t="s">
        <v>14</v>
      </c>
      <c r="B14" t="s">
        <v>30</v>
      </c>
      <c r="C14" s="1">
        <v>10.1</v>
      </c>
      <c r="D14" s="5">
        <v>24</v>
      </c>
      <c r="E14" s="5">
        <v>86</v>
      </c>
      <c r="F14" s="5">
        <v>55</v>
      </c>
      <c r="G14" s="5">
        <v>87</v>
      </c>
      <c r="H14" s="5">
        <v>67</v>
      </c>
      <c r="I14" s="7">
        <f t="shared" si="5"/>
        <v>0</v>
      </c>
      <c r="J14" s="7">
        <f t="shared" si="6"/>
        <v>38</v>
      </c>
      <c r="K14" s="7">
        <f t="shared" si="6"/>
        <v>7</v>
      </c>
      <c r="L14" s="7">
        <f t="shared" si="6"/>
        <v>39</v>
      </c>
      <c r="M14" s="7">
        <f t="shared" si="6"/>
        <v>19</v>
      </c>
      <c r="N14" s="9">
        <f t="shared" si="10"/>
        <v>242.39999999999998</v>
      </c>
      <c r="O14" s="9">
        <f t="shared" si="7"/>
        <v>868.6</v>
      </c>
      <c r="P14" s="9">
        <f t="shared" si="7"/>
        <v>555.5</v>
      </c>
      <c r="Q14" s="9">
        <f t="shared" si="7"/>
        <v>878.69999999999993</v>
      </c>
      <c r="R14" s="9">
        <f t="shared" si="7"/>
        <v>676.69999999999993</v>
      </c>
      <c r="S14" s="11">
        <f t="shared" si="11"/>
        <v>0</v>
      </c>
      <c r="T14" s="11">
        <f t="shared" si="8"/>
        <v>191.9</v>
      </c>
      <c r="U14" s="11">
        <f t="shared" si="8"/>
        <v>35.35</v>
      </c>
      <c r="V14" s="11">
        <f t="shared" si="8"/>
        <v>196.95</v>
      </c>
      <c r="W14" s="11">
        <f t="shared" si="8"/>
        <v>95.95</v>
      </c>
      <c r="X14" s="13">
        <f t="shared" si="12"/>
        <v>242.39999999999998</v>
      </c>
      <c r="Y14" s="13">
        <f t="shared" si="13"/>
        <v>1060.5</v>
      </c>
      <c r="Z14" s="13">
        <f t="shared" si="14"/>
        <v>590.85</v>
      </c>
      <c r="AA14" s="13">
        <f t="shared" si="15"/>
        <v>1075.6499999999999</v>
      </c>
      <c r="AB14" s="13">
        <f t="shared" si="16"/>
        <v>772.65</v>
      </c>
      <c r="AD14" s="14">
        <f t="shared" si="17"/>
        <v>3742.0499999999997</v>
      </c>
    </row>
    <row r="15" spans="1:30" x14ac:dyDescent="0.3">
      <c r="A15" t="s">
        <v>15</v>
      </c>
      <c r="B15" t="s">
        <v>31</v>
      </c>
      <c r="C15" s="1">
        <v>9</v>
      </c>
      <c r="D15" s="5">
        <v>24</v>
      </c>
      <c r="E15" s="5">
        <v>78</v>
      </c>
      <c r="F15" s="5">
        <v>66</v>
      </c>
      <c r="G15" s="5">
        <v>67</v>
      </c>
      <c r="H15" s="5">
        <v>45</v>
      </c>
      <c r="I15" s="7">
        <f t="shared" si="5"/>
        <v>0</v>
      </c>
      <c r="J15" s="7">
        <f t="shared" si="6"/>
        <v>30</v>
      </c>
      <c r="K15" s="7">
        <f t="shared" si="6"/>
        <v>18</v>
      </c>
      <c r="L15" s="7">
        <f t="shared" si="6"/>
        <v>19</v>
      </c>
      <c r="M15" s="7">
        <f t="shared" si="6"/>
        <v>0</v>
      </c>
      <c r="N15" s="9">
        <f t="shared" si="10"/>
        <v>216</v>
      </c>
      <c r="O15" s="9">
        <f t="shared" si="7"/>
        <v>702</v>
      </c>
      <c r="P15" s="9">
        <f t="shared" si="7"/>
        <v>594</v>
      </c>
      <c r="Q15" s="9">
        <f t="shared" si="7"/>
        <v>603</v>
      </c>
      <c r="R15" s="9">
        <f t="shared" si="7"/>
        <v>405</v>
      </c>
      <c r="S15" s="11">
        <f t="shared" si="11"/>
        <v>0</v>
      </c>
      <c r="T15" s="11">
        <f t="shared" si="8"/>
        <v>135</v>
      </c>
      <c r="U15" s="11">
        <f t="shared" si="8"/>
        <v>81</v>
      </c>
      <c r="V15" s="11">
        <f t="shared" si="8"/>
        <v>85.5</v>
      </c>
      <c r="W15" s="11">
        <f t="shared" si="8"/>
        <v>0</v>
      </c>
      <c r="X15" s="13">
        <f t="shared" si="12"/>
        <v>216</v>
      </c>
      <c r="Y15" s="13">
        <f t="shared" si="13"/>
        <v>837</v>
      </c>
      <c r="Z15" s="13">
        <f t="shared" si="14"/>
        <v>675</v>
      </c>
      <c r="AA15" s="13">
        <f t="shared" si="15"/>
        <v>688.5</v>
      </c>
      <c r="AB15" s="13">
        <f t="shared" si="16"/>
        <v>405</v>
      </c>
      <c r="AD15" s="14">
        <f t="shared" si="17"/>
        <v>2821.5</v>
      </c>
    </row>
    <row r="16" spans="1:30" x14ac:dyDescent="0.3">
      <c r="A16" t="s">
        <v>16</v>
      </c>
      <c r="B16" t="s">
        <v>32</v>
      </c>
      <c r="C16" s="1">
        <v>8.44</v>
      </c>
      <c r="D16" s="5">
        <v>26</v>
      </c>
      <c r="E16" s="5">
        <v>65</v>
      </c>
      <c r="F16" s="5">
        <v>77</v>
      </c>
      <c r="G16" s="5">
        <v>56</v>
      </c>
      <c r="H16" s="5">
        <v>44</v>
      </c>
      <c r="I16" s="7">
        <f t="shared" si="5"/>
        <v>0</v>
      </c>
      <c r="J16" s="7">
        <f t="shared" si="6"/>
        <v>17</v>
      </c>
      <c r="K16" s="7">
        <f t="shared" si="6"/>
        <v>29</v>
      </c>
      <c r="L16" s="7">
        <f t="shared" si="6"/>
        <v>8</v>
      </c>
      <c r="M16" s="7">
        <f t="shared" si="6"/>
        <v>0</v>
      </c>
      <c r="N16" s="9">
        <f t="shared" si="10"/>
        <v>219.44</v>
      </c>
      <c r="O16" s="9">
        <f t="shared" si="7"/>
        <v>548.6</v>
      </c>
      <c r="P16" s="9">
        <f t="shared" si="7"/>
        <v>649.88</v>
      </c>
      <c r="Q16" s="9">
        <f t="shared" si="7"/>
        <v>472.64</v>
      </c>
      <c r="R16" s="9">
        <f t="shared" si="7"/>
        <v>371.35999999999996</v>
      </c>
      <c r="S16" s="11">
        <f t="shared" si="11"/>
        <v>0</v>
      </c>
      <c r="T16" s="11">
        <f t="shared" si="8"/>
        <v>71.739999999999995</v>
      </c>
      <c r="U16" s="11">
        <f t="shared" si="8"/>
        <v>122.38</v>
      </c>
      <c r="V16" s="11">
        <f t="shared" si="8"/>
        <v>33.76</v>
      </c>
      <c r="W16" s="11">
        <f t="shared" si="8"/>
        <v>0</v>
      </c>
      <c r="X16" s="13">
        <f t="shared" si="12"/>
        <v>219.44</v>
      </c>
      <c r="Y16" s="13">
        <f t="shared" si="13"/>
        <v>620.34</v>
      </c>
      <c r="Z16" s="13">
        <f t="shared" si="14"/>
        <v>772.26</v>
      </c>
      <c r="AA16" s="13">
        <f t="shared" si="15"/>
        <v>506.4</v>
      </c>
      <c r="AB16" s="13">
        <f t="shared" si="16"/>
        <v>371.35999999999996</v>
      </c>
      <c r="AD16" s="14">
        <f t="shared" si="17"/>
        <v>2489.8000000000002</v>
      </c>
    </row>
    <row r="17" spans="1:31" x14ac:dyDescent="0.3">
      <c r="A17" t="s">
        <v>17</v>
      </c>
      <c r="B17" t="s">
        <v>33</v>
      </c>
      <c r="C17" s="1">
        <v>14.2</v>
      </c>
      <c r="D17" s="5">
        <v>34</v>
      </c>
      <c r="E17" s="5">
        <v>43</v>
      </c>
      <c r="F17" s="5">
        <v>77</v>
      </c>
      <c r="G17" s="5">
        <v>48</v>
      </c>
      <c r="H17" s="5">
        <v>67</v>
      </c>
      <c r="I17" s="7">
        <f t="shared" si="5"/>
        <v>0</v>
      </c>
      <c r="J17" s="7">
        <f t="shared" si="6"/>
        <v>0</v>
      </c>
      <c r="K17" s="7">
        <f t="shared" si="6"/>
        <v>29</v>
      </c>
      <c r="L17" s="7">
        <f t="shared" si="6"/>
        <v>0</v>
      </c>
      <c r="M17" s="7">
        <f t="shared" si="6"/>
        <v>19</v>
      </c>
      <c r="N17" s="9">
        <f t="shared" si="10"/>
        <v>482.79999999999995</v>
      </c>
      <c r="O17" s="9">
        <f t="shared" si="7"/>
        <v>610.6</v>
      </c>
      <c r="P17" s="9">
        <f t="shared" si="7"/>
        <v>1093.3999999999999</v>
      </c>
      <c r="Q17" s="9">
        <f t="shared" si="7"/>
        <v>681.59999999999991</v>
      </c>
      <c r="R17" s="9">
        <f t="shared" si="7"/>
        <v>951.4</v>
      </c>
      <c r="S17" s="11">
        <f t="shared" si="11"/>
        <v>0</v>
      </c>
      <c r="T17" s="11">
        <f t="shared" si="8"/>
        <v>0</v>
      </c>
      <c r="U17" s="11">
        <f t="shared" si="8"/>
        <v>205.89999999999998</v>
      </c>
      <c r="V17" s="11">
        <f t="shared" si="8"/>
        <v>0</v>
      </c>
      <c r="W17" s="11">
        <f t="shared" si="8"/>
        <v>134.9</v>
      </c>
      <c r="X17" s="13">
        <f t="shared" si="12"/>
        <v>482.79999999999995</v>
      </c>
      <c r="Y17" s="13">
        <f t="shared" si="13"/>
        <v>610.6</v>
      </c>
      <c r="Z17" s="13">
        <f t="shared" si="14"/>
        <v>1299.2999999999997</v>
      </c>
      <c r="AA17" s="13">
        <f t="shared" si="15"/>
        <v>681.59999999999991</v>
      </c>
      <c r="AB17" s="13">
        <f t="shared" si="16"/>
        <v>1086.3</v>
      </c>
      <c r="AD17" s="14">
        <f t="shared" si="17"/>
        <v>4160.5999999999995</v>
      </c>
    </row>
    <row r="18" spans="1:31" x14ac:dyDescent="0.3">
      <c r="A18" t="s">
        <v>18</v>
      </c>
      <c r="B18" t="s">
        <v>34</v>
      </c>
      <c r="C18" s="1">
        <v>45</v>
      </c>
      <c r="D18" s="5">
        <v>45</v>
      </c>
      <c r="E18" s="5">
        <v>45</v>
      </c>
      <c r="F18" s="5">
        <v>55</v>
      </c>
      <c r="G18" s="5">
        <v>49</v>
      </c>
      <c r="H18" s="5">
        <v>87</v>
      </c>
      <c r="I18" s="7">
        <f t="shared" si="5"/>
        <v>0</v>
      </c>
      <c r="J18" s="7">
        <f t="shared" si="6"/>
        <v>0</v>
      </c>
      <c r="K18" s="7">
        <f t="shared" si="6"/>
        <v>7</v>
      </c>
      <c r="L18" s="7">
        <f t="shared" si="6"/>
        <v>1</v>
      </c>
      <c r="M18" s="7">
        <f t="shared" si="6"/>
        <v>39</v>
      </c>
      <c r="N18" s="9">
        <f t="shared" si="10"/>
        <v>2025</v>
      </c>
      <c r="O18" s="9">
        <f t="shared" si="7"/>
        <v>2025</v>
      </c>
      <c r="P18" s="9">
        <f t="shared" si="7"/>
        <v>2475</v>
      </c>
      <c r="Q18" s="9">
        <f t="shared" si="7"/>
        <v>2205</v>
      </c>
      <c r="R18" s="9">
        <f t="shared" si="7"/>
        <v>3915</v>
      </c>
      <c r="S18" s="11">
        <f t="shared" si="11"/>
        <v>0</v>
      </c>
      <c r="T18" s="11">
        <f t="shared" si="8"/>
        <v>0</v>
      </c>
      <c r="U18" s="11">
        <f t="shared" si="8"/>
        <v>157.5</v>
      </c>
      <c r="V18" s="11">
        <f t="shared" si="8"/>
        <v>22.5</v>
      </c>
      <c r="W18" s="11">
        <f t="shared" si="8"/>
        <v>877.5</v>
      </c>
      <c r="X18" s="13">
        <f t="shared" si="12"/>
        <v>2025</v>
      </c>
      <c r="Y18" s="13">
        <f t="shared" si="13"/>
        <v>2025</v>
      </c>
      <c r="Z18" s="13">
        <f t="shared" si="14"/>
        <v>2632.5</v>
      </c>
      <c r="AA18" s="13">
        <f t="shared" si="15"/>
        <v>2227.5</v>
      </c>
      <c r="AB18" s="13">
        <f t="shared" si="16"/>
        <v>4792.5</v>
      </c>
      <c r="AD18" s="14">
        <f t="shared" si="17"/>
        <v>13702.5</v>
      </c>
    </row>
    <row r="19" spans="1:31" x14ac:dyDescent="0.3">
      <c r="A19" t="s">
        <v>19</v>
      </c>
      <c r="B19" t="s">
        <v>35</v>
      </c>
      <c r="C19" s="1">
        <v>30</v>
      </c>
      <c r="D19" s="5">
        <v>50</v>
      </c>
      <c r="E19" s="5">
        <v>65</v>
      </c>
      <c r="F19" s="5">
        <v>45</v>
      </c>
      <c r="G19" s="5">
        <v>67</v>
      </c>
      <c r="H19" s="5">
        <v>34</v>
      </c>
      <c r="I19" s="7">
        <f t="shared" si="5"/>
        <v>2</v>
      </c>
      <c r="J19" s="7">
        <f t="shared" ref="J19:M19" si="18">IF(E19&gt;48,E19-48,0)</f>
        <v>17</v>
      </c>
      <c r="K19" s="7">
        <f t="shared" si="18"/>
        <v>0</v>
      </c>
      <c r="L19" s="7">
        <f t="shared" si="18"/>
        <v>19</v>
      </c>
      <c r="M19" s="7">
        <f t="shared" si="18"/>
        <v>0</v>
      </c>
      <c r="N19" s="9">
        <f t="shared" si="10"/>
        <v>1500</v>
      </c>
      <c r="O19" s="9">
        <f t="shared" ref="O19" si="19">$C19*E19</f>
        <v>1950</v>
      </c>
      <c r="P19" s="9">
        <f t="shared" ref="P19" si="20">$C19*F19</f>
        <v>1350</v>
      </c>
      <c r="Q19" s="9">
        <f t="shared" ref="Q19" si="21">$C19*G19</f>
        <v>2010</v>
      </c>
      <c r="R19" s="9">
        <f t="shared" ref="R19" si="22">$C19*H19</f>
        <v>1020</v>
      </c>
      <c r="S19" s="11">
        <f t="shared" si="11"/>
        <v>30</v>
      </c>
      <c r="T19" s="11">
        <f t="shared" ref="T19" si="23">0.5*$C19*J19</f>
        <v>255</v>
      </c>
      <c r="U19" s="11">
        <f t="shared" ref="U19" si="24">0.5*$C19*K19</f>
        <v>0</v>
      </c>
      <c r="V19" s="11">
        <f t="shared" ref="V19" si="25">0.5*$C19*L19</f>
        <v>285</v>
      </c>
      <c r="W19" s="11">
        <f t="shared" ref="W19" si="26">0.5*$C19*M19</f>
        <v>0</v>
      </c>
      <c r="X19" s="13">
        <f t="shared" si="12"/>
        <v>1530</v>
      </c>
      <c r="Y19" s="13">
        <f t="shared" si="13"/>
        <v>2205</v>
      </c>
      <c r="Z19" s="13">
        <f t="shared" si="14"/>
        <v>1350</v>
      </c>
      <c r="AA19" s="13">
        <f t="shared" si="15"/>
        <v>2295</v>
      </c>
      <c r="AB19" s="13">
        <f>R19+W19</f>
        <v>1020</v>
      </c>
      <c r="AD19" s="14">
        <f t="shared" si="17"/>
        <v>8400</v>
      </c>
    </row>
    <row r="21" spans="1:31" x14ac:dyDescent="0.3">
      <c r="A21" t="s">
        <v>36</v>
      </c>
      <c r="C21" s="1">
        <f>MAX(C3:C19)</f>
        <v>45</v>
      </c>
      <c r="D21" s="1">
        <f>MAX(D3:D19)</f>
        <v>85</v>
      </c>
      <c r="E21" s="2"/>
      <c r="F21" s="2"/>
      <c r="G21" s="2"/>
      <c r="H21" s="2"/>
      <c r="I21" s="2"/>
      <c r="J21" s="2"/>
      <c r="K21" s="2"/>
      <c r="L21" s="2"/>
      <c r="M21" s="2"/>
      <c r="O21" s="1">
        <f>MAX(O3:O19)</f>
        <v>2025</v>
      </c>
      <c r="P21" s="1">
        <f t="shared" ref="P21:AD21" si="27">MAX(P3:P19)</f>
        <v>2475</v>
      </c>
      <c r="Q21" s="1">
        <f t="shared" si="27"/>
        <v>2205</v>
      </c>
      <c r="R21" s="1">
        <f t="shared" si="27"/>
        <v>3915</v>
      </c>
      <c r="S21" s="1">
        <f t="shared" si="27"/>
        <v>408.85</v>
      </c>
      <c r="T21" s="1">
        <f t="shared" si="27"/>
        <v>353.6</v>
      </c>
      <c r="U21" s="1">
        <f t="shared" si="27"/>
        <v>213.14999999999998</v>
      </c>
      <c r="V21" s="1">
        <f t="shared" si="27"/>
        <v>285</v>
      </c>
      <c r="W21" s="1">
        <f t="shared" si="27"/>
        <v>877.5</v>
      </c>
      <c r="X21" s="1">
        <f t="shared" si="27"/>
        <v>2287.3500000000004</v>
      </c>
      <c r="Y21" s="1">
        <f t="shared" si="27"/>
        <v>2205</v>
      </c>
      <c r="Z21" s="1">
        <f t="shared" si="27"/>
        <v>2632.5</v>
      </c>
      <c r="AA21" s="1">
        <f t="shared" si="27"/>
        <v>2295</v>
      </c>
      <c r="AB21" s="1">
        <f t="shared" si="27"/>
        <v>4792.5</v>
      </c>
      <c r="AC21" s="1"/>
      <c r="AD21" s="1">
        <f t="shared" si="27"/>
        <v>13702.5</v>
      </c>
      <c r="AE21" s="1"/>
    </row>
    <row r="22" spans="1:31" x14ac:dyDescent="0.3">
      <c r="A22" t="s">
        <v>37</v>
      </c>
      <c r="C22" s="1">
        <f>MIN(C3:C19)</f>
        <v>6.9</v>
      </c>
      <c r="D22" s="1">
        <f>MIN(D3:D19)</f>
        <v>17</v>
      </c>
      <c r="E22" s="2"/>
      <c r="F22" s="2"/>
      <c r="G22" s="2"/>
      <c r="H22" s="2"/>
      <c r="I22" s="2"/>
      <c r="J22" s="2"/>
      <c r="K22" s="2"/>
      <c r="L22" s="2"/>
      <c r="M22" s="2"/>
      <c r="O22" s="1">
        <f>MIN(O3:O19)</f>
        <v>372.6</v>
      </c>
      <c r="P22" s="1">
        <f t="shared" ref="P22:AD22" si="28">MIN(P3:P19)</f>
        <v>296.7</v>
      </c>
      <c r="Q22" s="1">
        <f t="shared" si="28"/>
        <v>319.7</v>
      </c>
      <c r="R22" s="1">
        <f t="shared" si="28"/>
        <v>331.20000000000005</v>
      </c>
      <c r="S22" s="1">
        <f t="shared" si="28"/>
        <v>0</v>
      </c>
      <c r="T22" s="1">
        <f t="shared" si="28"/>
        <v>0</v>
      </c>
      <c r="U22" s="1">
        <f t="shared" si="28"/>
        <v>0</v>
      </c>
      <c r="V22" s="1">
        <f t="shared" si="28"/>
        <v>0</v>
      </c>
      <c r="W22" s="1">
        <f t="shared" si="28"/>
        <v>0</v>
      </c>
      <c r="X22" s="1">
        <f t="shared" si="28"/>
        <v>190.39999999999998</v>
      </c>
      <c r="Y22" s="1">
        <f t="shared" si="28"/>
        <v>393.3</v>
      </c>
      <c r="Z22" s="1">
        <f t="shared" si="28"/>
        <v>296.7</v>
      </c>
      <c r="AA22" s="1">
        <f t="shared" si="28"/>
        <v>319.7</v>
      </c>
      <c r="AB22" s="1">
        <f t="shared" si="28"/>
        <v>331.20000000000005</v>
      </c>
      <c r="AC22" s="1"/>
      <c r="AD22" s="1">
        <f t="shared" si="28"/>
        <v>2056.1999999999998</v>
      </c>
    </row>
    <row r="23" spans="1:31" x14ac:dyDescent="0.3">
      <c r="A23" t="s">
        <v>38</v>
      </c>
      <c r="C23" s="1">
        <f>AVERAGE(C3:C19)</f>
        <v>16.484705882352941</v>
      </c>
      <c r="D23" s="1">
        <f>AVERAGE(D3:D19)</f>
        <v>41.411764705882355</v>
      </c>
      <c r="E23" s="2"/>
      <c r="F23" s="2"/>
      <c r="G23" s="2"/>
      <c r="H23" s="2"/>
      <c r="I23" s="2"/>
      <c r="J23" s="2"/>
      <c r="K23" s="2"/>
      <c r="L23" s="2"/>
      <c r="M23" s="2"/>
      <c r="O23" s="1">
        <f>AVERAGE(O3:O19)</f>
        <v>1039.3294117647058</v>
      </c>
      <c r="P23" s="1">
        <f t="shared" ref="P23:AD23" si="29">AVERAGE(P3:P19)</f>
        <v>907.87529411764706</v>
      </c>
      <c r="Q23" s="1">
        <f t="shared" si="29"/>
        <v>891.83764705882356</v>
      </c>
      <c r="R23" s="1">
        <f t="shared" si="29"/>
        <v>967.56823529411781</v>
      </c>
      <c r="S23" s="1">
        <f t="shared" si="29"/>
        <v>44.923529411764711</v>
      </c>
      <c r="T23" s="1">
        <f t="shared" si="29"/>
        <v>130.90823529411765</v>
      </c>
      <c r="U23" s="1">
        <f t="shared" si="29"/>
        <v>74.760588235294122</v>
      </c>
      <c r="V23" s="1">
        <f t="shared" si="29"/>
        <v>74.609411764705882</v>
      </c>
      <c r="W23" s="1">
        <f t="shared" si="29"/>
        <v>115.17352941176472</v>
      </c>
      <c r="X23" s="1">
        <f t="shared" si="29"/>
        <v>780.34352941176473</v>
      </c>
      <c r="Y23" s="1">
        <f t="shared" si="29"/>
        <v>1170.2376470588235</v>
      </c>
      <c r="Z23" s="1">
        <f t="shared" si="29"/>
        <v>982.63588235294105</v>
      </c>
      <c r="AA23" s="1">
        <f t="shared" si="29"/>
        <v>966.44705882352935</v>
      </c>
      <c r="AB23" s="1">
        <f t="shared" si="29"/>
        <v>1082.7417647058824</v>
      </c>
      <c r="AC23" s="1"/>
      <c r="AD23" s="1">
        <f t="shared" si="29"/>
        <v>4982.4058823529413</v>
      </c>
    </row>
    <row r="24" spans="1:31" x14ac:dyDescent="0.3">
      <c r="A24" t="s">
        <v>39</v>
      </c>
      <c r="C24" s="1">
        <f>SUM(C3:C19)</f>
        <v>280.24</v>
      </c>
      <c r="D24" s="1">
        <f>SUM(D3:D19)</f>
        <v>704</v>
      </c>
      <c r="E24" s="1"/>
      <c r="F24" s="1"/>
      <c r="G24" s="1"/>
      <c r="H24" s="1"/>
      <c r="I24" s="1"/>
      <c r="J24" s="1"/>
      <c r="K24" s="1"/>
      <c r="L24" s="1"/>
      <c r="M24" s="1"/>
      <c r="O24" s="1">
        <f>SUM(O3:O19)</f>
        <v>17668.599999999999</v>
      </c>
      <c r="P24" s="1">
        <f t="shared" ref="P24:AD24" si="30">SUM(P3:P19)</f>
        <v>15433.88</v>
      </c>
      <c r="Q24" s="1">
        <f t="shared" si="30"/>
        <v>15161.24</v>
      </c>
      <c r="R24" s="1">
        <f t="shared" si="30"/>
        <v>16448.660000000003</v>
      </c>
      <c r="S24" s="1">
        <f t="shared" si="30"/>
        <v>763.7</v>
      </c>
      <c r="T24" s="1">
        <f t="shared" si="30"/>
        <v>2225.44</v>
      </c>
      <c r="U24" s="1">
        <f t="shared" si="30"/>
        <v>1270.93</v>
      </c>
      <c r="V24" s="1">
        <f t="shared" si="30"/>
        <v>1268.3599999999999</v>
      </c>
      <c r="W24" s="1">
        <f t="shared" si="30"/>
        <v>1957.9500000000003</v>
      </c>
      <c r="X24" s="1">
        <f t="shared" si="30"/>
        <v>13265.84</v>
      </c>
      <c r="Y24" s="1">
        <f t="shared" si="30"/>
        <v>19894.04</v>
      </c>
      <c r="Z24" s="1">
        <f t="shared" si="30"/>
        <v>16704.809999999998</v>
      </c>
      <c r="AA24" s="1">
        <f t="shared" si="30"/>
        <v>16429.599999999999</v>
      </c>
      <c r="AB24" s="1">
        <f t="shared" si="30"/>
        <v>18406.61</v>
      </c>
      <c r="AC24" s="1"/>
      <c r="AD24" s="1">
        <f t="shared" si="30"/>
        <v>84700.9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8035-E0C0-4237-BAE7-067C08C4ECCA}">
  <sheetPr>
    <pageSetUpPr fitToPage="1"/>
  </sheetPr>
  <dimension ref="A1:M25"/>
  <sheetViews>
    <sheetView workbookViewId="0">
      <selection activeCell="M5" sqref="M5"/>
    </sheetView>
  </sheetViews>
  <sheetFormatPr defaultRowHeight="14.4" x14ac:dyDescent="0.3"/>
  <cols>
    <col min="3" max="3" width="11.6640625" customWidth="1"/>
  </cols>
  <sheetData>
    <row r="1" spans="1:13" x14ac:dyDescent="0.3">
      <c r="C1" s="18" t="s">
        <v>52</v>
      </c>
      <c r="D1" s="18"/>
      <c r="E1" s="18"/>
      <c r="F1" s="18"/>
      <c r="H1" s="18" t="s">
        <v>51</v>
      </c>
      <c r="I1" s="18"/>
      <c r="J1" s="18"/>
      <c r="K1" s="18"/>
    </row>
    <row r="2" spans="1:13" ht="77.400000000000006" x14ac:dyDescent="0.3">
      <c r="C2" s="15" t="s">
        <v>46</v>
      </c>
      <c r="D2" s="15" t="s">
        <v>47</v>
      </c>
      <c r="E2" s="15" t="s">
        <v>48</v>
      </c>
      <c r="F2" s="15" t="s">
        <v>49</v>
      </c>
      <c r="H2" s="15" t="s">
        <v>46</v>
      </c>
      <c r="I2" s="15" t="s">
        <v>47</v>
      </c>
      <c r="J2" s="15" t="s">
        <v>48</v>
      </c>
      <c r="K2" s="15" t="s">
        <v>49</v>
      </c>
      <c r="M2" s="15" t="s">
        <v>53</v>
      </c>
    </row>
    <row r="3" spans="1:13" x14ac:dyDescent="0.3">
      <c r="A3" t="s">
        <v>50</v>
      </c>
      <c r="C3" s="16">
        <v>50</v>
      </c>
      <c r="D3" s="16">
        <v>20</v>
      </c>
      <c r="E3" s="16">
        <v>20</v>
      </c>
      <c r="F3" s="16">
        <v>10</v>
      </c>
    </row>
    <row r="4" spans="1:13" x14ac:dyDescent="0.3">
      <c r="A4" t="s">
        <v>1</v>
      </c>
      <c r="B4" t="s">
        <v>2</v>
      </c>
      <c r="C4" s="15"/>
      <c r="D4" s="15"/>
      <c r="E4" s="15"/>
      <c r="F4" s="15"/>
    </row>
    <row r="5" spans="1:13" x14ac:dyDescent="0.3">
      <c r="A5" t="s">
        <v>4</v>
      </c>
      <c r="B5" t="s">
        <v>20</v>
      </c>
      <c r="C5">
        <v>40</v>
      </c>
      <c r="D5">
        <v>18</v>
      </c>
      <c r="E5">
        <v>12</v>
      </c>
      <c r="F5">
        <v>10</v>
      </c>
      <c r="H5" s="17">
        <f>C5/C$3</f>
        <v>0.8</v>
      </c>
      <c r="I5" s="17">
        <f t="shared" ref="I5:K20" si="0">D5/D$3</f>
        <v>0.9</v>
      </c>
      <c r="J5" s="17">
        <f t="shared" si="0"/>
        <v>0.6</v>
      </c>
      <c r="K5" s="17">
        <f t="shared" si="0"/>
        <v>1</v>
      </c>
      <c r="M5" s="17" t="b">
        <f>OR(H5&lt;0.5,I5&lt;0.5,J5&lt;0.5,K5&lt;1)</f>
        <v>0</v>
      </c>
    </row>
    <row r="6" spans="1:13" x14ac:dyDescent="0.3">
      <c r="A6" t="s">
        <v>5</v>
      </c>
      <c r="B6" t="s">
        <v>21</v>
      </c>
      <c r="C6">
        <v>44</v>
      </c>
      <c r="D6">
        <v>19</v>
      </c>
      <c r="E6">
        <v>15</v>
      </c>
      <c r="F6">
        <v>10</v>
      </c>
      <c r="H6" s="17">
        <f t="shared" ref="H6:H20" si="1">C6/C$3</f>
        <v>0.88</v>
      </c>
      <c r="I6" s="17">
        <f t="shared" si="0"/>
        <v>0.95</v>
      </c>
      <c r="J6" s="17">
        <f t="shared" si="0"/>
        <v>0.75</v>
      </c>
      <c r="K6" s="17">
        <f t="shared" si="0"/>
        <v>1</v>
      </c>
      <c r="M6" s="17" t="b">
        <f t="shared" ref="M6:M20" si="2">OR(H6&lt;0.5,I6&lt;0.5,J6&lt;0.5,K6&lt;1)</f>
        <v>0</v>
      </c>
    </row>
    <row r="7" spans="1:13" x14ac:dyDescent="0.3">
      <c r="A7" t="s">
        <v>6</v>
      </c>
      <c r="B7" t="s">
        <v>22</v>
      </c>
      <c r="C7">
        <v>50</v>
      </c>
      <c r="D7">
        <v>12</v>
      </c>
      <c r="E7">
        <v>14</v>
      </c>
      <c r="F7">
        <v>10</v>
      </c>
      <c r="H7" s="17">
        <f t="shared" si="1"/>
        <v>1</v>
      </c>
      <c r="I7" s="17">
        <f t="shared" si="0"/>
        <v>0.6</v>
      </c>
      <c r="J7" s="17">
        <f t="shared" si="0"/>
        <v>0.7</v>
      </c>
      <c r="K7" s="17">
        <f t="shared" si="0"/>
        <v>1</v>
      </c>
      <c r="M7" s="17" t="b">
        <f t="shared" si="2"/>
        <v>0</v>
      </c>
    </row>
    <row r="8" spans="1:13" x14ac:dyDescent="0.3">
      <c r="A8" t="s">
        <v>7</v>
      </c>
      <c r="B8" t="s">
        <v>23</v>
      </c>
      <c r="C8">
        <v>38</v>
      </c>
      <c r="D8">
        <v>13</v>
      </c>
      <c r="E8">
        <v>18</v>
      </c>
      <c r="F8">
        <v>0</v>
      </c>
      <c r="H8" s="17">
        <f t="shared" si="1"/>
        <v>0.76</v>
      </c>
      <c r="I8" s="17">
        <f t="shared" si="0"/>
        <v>0.65</v>
      </c>
      <c r="J8" s="17">
        <f t="shared" si="0"/>
        <v>0.9</v>
      </c>
      <c r="K8" s="17">
        <f t="shared" si="0"/>
        <v>0</v>
      </c>
      <c r="M8" s="17" t="b">
        <f t="shared" si="2"/>
        <v>1</v>
      </c>
    </row>
    <row r="9" spans="1:13" x14ac:dyDescent="0.3">
      <c r="A9" t="s">
        <v>8</v>
      </c>
      <c r="B9" t="s">
        <v>24</v>
      </c>
      <c r="C9">
        <v>37</v>
      </c>
      <c r="D9">
        <v>15</v>
      </c>
      <c r="E9">
        <v>17</v>
      </c>
      <c r="F9">
        <v>0</v>
      </c>
      <c r="H9" s="17">
        <f t="shared" si="1"/>
        <v>0.74</v>
      </c>
      <c r="I9" s="17">
        <f t="shared" si="0"/>
        <v>0.75</v>
      </c>
      <c r="J9" s="17">
        <f t="shared" si="0"/>
        <v>0.85</v>
      </c>
      <c r="K9" s="17">
        <f t="shared" si="0"/>
        <v>0</v>
      </c>
      <c r="M9" s="17" t="b">
        <f t="shared" si="2"/>
        <v>1</v>
      </c>
    </row>
    <row r="10" spans="1:13" x14ac:dyDescent="0.3">
      <c r="A10" t="s">
        <v>9</v>
      </c>
      <c r="B10" t="s">
        <v>25</v>
      </c>
      <c r="C10">
        <v>39</v>
      </c>
      <c r="D10">
        <v>14</v>
      </c>
      <c r="E10">
        <v>18</v>
      </c>
      <c r="F10">
        <v>0</v>
      </c>
      <c r="H10" s="17">
        <f t="shared" si="1"/>
        <v>0.78</v>
      </c>
      <c r="I10" s="17">
        <f t="shared" si="0"/>
        <v>0.7</v>
      </c>
      <c r="J10" s="17">
        <f t="shared" si="0"/>
        <v>0.9</v>
      </c>
      <c r="K10" s="17">
        <f t="shared" si="0"/>
        <v>0</v>
      </c>
      <c r="M10" s="17" t="b">
        <f t="shared" si="2"/>
        <v>1</v>
      </c>
    </row>
    <row r="11" spans="1:13" x14ac:dyDescent="0.3">
      <c r="A11" t="s">
        <v>10</v>
      </c>
      <c r="B11" t="s">
        <v>26</v>
      </c>
      <c r="C11">
        <v>48</v>
      </c>
      <c r="D11">
        <v>17</v>
      </c>
      <c r="E11">
        <v>20</v>
      </c>
      <c r="F11">
        <v>10</v>
      </c>
      <c r="H11" s="17">
        <f t="shared" si="1"/>
        <v>0.96</v>
      </c>
      <c r="I11" s="17">
        <f t="shared" si="0"/>
        <v>0.85</v>
      </c>
      <c r="J11" s="17">
        <f t="shared" si="0"/>
        <v>1</v>
      </c>
      <c r="K11" s="17">
        <f t="shared" si="0"/>
        <v>1</v>
      </c>
      <c r="M11" s="17" t="b">
        <f t="shared" si="2"/>
        <v>0</v>
      </c>
    </row>
    <row r="12" spans="1:13" x14ac:dyDescent="0.3">
      <c r="A12" t="s">
        <v>11</v>
      </c>
      <c r="B12" t="s">
        <v>27</v>
      </c>
      <c r="C12">
        <v>38</v>
      </c>
      <c r="D12">
        <v>19</v>
      </c>
      <c r="E12">
        <v>20</v>
      </c>
      <c r="F12">
        <v>0</v>
      </c>
      <c r="H12" s="17">
        <f t="shared" si="1"/>
        <v>0.76</v>
      </c>
      <c r="I12" s="17">
        <f t="shared" si="0"/>
        <v>0.95</v>
      </c>
      <c r="J12" s="17">
        <f t="shared" si="0"/>
        <v>1</v>
      </c>
      <c r="K12" s="17">
        <f t="shared" si="0"/>
        <v>0</v>
      </c>
      <c r="M12" s="17" t="b">
        <f t="shared" si="2"/>
        <v>1</v>
      </c>
    </row>
    <row r="13" spans="1:13" x14ac:dyDescent="0.3">
      <c r="A13" t="s">
        <v>12</v>
      </c>
      <c r="B13" t="s">
        <v>28</v>
      </c>
      <c r="C13">
        <v>47</v>
      </c>
      <c r="D13">
        <v>20</v>
      </c>
      <c r="E13">
        <v>17</v>
      </c>
      <c r="F13">
        <v>10</v>
      </c>
      <c r="H13" s="17">
        <f t="shared" si="1"/>
        <v>0.94</v>
      </c>
      <c r="I13" s="17">
        <f t="shared" si="0"/>
        <v>1</v>
      </c>
      <c r="J13" s="17">
        <f t="shared" si="0"/>
        <v>0.85</v>
      </c>
      <c r="K13" s="17">
        <f t="shared" si="0"/>
        <v>1</v>
      </c>
      <c r="M13" s="17" t="b">
        <f t="shared" si="2"/>
        <v>0</v>
      </c>
    </row>
    <row r="14" spans="1:13" x14ac:dyDescent="0.3">
      <c r="A14" t="s">
        <v>13</v>
      </c>
      <c r="B14" t="s">
        <v>29</v>
      </c>
      <c r="C14">
        <v>46</v>
      </c>
      <c r="D14">
        <v>15</v>
      </c>
      <c r="E14">
        <v>16</v>
      </c>
      <c r="F14">
        <v>0</v>
      </c>
      <c r="H14" s="17">
        <f t="shared" si="1"/>
        <v>0.92</v>
      </c>
      <c r="I14" s="17">
        <f t="shared" si="0"/>
        <v>0.75</v>
      </c>
      <c r="J14" s="17">
        <f t="shared" si="0"/>
        <v>0.8</v>
      </c>
      <c r="K14" s="17">
        <f t="shared" si="0"/>
        <v>0</v>
      </c>
      <c r="M14" s="17" t="b">
        <f t="shared" si="2"/>
        <v>1</v>
      </c>
    </row>
    <row r="15" spans="1:13" x14ac:dyDescent="0.3">
      <c r="A15" t="s">
        <v>14</v>
      </c>
      <c r="B15" t="s">
        <v>30</v>
      </c>
      <c r="C15">
        <v>48</v>
      </c>
      <c r="D15">
        <v>17</v>
      </c>
      <c r="E15">
        <v>15</v>
      </c>
      <c r="F15">
        <v>10</v>
      </c>
      <c r="H15" s="17">
        <f t="shared" si="1"/>
        <v>0.96</v>
      </c>
      <c r="I15" s="17">
        <f t="shared" si="0"/>
        <v>0.85</v>
      </c>
      <c r="J15" s="17">
        <f t="shared" si="0"/>
        <v>0.75</v>
      </c>
      <c r="K15" s="17">
        <f t="shared" si="0"/>
        <v>1</v>
      </c>
      <c r="M15" s="17" t="b">
        <f t="shared" si="2"/>
        <v>0</v>
      </c>
    </row>
    <row r="16" spans="1:13" x14ac:dyDescent="0.3">
      <c r="A16" t="s">
        <v>15</v>
      </c>
      <c r="B16" t="s">
        <v>31</v>
      </c>
      <c r="C16">
        <v>46</v>
      </c>
      <c r="D16">
        <v>15</v>
      </c>
      <c r="E16">
        <v>1</v>
      </c>
      <c r="F16">
        <v>10</v>
      </c>
      <c r="H16" s="17">
        <f t="shared" si="1"/>
        <v>0.92</v>
      </c>
      <c r="I16" s="17">
        <f t="shared" si="0"/>
        <v>0.75</v>
      </c>
      <c r="J16" s="17">
        <f t="shared" si="0"/>
        <v>0.05</v>
      </c>
      <c r="K16" s="17">
        <f t="shared" si="0"/>
        <v>1</v>
      </c>
      <c r="M16" s="17" t="b">
        <f t="shared" si="2"/>
        <v>1</v>
      </c>
    </row>
    <row r="17" spans="1:13" x14ac:dyDescent="0.3">
      <c r="A17" t="s">
        <v>16</v>
      </c>
      <c r="B17" t="s">
        <v>32</v>
      </c>
      <c r="C17">
        <v>50</v>
      </c>
      <c r="D17">
        <v>18</v>
      </c>
      <c r="E17">
        <v>14</v>
      </c>
      <c r="F17">
        <v>0</v>
      </c>
      <c r="H17" s="17">
        <f t="shared" si="1"/>
        <v>1</v>
      </c>
      <c r="I17" s="17">
        <f t="shared" si="0"/>
        <v>0.9</v>
      </c>
      <c r="J17" s="17">
        <f t="shared" si="0"/>
        <v>0.7</v>
      </c>
      <c r="K17" s="17">
        <f t="shared" si="0"/>
        <v>0</v>
      </c>
      <c r="M17" s="17" t="b">
        <f t="shared" si="2"/>
        <v>1</v>
      </c>
    </row>
    <row r="18" spans="1:13" x14ac:dyDescent="0.3">
      <c r="A18" t="s">
        <v>17</v>
      </c>
      <c r="B18" t="s">
        <v>33</v>
      </c>
      <c r="C18">
        <v>45</v>
      </c>
      <c r="D18">
        <v>14</v>
      </c>
      <c r="E18">
        <v>12</v>
      </c>
      <c r="F18">
        <v>0</v>
      </c>
      <c r="H18" s="17">
        <f t="shared" si="1"/>
        <v>0.9</v>
      </c>
      <c r="I18" s="17">
        <f t="shared" si="0"/>
        <v>0.7</v>
      </c>
      <c r="J18" s="17">
        <f t="shared" si="0"/>
        <v>0.6</v>
      </c>
      <c r="K18" s="17">
        <f t="shared" si="0"/>
        <v>0</v>
      </c>
      <c r="M18" s="17" t="b">
        <f t="shared" si="2"/>
        <v>1</v>
      </c>
    </row>
    <row r="19" spans="1:13" x14ac:dyDescent="0.3">
      <c r="A19" t="s">
        <v>18</v>
      </c>
      <c r="B19" t="s">
        <v>34</v>
      </c>
      <c r="C19">
        <v>24</v>
      </c>
      <c r="D19">
        <v>16</v>
      </c>
      <c r="E19">
        <v>11</v>
      </c>
      <c r="F19">
        <v>10</v>
      </c>
      <c r="H19" s="17">
        <f t="shared" si="1"/>
        <v>0.48</v>
      </c>
      <c r="I19" s="17">
        <f t="shared" si="0"/>
        <v>0.8</v>
      </c>
      <c r="J19" s="17">
        <f t="shared" si="0"/>
        <v>0.55000000000000004</v>
      </c>
      <c r="K19" s="17">
        <f t="shared" si="0"/>
        <v>1</v>
      </c>
      <c r="M19" s="17" t="b">
        <f t="shared" si="2"/>
        <v>1</v>
      </c>
    </row>
    <row r="20" spans="1:13" x14ac:dyDescent="0.3">
      <c r="A20" t="s">
        <v>19</v>
      </c>
      <c r="B20" t="s">
        <v>35</v>
      </c>
      <c r="C20">
        <v>30</v>
      </c>
      <c r="D20">
        <v>20</v>
      </c>
      <c r="E20">
        <v>20</v>
      </c>
      <c r="F20">
        <v>10</v>
      </c>
      <c r="H20" s="17">
        <f t="shared" si="1"/>
        <v>0.6</v>
      </c>
      <c r="I20" s="17">
        <f t="shared" si="0"/>
        <v>1</v>
      </c>
      <c r="J20" s="17">
        <f t="shared" si="0"/>
        <v>1</v>
      </c>
      <c r="K20" s="17">
        <f t="shared" si="0"/>
        <v>1</v>
      </c>
      <c r="M20" s="17" t="b">
        <f t="shared" si="2"/>
        <v>0</v>
      </c>
    </row>
    <row r="22" spans="1:13" x14ac:dyDescent="0.3">
      <c r="H22" s="17">
        <f>MAX(H4:H19)</f>
        <v>1</v>
      </c>
      <c r="I22" s="17">
        <f t="shared" ref="I22:K22" si="3">MAX(I4:I19)</f>
        <v>1</v>
      </c>
      <c r="J22" s="17">
        <f t="shared" si="3"/>
        <v>1</v>
      </c>
      <c r="K22" s="17">
        <f t="shared" si="3"/>
        <v>1</v>
      </c>
    </row>
    <row r="23" spans="1:13" x14ac:dyDescent="0.3">
      <c r="B23" t="s">
        <v>54</v>
      </c>
      <c r="C23">
        <f t="shared" ref="C23:E23" si="4">MAX(C5:C20)</f>
        <v>50</v>
      </c>
      <c r="D23">
        <f t="shared" si="4"/>
        <v>20</v>
      </c>
      <c r="E23">
        <f t="shared" si="4"/>
        <v>20</v>
      </c>
      <c r="F23">
        <f>MAX(F5:F20)</f>
        <v>10</v>
      </c>
      <c r="H23" s="17">
        <f>MIN(H4:H19)</f>
        <v>0.48</v>
      </c>
      <c r="I23" s="17">
        <f t="shared" ref="I23:K23" si="5">MIN(I4:I19)</f>
        <v>0.6</v>
      </c>
      <c r="J23" s="17">
        <f t="shared" si="5"/>
        <v>0.05</v>
      </c>
      <c r="K23" s="17">
        <f t="shared" si="5"/>
        <v>0</v>
      </c>
    </row>
    <row r="24" spans="1:13" x14ac:dyDescent="0.3">
      <c r="B24" t="s">
        <v>55</v>
      </c>
      <c r="C24">
        <f t="shared" ref="C24:E24" si="6">MIN(C5:C20)</f>
        <v>24</v>
      </c>
      <c r="D24">
        <f t="shared" si="6"/>
        <v>12</v>
      </c>
      <c r="E24">
        <f t="shared" si="6"/>
        <v>1</v>
      </c>
      <c r="F24">
        <f>MIN(F5:F20)</f>
        <v>0</v>
      </c>
      <c r="H24" s="17">
        <f t="shared" ref="H24:J24" si="7">AVERAGE(H4:H19)</f>
        <v>0.85333333333333339</v>
      </c>
      <c r="I24" s="17">
        <f t="shared" si="7"/>
        <v>0.80666666666666664</v>
      </c>
      <c r="J24" s="17">
        <f t="shared" si="7"/>
        <v>0.73333333333333328</v>
      </c>
      <c r="K24" s="17">
        <f>AVERAGE(K4:K19)</f>
        <v>0.53333333333333333</v>
      </c>
    </row>
    <row r="25" spans="1:13" x14ac:dyDescent="0.3">
      <c r="B25" t="s">
        <v>56</v>
      </c>
      <c r="C25">
        <f t="shared" ref="C25:E25" si="8">AVERAGE(C5:C20)</f>
        <v>41.875</v>
      </c>
      <c r="D25">
        <f t="shared" si="8"/>
        <v>16.375</v>
      </c>
      <c r="E25">
        <f t="shared" si="8"/>
        <v>15</v>
      </c>
      <c r="F25">
        <f>AVERAGE(F5:F20)</f>
        <v>5.625</v>
      </c>
    </row>
  </sheetData>
  <mergeCells count="2">
    <mergeCell ref="H1:K1"/>
    <mergeCell ref="C1:F1"/>
  </mergeCells>
  <conditionalFormatting sqref="C5:C20">
    <cfRule type="iconSet" priority="7">
      <iconSet iconSet="3TrafficLights2">
        <cfvo type="percent" val="0"/>
        <cfvo type="percent" val="33"/>
        <cfvo type="percent" val="67"/>
      </iconSet>
    </cfRule>
  </conditionalFormatting>
  <conditionalFormatting sqref="D5:D20">
    <cfRule type="iconSet" priority="6">
      <iconSet iconSet="3TrafficLights2">
        <cfvo type="percent" val="0"/>
        <cfvo type="percent" val="33"/>
        <cfvo type="percent" val="67"/>
      </iconSet>
    </cfRule>
  </conditionalFormatting>
  <conditionalFormatting sqref="E5:E20">
    <cfRule type="iconSet" priority="5">
      <iconSet iconSet="3TrafficLights2">
        <cfvo type="percent" val="0"/>
        <cfvo type="percent" val="33"/>
        <cfvo type="percent" val="67"/>
      </iconSet>
    </cfRule>
  </conditionalFormatting>
  <conditionalFormatting sqref="F5:F20">
    <cfRule type="colorScale" priority="3">
      <colorScale>
        <cfvo type="min"/>
        <cfvo type="max"/>
        <color rgb="FFF8696B"/>
        <color rgb="FFFCFCFF"/>
      </colorScale>
    </cfRule>
    <cfRule type="iconSet" priority="4">
      <iconSet iconSet="3TrafficLights2">
        <cfvo type="percent" val="0"/>
        <cfvo type="percent" val="33"/>
        <cfvo type="percent" val="67"/>
      </iconSet>
    </cfRule>
  </conditionalFormatting>
  <conditionalFormatting sqref="H5:K20 M5:M20">
    <cfRule type="cellIs" dxfId="3" priority="2" operator="lessThan">
      <formula>0.5</formula>
    </cfRule>
  </conditionalFormatting>
  <conditionalFormatting sqref="M5:M20">
    <cfRule type="cellIs" dxfId="2" priority="1" operator="equal">
      <formula>TRUE</formula>
    </cfRule>
  </conditionalFormatting>
  <pageMargins left="0.7" right="0.7" top="0.75" bottom="0.75" header="0.3" footer="0.3"/>
  <pageSetup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389E-960E-40CD-B0B4-62CC7EBEA8D6}">
  <dimension ref="A1:L9"/>
  <sheetViews>
    <sheetView workbookViewId="0">
      <selection activeCell="G5" sqref="G5"/>
    </sheetView>
  </sheetViews>
  <sheetFormatPr defaultRowHeight="14.4" x14ac:dyDescent="0.3"/>
  <cols>
    <col min="1" max="1" width="21" bestFit="1" customWidth="1"/>
  </cols>
  <sheetData>
    <row r="1" spans="1:12" x14ac:dyDescent="0.3">
      <c r="A1" t="s">
        <v>57</v>
      </c>
    </row>
    <row r="4" spans="1:12" x14ac:dyDescent="0.3">
      <c r="A4" t="s">
        <v>58</v>
      </c>
      <c r="B4" s="19" t="s">
        <v>64</v>
      </c>
      <c r="C4" s="19">
        <v>3</v>
      </c>
      <c r="D4" s="20" t="s">
        <v>68</v>
      </c>
      <c r="E4" s="20">
        <v>3</v>
      </c>
      <c r="F4" s="7" t="s">
        <v>65</v>
      </c>
      <c r="G4" s="7">
        <v>5</v>
      </c>
      <c r="H4" s="21" t="s">
        <v>66</v>
      </c>
      <c r="I4" s="21">
        <v>4</v>
      </c>
      <c r="J4" s="22" t="s">
        <v>67</v>
      </c>
      <c r="K4" s="22">
        <v>1</v>
      </c>
      <c r="L4" s="23" t="s">
        <v>69</v>
      </c>
    </row>
    <row r="5" spans="1:12" x14ac:dyDescent="0.3">
      <c r="A5" t="s">
        <v>59</v>
      </c>
      <c r="B5" s="19">
        <v>1</v>
      </c>
      <c r="C5" s="19">
        <f>C$4*B5</f>
        <v>3</v>
      </c>
      <c r="D5" s="20">
        <v>5</v>
      </c>
      <c r="E5" s="20">
        <f>E$4*D5</f>
        <v>15</v>
      </c>
      <c r="F5" s="7">
        <v>5</v>
      </c>
      <c r="G5" s="7">
        <f>G$4*F5</f>
        <v>25</v>
      </c>
      <c r="H5" s="21">
        <v>1</v>
      </c>
      <c r="I5" s="21">
        <f>I$4*H5</f>
        <v>4</v>
      </c>
      <c r="J5" s="22">
        <v>5</v>
      </c>
      <c r="K5" s="22">
        <f>K$4*J5</f>
        <v>5</v>
      </c>
      <c r="L5" s="23">
        <f>C5+E5+G5+I5+K5</f>
        <v>52</v>
      </c>
    </row>
    <row r="6" spans="1:12" x14ac:dyDescent="0.3">
      <c r="A6" t="s">
        <v>60</v>
      </c>
      <c r="B6" s="19">
        <v>4</v>
      </c>
      <c r="C6" s="19">
        <f t="shared" ref="C6:E9" si="0">C$4*B6</f>
        <v>12</v>
      </c>
      <c r="D6" s="20">
        <v>4</v>
      </c>
      <c r="E6" s="20">
        <f t="shared" ref="E6" si="1">E$4*D6</f>
        <v>12</v>
      </c>
      <c r="F6" s="7">
        <v>4</v>
      </c>
      <c r="G6" s="7">
        <f t="shared" ref="G6" si="2">G$4*F6</f>
        <v>20</v>
      </c>
      <c r="H6" s="21">
        <v>3</v>
      </c>
      <c r="I6" s="21">
        <f t="shared" ref="I6" si="3">I$4*H6</f>
        <v>12</v>
      </c>
      <c r="J6" s="22">
        <v>1</v>
      </c>
      <c r="K6" s="22">
        <f t="shared" ref="K6:K9" si="4">K$4*J6</f>
        <v>1</v>
      </c>
      <c r="L6" s="23">
        <f t="shared" ref="L6:L9" si="5">C6+E6+G6+I6+K6</f>
        <v>57</v>
      </c>
    </row>
    <row r="7" spans="1:12" x14ac:dyDescent="0.3">
      <c r="A7" t="s">
        <v>61</v>
      </c>
      <c r="B7" s="19">
        <v>5</v>
      </c>
      <c r="C7" s="19">
        <f t="shared" si="0"/>
        <v>15</v>
      </c>
      <c r="D7" s="20">
        <v>3</v>
      </c>
      <c r="E7" s="20">
        <f t="shared" ref="E7" si="6">E$4*D7</f>
        <v>9</v>
      </c>
      <c r="F7" s="7">
        <v>1</v>
      </c>
      <c r="G7" s="7">
        <f t="shared" ref="G7" si="7">G$4*F7</f>
        <v>5</v>
      </c>
      <c r="H7" s="21">
        <v>4</v>
      </c>
      <c r="I7" s="21">
        <f t="shared" ref="I7" si="8">I$4*H7</f>
        <v>16</v>
      </c>
      <c r="J7" s="22">
        <v>3</v>
      </c>
      <c r="K7" s="22">
        <f t="shared" si="4"/>
        <v>3</v>
      </c>
      <c r="L7" s="23">
        <f t="shared" si="5"/>
        <v>48</v>
      </c>
    </row>
    <row r="8" spans="1:12" x14ac:dyDescent="0.3">
      <c r="A8" t="s">
        <v>62</v>
      </c>
      <c r="B8" s="19">
        <v>3</v>
      </c>
      <c r="C8" s="19">
        <f t="shared" si="0"/>
        <v>9</v>
      </c>
      <c r="D8" s="20">
        <v>2</v>
      </c>
      <c r="E8" s="20">
        <f t="shared" ref="E8" si="9">E$4*D8</f>
        <v>6</v>
      </c>
      <c r="F8" s="7">
        <v>5</v>
      </c>
      <c r="G8" s="7">
        <f t="shared" ref="G8" si="10">G$4*F8</f>
        <v>25</v>
      </c>
      <c r="H8" s="21">
        <v>5</v>
      </c>
      <c r="I8" s="21">
        <f t="shared" ref="I8" si="11">I$4*H8</f>
        <v>20</v>
      </c>
      <c r="J8" s="22">
        <v>3</v>
      </c>
      <c r="K8" s="22">
        <f t="shared" si="4"/>
        <v>3</v>
      </c>
      <c r="L8" s="23">
        <f t="shared" si="5"/>
        <v>63</v>
      </c>
    </row>
    <row r="9" spans="1:12" x14ac:dyDescent="0.3">
      <c r="A9" t="s">
        <v>63</v>
      </c>
      <c r="B9" s="19">
        <v>3</v>
      </c>
      <c r="C9" s="19">
        <f t="shared" si="0"/>
        <v>9</v>
      </c>
      <c r="D9" s="20">
        <v>1</v>
      </c>
      <c r="E9" s="20">
        <f t="shared" ref="E9" si="12">E$4*D9</f>
        <v>3</v>
      </c>
      <c r="F9" s="7">
        <v>5</v>
      </c>
      <c r="G9" s="7">
        <f t="shared" ref="G9" si="13">G$4*F9</f>
        <v>25</v>
      </c>
      <c r="H9" s="21">
        <v>4</v>
      </c>
      <c r="I9" s="21">
        <f t="shared" ref="I9" si="14">I$4*H9</f>
        <v>16</v>
      </c>
      <c r="J9" s="22">
        <v>4</v>
      </c>
      <c r="K9" s="22">
        <f t="shared" si="4"/>
        <v>4</v>
      </c>
      <c r="L9" s="23">
        <f t="shared" si="5"/>
        <v>57</v>
      </c>
    </row>
  </sheetData>
  <conditionalFormatting sqref="L4:L9">
    <cfRule type="top10" dxfId="1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2B94-172D-4FE7-9351-6A01DACDB45D}">
  <sheetPr>
    <pageSetUpPr fitToPage="1"/>
  </sheetPr>
  <dimension ref="A3:C8"/>
  <sheetViews>
    <sheetView tabSelected="1"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6.5546875" bestFit="1" customWidth="1"/>
    <col min="3" max="3" width="13.5546875" bestFit="1" customWidth="1"/>
  </cols>
  <sheetData>
    <row r="3" spans="1:3" x14ac:dyDescent="0.3">
      <c r="A3" s="24" t="s">
        <v>91</v>
      </c>
      <c r="B3" t="s">
        <v>93</v>
      </c>
      <c r="C3" t="s">
        <v>94</v>
      </c>
    </row>
    <row r="4" spans="1:3" x14ac:dyDescent="0.3">
      <c r="A4" s="25" t="s">
        <v>81</v>
      </c>
      <c r="B4" s="26">
        <v>84</v>
      </c>
      <c r="C4" s="26">
        <v>34</v>
      </c>
    </row>
    <row r="5" spans="1:3" x14ac:dyDescent="0.3">
      <c r="A5" s="25" t="s">
        <v>79</v>
      </c>
      <c r="B5" s="26">
        <v>98</v>
      </c>
      <c r="C5" s="26">
        <v>31</v>
      </c>
    </row>
    <row r="6" spans="1:3" x14ac:dyDescent="0.3">
      <c r="A6" s="25" t="s">
        <v>75</v>
      </c>
      <c r="B6" s="26">
        <v>60</v>
      </c>
      <c r="C6" s="26">
        <v>20</v>
      </c>
    </row>
    <row r="7" spans="1:3" x14ac:dyDescent="0.3">
      <c r="A7" s="25" t="s">
        <v>77</v>
      </c>
      <c r="B7" s="26">
        <v>56</v>
      </c>
      <c r="C7" s="26">
        <v>24</v>
      </c>
    </row>
    <row r="8" spans="1:3" x14ac:dyDescent="0.3">
      <c r="A8" s="25" t="s">
        <v>92</v>
      </c>
      <c r="B8" s="26">
        <v>298</v>
      </c>
      <c r="C8" s="26">
        <v>109</v>
      </c>
    </row>
  </sheetData>
  <pageMargins left="0.7" right="0.7" top="0.75" bottom="0.75" header="0.3" footer="0.3"/>
  <pageSetup scale="9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0140-8D28-4973-AC0E-9DB1C6BCB424}">
  <dimension ref="A1:L9"/>
  <sheetViews>
    <sheetView workbookViewId="0">
      <selection activeCell="G1" sqref="G1:L5"/>
    </sheetView>
  </sheetViews>
  <sheetFormatPr defaultRowHeight="14.4" x14ac:dyDescent="0.3"/>
  <cols>
    <col min="7" max="7" width="16.44140625" bestFit="1" customWidth="1"/>
  </cols>
  <sheetData>
    <row r="1" spans="1:12" x14ac:dyDescent="0.3">
      <c r="A1" t="s">
        <v>70</v>
      </c>
      <c r="B1" t="s">
        <v>71</v>
      </c>
      <c r="C1" t="s">
        <v>72</v>
      </c>
      <c r="D1" t="s">
        <v>73</v>
      </c>
      <c r="G1" t="s">
        <v>89</v>
      </c>
      <c r="H1" t="s">
        <v>90</v>
      </c>
      <c r="I1" t="s">
        <v>82</v>
      </c>
      <c r="J1" t="s">
        <v>83</v>
      </c>
      <c r="K1" t="s">
        <v>84</v>
      </c>
      <c r="L1" t="s">
        <v>85</v>
      </c>
    </row>
    <row r="2" spans="1:12" x14ac:dyDescent="0.3">
      <c r="G2" t="s">
        <v>80</v>
      </c>
      <c r="H2" t="s">
        <v>81</v>
      </c>
      <c r="I2">
        <v>50</v>
      </c>
      <c r="J2">
        <v>84</v>
      </c>
      <c r="K2">
        <f>J2-I2</f>
        <v>34</v>
      </c>
      <c r="L2">
        <f>IF(J2&gt;50,K2*0.2,K2*0.1)</f>
        <v>6.8000000000000007</v>
      </c>
    </row>
    <row r="3" spans="1:12" x14ac:dyDescent="0.3">
      <c r="G3" t="s">
        <v>78</v>
      </c>
      <c r="H3" t="s">
        <v>79</v>
      </c>
      <c r="I3">
        <v>67</v>
      </c>
      <c r="J3">
        <v>98</v>
      </c>
      <c r="K3">
        <f>J3-I3</f>
        <v>31</v>
      </c>
      <c r="L3">
        <f>IF(J3&gt;50,K3*0.2,K3*0.1)</f>
        <v>6.2</v>
      </c>
    </row>
    <row r="4" spans="1:12" x14ac:dyDescent="0.3">
      <c r="G4" t="s">
        <v>76</v>
      </c>
      <c r="H4" t="s">
        <v>77</v>
      </c>
      <c r="I4">
        <v>32</v>
      </c>
      <c r="J4">
        <v>56</v>
      </c>
      <c r="K4">
        <f>J4-I4</f>
        <v>24</v>
      </c>
      <c r="L4">
        <f>IF(J4&gt;50,K4*0.2,K4*0.1)</f>
        <v>4.8000000000000007</v>
      </c>
    </row>
    <row r="5" spans="1:12" x14ac:dyDescent="0.3">
      <c r="G5" t="s">
        <v>74</v>
      </c>
      <c r="H5" t="s">
        <v>75</v>
      </c>
      <c r="I5">
        <v>40</v>
      </c>
      <c r="J5">
        <v>60</v>
      </c>
      <c r="K5">
        <f>J5-I5</f>
        <v>20</v>
      </c>
      <c r="L5">
        <f>IF(J5&gt;50,K5*0.2,K5*0.1)</f>
        <v>4</v>
      </c>
    </row>
    <row r="7" spans="1:12" x14ac:dyDescent="0.3">
      <c r="G7" t="s">
        <v>86</v>
      </c>
      <c r="I7">
        <f>SUM(I2:I5)</f>
        <v>189</v>
      </c>
      <c r="J7">
        <f t="shared" ref="J7:L7" si="0">SUM(J2:J5)</f>
        <v>298</v>
      </c>
      <c r="K7">
        <f t="shared" si="0"/>
        <v>109</v>
      </c>
      <c r="L7">
        <f t="shared" si="0"/>
        <v>21.8</v>
      </c>
    </row>
    <row r="8" spans="1:12" x14ac:dyDescent="0.3">
      <c r="G8" t="s">
        <v>87</v>
      </c>
      <c r="I8">
        <f>SUMIF(I2:I5,"&gt;50")</f>
        <v>67</v>
      </c>
      <c r="J8">
        <f t="shared" ref="J8:L8" si="1">SUMIF(J2:J5,"&gt;50")</f>
        <v>298</v>
      </c>
      <c r="K8">
        <f t="shared" si="1"/>
        <v>0</v>
      </c>
      <c r="L8">
        <f t="shared" si="1"/>
        <v>0</v>
      </c>
    </row>
    <row r="9" spans="1:12" x14ac:dyDescent="0.3">
      <c r="G9" t="s">
        <v>88</v>
      </c>
      <c r="I9">
        <f>SUMIF(I2:I5,"&lt;=50")</f>
        <v>122</v>
      </c>
      <c r="J9">
        <f t="shared" ref="J9:L9" si="2">SUMIF(J2:J5,"&lt;=50")</f>
        <v>0</v>
      </c>
      <c r="K9">
        <f t="shared" si="2"/>
        <v>109</v>
      </c>
      <c r="L9">
        <f t="shared" si="2"/>
        <v>21.8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NYANCHOKA</dc:creator>
  <cp:lastModifiedBy>user</cp:lastModifiedBy>
  <cp:lastPrinted>2022-04-03T07:42:57Z</cp:lastPrinted>
  <dcterms:created xsi:type="dcterms:W3CDTF">2015-06-05T18:17:20Z</dcterms:created>
  <dcterms:modified xsi:type="dcterms:W3CDTF">2022-04-03T07:44:06Z</dcterms:modified>
</cp:coreProperties>
</file>