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e036d450927625/Documents/Honors/"/>
    </mc:Choice>
  </mc:AlternateContent>
  <xr:revisionPtr revIDLastSave="0" documentId="8_{D90B4BBD-3013-4898-9037-A7DEF1174128}" xr6:coauthVersionLast="31" xr6:coauthVersionMax="31" xr10:uidLastSave="{00000000-0000-0000-0000-000000000000}"/>
  <bookViews>
    <workbookView xWindow="0" yWindow="0" windowWidth="22560" windowHeight="11180" xr2:uid="{97FE82B1-8066-4629-8D12-FE2887D6FFEB}"/>
  </bookViews>
  <sheets>
    <sheet name="First Branch Calc" sheetId="1" r:id="rId1"/>
    <sheet name="Second Branch" sheetId="2" r:id="rId2"/>
    <sheet name="Third Branch, Under 20" sheetId="17" r:id="rId3"/>
    <sheet name="Third Branch, 20-29" sheetId="18" r:id="rId4"/>
    <sheet name="Third Branch, 30-49" sheetId="20" r:id="rId5"/>
    <sheet name="Third Branch, 50+" sheetId="21" r:id="rId6"/>
    <sheet name="Fourth Branch, 40-64" sheetId="22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22" l="1"/>
  <c r="N98" i="22" s="1"/>
  <c r="J124" i="22"/>
  <c r="L173" i="22"/>
  <c r="K173" i="22"/>
  <c r="J173" i="22"/>
  <c r="F179" i="22"/>
  <c r="F178" i="22"/>
  <c r="K178" i="22" s="1"/>
  <c r="F176" i="22"/>
  <c r="L176" i="22" s="1"/>
  <c r="F175" i="22"/>
  <c r="L175" i="22" s="1"/>
  <c r="F174" i="22"/>
  <c r="L174" i="22" s="1"/>
  <c r="F173" i="22"/>
  <c r="J172" i="22"/>
  <c r="F172" i="22"/>
  <c r="F170" i="22"/>
  <c r="K170" i="22" s="1"/>
  <c r="F169" i="22"/>
  <c r="F167" i="22"/>
  <c r="K167" i="22" s="1"/>
  <c r="F166" i="22"/>
  <c r="F165" i="22"/>
  <c r="K165" i="22" s="1"/>
  <c r="F164" i="22"/>
  <c r="D159" i="22"/>
  <c r="D160" i="22" s="1"/>
  <c r="F153" i="22"/>
  <c r="F152" i="22"/>
  <c r="K152" i="22" s="1"/>
  <c r="F150" i="22"/>
  <c r="F149" i="22"/>
  <c r="K149" i="22" s="1"/>
  <c r="F148" i="22"/>
  <c r="F147" i="22"/>
  <c r="K147" i="22" s="1"/>
  <c r="F146" i="22"/>
  <c r="F144" i="22"/>
  <c r="K144" i="22" s="1"/>
  <c r="F143" i="22"/>
  <c r="F141" i="22"/>
  <c r="K141" i="22" s="1"/>
  <c r="J140" i="22"/>
  <c r="F140" i="22"/>
  <c r="F139" i="22"/>
  <c r="K139" i="22" s="1"/>
  <c r="F138" i="22"/>
  <c r="C134" i="22"/>
  <c r="D133" i="22"/>
  <c r="F127" i="22"/>
  <c r="F126" i="22"/>
  <c r="K126" i="22" s="1"/>
  <c r="F124" i="22"/>
  <c r="L124" i="22" s="1"/>
  <c r="F123" i="22"/>
  <c r="K123" i="22" s="1"/>
  <c r="F122" i="22"/>
  <c r="F121" i="22"/>
  <c r="K121" i="22" s="1"/>
  <c r="F120" i="22"/>
  <c r="F118" i="22"/>
  <c r="K118" i="22" s="1"/>
  <c r="F117" i="22"/>
  <c r="F115" i="22"/>
  <c r="K115" i="22" s="1"/>
  <c r="J114" i="22"/>
  <c r="F114" i="22"/>
  <c r="F113" i="22"/>
  <c r="K113" i="22" s="1"/>
  <c r="F112" i="22"/>
  <c r="C108" i="22"/>
  <c r="D107" i="22"/>
  <c r="F101" i="22"/>
  <c r="F100" i="22"/>
  <c r="F98" i="22"/>
  <c r="K98" i="22" s="1"/>
  <c r="F97" i="22"/>
  <c r="L97" i="22" s="1"/>
  <c r="F96" i="22"/>
  <c r="K96" i="22" s="1"/>
  <c r="F95" i="22"/>
  <c r="L95" i="22" s="1"/>
  <c r="F94" i="22"/>
  <c r="F92" i="22"/>
  <c r="J92" i="22" s="1"/>
  <c r="F91" i="22"/>
  <c r="F89" i="22"/>
  <c r="L89" i="22" s="1"/>
  <c r="F88" i="22"/>
  <c r="L88" i="22" s="1"/>
  <c r="F87" i="22"/>
  <c r="J87" i="22" s="1"/>
  <c r="F86" i="22"/>
  <c r="J86" i="22" s="1"/>
  <c r="D81" i="22"/>
  <c r="B134" i="22" s="1"/>
  <c r="F75" i="22"/>
  <c r="F74" i="22"/>
  <c r="J74" i="22" s="1"/>
  <c r="F72" i="22"/>
  <c r="F71" i="22"/>
  <c r="K71" i="22" s="1"/>
  <c r="F70" i="22"/>
  <c r="L70" i="22" s="1"/>
  <c r="F69" i="22"/>
  <c r="K69" i="22" s="1"/>
  <c r="F68" i="22"/>
  <c r="K68" i="22" s="1"/>
  <c r="F66" i="22"/>
  <c r="F65" i="22"/>
  <c r="L65" i="22" s="1"/>
  <c r="F63" i="22"/>
  <c r="L63" i="22" s="1"/>
  <c r="F62" i="22"/>
  <c r="F61" i="22"/>
  <c r="F60" i="22"/>
  <c r="J60" i="22" s="1"/>
  <c r="D55" i="22"/>
  <c r="D56" i="22" s="1"/>
  <c r="F49" i="22"/>
  <c r="F48" i="22"/>
  <c r="F46" i="22"/>
  <c r="L46" i="22" s="1"/>
  <c r="F45" i="22"/>
  <c r="L45" i="22" s="1"/>
  <c r="F44" i="22"/>
  <c r="J44" i="22" s="1"/>
  <c r="F43" i="22"/>
  <c r="L43" i="22" s="1"/>
  <c r="F42" i="22"/>
  <c r="F40" i="22"/>
  <c r="J40" i="22" s="1"/>
  <c r="F39" i="22"/>
  <c r="L39" i="22" s="1"/>
  <c r="F37" i="22"/>
  <c r="K37" i="22" s="1"/>
  <c r="F36" i="22"/>
  <c r="L36" i="22" s="1"/>
  <c r="F35" i="22"/>
  <c r="K35" i="22" s="1"/>
  <c r="F34" i="22"/>
  <c r="K34" i="22" s="1"/>
  <c r="D29" i="22"/>
  <c r="D30" i="22" s="1"/>
  <c r="F23" i="22"/>
  <c r="K23" i="22" s="1"/>
  <c r="F22" i="22"/>
  <c r="K22" i="22" s="1"/>
  <c r="F20" i="22"/>
  <c r="K20" i="22" s="1"/>
  <c r="F19" i="22"/>
  <c r="K19" i="22" s="1"/>
  <c r="N19" i="22" s="1"/>
  <c r="F18" i="22"/>
  <c r="K18" i="22" s="1"/>
  <c r="F17" i="22"/>
  <c r="K17" i="22" s="1"/>
  <c r="F16" i="22"/>
  <c r="K16" i="22" s="1"/>
  <c r="F14" i="22"/>
  <c r="K14" i="22" s="1"/>
  <c r="F13" i="22"/>
  <c r="K13" i="22" s="1"/>
  <c r="F11" i="22"/>
  <c r="K11" i="22" s="1"/>
  <c r="F10" i="22"/>
  <c r="K10" i="22" s="1"/>
  <c r="F9" i="22"/>
  <c r="K9" i="22" s="1"/>
  <c r="F8" i="22"/>
  <c r="K8" i="22" s="1"/>
  <c r="D3" i="22"/>
  <c r="B4" i="22" s="1"/>
  <c r="F47" i="21"/>
  <c r="F71" i="21"/>
  <c r="L71" i="21" s="1"/>
  <c r="F70" i="21"/>
  <c r="L70" i="21" s="1"/>
  <c r="F69" i="21"/>
  <c r="L69" i="21" s="1"/>
  <c r="F68" i="21"/>
  <c r="F67" i="21"/>
  <c r="K67" i="21" s="1"/>
  <c r="F65" i="21"/>
  <c r="L65" i="21" s="1"/>
  <c r="F64" i="21"/>
  <c r="L64" i="21" s="1"/>
  <c r="F63" i="21"/>
  <c r="L63" i="21" s="1"/>
  <c r="F62" i="21"/>
  <c r="F60" i="21"/>
  <c r="L60" i="21" s="1"/>
  <c r="F59" i="21"/>
  <c r="L59" i="21" s="1"/>
  <c r="F57" i="21"/>
  <c r="L57" i="21" s="1"/>
  <c r="F56" i="21"/>
  <c r="F55" i="21"/>
  <c r="L55" i="21" s="1"/>
  <c r="F54" i="21"/>
  <c r="F52" i="21"/>
  <c r="J52" i="21" s="1"/>
  <c r="F51" i="21"/>
  <c r="F50" i="21"/>
  <c r="J50" i="21" s="1"/>
  <c r="F49" i="21"/>
  <c r="F48" i="21"/>
  <c r="J48" i="21" s="1"/>
  <c r="F46" i="21"/>
  <c r="J46" i="21" s="1"/>
  <c r="D41" i="21"/>
  <c r="D42" i="21" s="1"/>
  <c r="F34" i="21"/>
  <c r="J34" i="21" s="1"/>
  <c r="F33" i="21"/>
  <c r="L33" i="21" s="1"/>
  <c r="F32" i="21"/>
  <c r="F31" i="21"/>
  <c r="L31" i="21" s="1"/>
  <c r="F30" i="21"/>
  <c r="K30" i="21" s="1"/>
  <c r="F28" i="21"/>
  <c r="L28" i="21" s="1"/>
  <c r="F27" i="21"/>
  <c r="L27" i="21" s="1"/>
  <c r="F26" i="21"/>
  <c r="J26" i="21" s="1"/>
  <c r="F25" i="21"/>
  <c r="L25" i="21" s="1"/>
  <c r="F23" i="21"/>
  <c r="J23" i="21" s="1"/>
  <c r="F22" i="21"/>
  <c r="F20" i="21"/>
  <c r="J20" i="21" s="1"/>
  <c r="F19" i="21"/>
  <c r="L19" i="21" s="1"/>
  <c r="F18" i="21"/>
  <c r="J18" i="21" s="1"/>
  <c r="F17" i="21"/>
  <c r="F15" i="21"/>
  <c r="J15" i="21" s="1"/>
  <c r="F14" i="21"/>
  <c r="L14" i="21" s="1"/>
  <c r="F13" i="21"/>
  <c r="J13" i="21" s="1"/>
  <c r="F12" i="21"/>
  <c r="L12" i="21" s="1"/>
  <c r="F11" i="21"/>
  <c r="J11" i="21" s="1"/>
  <c r="F10" i="21"/>
  <c r="L10" i="21" s="1"/>
  <c r="F9" i="21"/>
  <c r="K9" i="21" s="1"/>
  <c r="D4" i="21"/>
  <c r="C5" i="21" s="1"/>
  <c r="F69" i="20"/>
  <c r="L69" i="20" s="1"/>
  <c r="F68" i="20"/>
  <c r="F66" i="20"/>
  <c r="F65" i="20"/>
  <c r="L65" i="20" s="1"/>
  <c r="F64" i="20"/>
  <c r="L64" i="20" s="1"/>
  <c r="F63" i="20"/>
  <c r="L63" i="20" s="1"/>
  <c r="F62" i="20"/>
  <c r="L62" i="20" s="1"/>
  <c r="F60" i="20"/>
  <c r="F59" i="20"/>
  <c r="J59" i="20" s="1"/>
  <c r="F58" i="20"/>
  <c r="L58" i="20" s="1"/>
  <c r="F57" i="20"/>
  <c r="F55" i="20"/>
  <c r="L55" i="20" s="1"/>
  <c r="F54" i="20"/>
  <c r="F53" i="20"/>
  <c r="L53" i="20" s="1"/>
  <c r="F52" i="20"/>
  <c r="J52" i="20" s="1"/>
  <c r="F50" i="20"/>
  <c r="L50" i="20" s="1"/>
  <c r="F49" i="20"/>
  <c r="L49" i="20" s="1"/>
  <c r="F48" i="20"/>
  <c r="F47" i="20"/>
  <c r="L47" i="20" s="1"/>
  <c r="F46" i="20"/>
  <c r="F45" i="20"/>
  <c r="L45" i="20" s="1"/>
  <c r="F44" i="20"/>
  <c r="D39" i="20"/>
  <c r="D40" i="20" s="1"/>
  <c r="F34" i="20"/>
  <c r="K34" i="20" s="1"/>
  <c r="F33" i="20"/>
  <c r="F31" i="20"/>
  <c r="L31" i="20" s="1"/>
  <c r="F30" i="20"/>
  <c r="L30" i="20" s="1"/>
  <c r="F29" i="20"/>
  <c r="K29" i="20" s="1"/>
  <c r="F28" i="20"/>
  <c r="F27" i="20"/>
  <c r="L27" i="20" s="1"/>
  <c r="F25" i="20"/>
  <c r="L25" i="20" s="1"/>
  <c r="F24" i="20"/>
  <c r="K24" i="20" s="1"/>
  <c r="F23" i="20"/>
  <c r="L23" i="20" s="1"/>
  <c r="F22" i="20"/>
  <c r="L22" i="20" s="1"/>
  <c r="F20" i="20"/>
  <c r="L20" i="20" s="1"/>
  <c r="F19" i="20"/>
  <c r="F18" i="20"/>
  <c r="F17" i="20"/>
  <c r="K17" i="20" s="1"/>
  <c r="F15" i="20"/>
  <c r="K15" i="20" s="1"/>
  <c r="F14" i="20"/>
  <c r="F13" i="20"/>
  <c r="L13" i="20" s="1"/>
  <c r="F12" i="20"/>
  <c r="J12" i="20" s="1"/>
  <c r="F11" i="20"/>
  <c r="F10" i="20"/>
  <c r="J10" i="20" s="1"/>
  <c r="F9" i="20"/>
  <c r="J9" i="20" s="1"/>
  <c r="D4" i="20"/>
  <c r="A5" i="20" s="1"/>
  <c r="F131" i="18"/>
  <c r="J131" i="18" s="1"/>
  <c r="F130" i="18"/>
  <c r="L130" i="18" s="1"/>
  <c r="F128" i="18"/>
  <c r="F127" i="18"/>
  <c r="F126" i="18"/>
  <c r="J126" i="18" s="1"/>
  <c r="F125" i="18"/>
  <c r="F124" i="18"/>
  <c r="J124" i="18" s="1"/>
  <c r="F122" i="18"/>
  <c r="F121" i="18"/>
  <c r="J121" i="18" s="1"/>
  <c r="F119" i="18"/>
  <c r="L119" i="18" s="1"/>
  <c r="F118" i="18"/>
  <c r="J118" i="18" s="1"/>
  <c r="F117" i="18"/>
  <c r="F116" i="18"/>
  <c r="J116" i="18" s="1"/>
  <c r="F114" i="18"/>
  <c r="F113" i="18"/>
  <c r="J113" i="18" s="1"/>
  <c r="F112" i="18"/>
  <c r="F111" i="18"/>
  <c r="F110" i="18"/>
  <c r="F109" i="18"/>
  <c r="J109" i="18" s="1"/>
  <c r="F108" i="18"/>
  <c r="D103" i="18"/>
  <c r="D104" i="18" s="1"/>
  <c r="F98" i="18"/>
  <c r="F97" i="18"/>
  <c r="J97" i="18" s="1"/>
  <c r="F95" i="18"/>
  <c r="J95" i="18" s="1"/>
  <c r="F94" i="18"/>
  <c r="L94" i="18" s="1"/>
  <c r="F93" i="18"/>
  <c r="J93" i="18" s="1"/>
  <c r="F92" i="18"/>
  <c r="L92" i="18" s="1"/>
  <c r="F91" i="18"/>
  <c r="J91" i="18" s="1"/>
  <c r="F89" i="18"/>
  <c r="L89" i="18" s="1"/>
  <c r="F88" i="18"/>
  <c r="J88" i="18" s="1"/>
  <c r="F86" i="18"/>
  <c r="L86" i="18" s="1"/>
  <c r="F85" i="18"/>
  <c r="J85" i="18" s="1"/>
  <c r="F84" i="18"/>
  <c r="L84" i="18" s="1"/>
  <c r="F83" i="18"/>
  <c r="J83" i="18" s="1"/>
  <c r="F81" i="18"/>
  <c r="L81" i="18" s="1"/>
  <c r="F80" i="18"/>
  <c r="J80" i="18" s="1"/>
  <c r="F79" i="18"/>
  <c r="L79" i="18" s="1"/>
  <c r="F78" i="18"/>
  <c r="J78" i="18" s="1"/>
  <c r="F77" i="18"/>
  <c r="L77" i="18" s="1"/>
  <c r="F76" i="18"/>
  <c r="L76" i="18" s="1"/>
  <c r="F75" i="18"/>
  <c r="L75" i="18" s="1"/>
  <c r="D70" i="18"/>
  <c r="A71" i="18" s="1"/>
  <c r="F65" i="18"/>
  <c r="L65" i="18" s="1"/>
  <c r="F64" i="18"/>
  <c r="K64" i="18" s="1"/>
  <c r="F62" i="18"/>
  <c r="L62" i="18" s="1"/>
  <c r="F61" i="18"/>
  <c r="J61" i="18" s="1"/>
  <c r="F60" i="18"/>
  <c r="L60" i="18" s="1"/>
  <c r="F59" i="18"/>
  <c r="F58" i="18"/>
  <c r="F56" i="18"/>
  <c r="F55" i="18"/>
  <c r="J55" i="18" s="1"/>
  <c r="F53" i="18"/>
  <c r="F52" i="18"/>
  <c r="J52" i="18" s="1"/>
  <c r="F51" i="18"/>
  <c r="L51" i="18" s="1"/>
  <c r="F50" i="18"/>
  <c r="J50" i="18" s="1"/>
  <c r="F48" i="18"/>
  <c r="L48" i="18" s="1"/>
  <c r="F47" i="18"/>
  <c r="J47" i="18" s="1"/>
  <c r="F46" i="18"/>
  <c r="L46" i="18" s="1"/>
  <c r="F45" i="18"/>
  <c r="J45" i="18" s="1"/>
  <c r="F44" i="18"/>
  <c r="L44" i="18" s="1"/>
  <c r="F43" i="18"/>
  <c r="J43" i="18" s="1"/>
  <c r="F42" i="18"/>
  <c r="L42" i="18" s="1"/>
  <c r="D37" i="18"/>
  <c r="A38" i="18" s="1"/>
  <c r="F32" i="18"/>
  <c r="L32" i="18" s="1"/>
  <c r="F31" i="18"/>
  <c r="J31" i="18" s="1"/>
  <c r="F29" i="18"/>
  <c r="L29" i="18" s="1"/>
  <c r="F28" i="18"/>
  <c r="J28" i="18" s="1"/>
  <c r="F27" i="18"/>
  <c r="L27" i="18" s="1"/>
  <c r="F26" i="18"/>
  <c r="J26" i="18" s="1"/>
  <c r="F25" i="18"/>
  <c r="L25" i="18" s="1"/>
  <c r="F23" i="18"/>
  <c r="J23" i="18" s="1"/>
  <c r="F22" i="18"/>
  <c r="F20" i="18"/>
  <c r="J20" i="18" s="1"/>
  <c r="F19" i="18"/>
  <c r="L19" i="18" s="1"/>
  <c r="F18" i="18"/>
  <c r="J18" i="18" s="1"/>
  <c r="F17" i="18"/>
  <c r="F15" i="18"/>
  <c r="J15" i="18" s="1"/>
  <c r="F14" i="18"/>
  <c r="L14" i="18" s="1"/>
  <c r="F13" i="18"/>
  <c r="J13" i="18" s="1"/>
  <c r="F12" i="18"/>
  <c r="L12" i="18" s="1"/>
  <c r="F11" i="18"/>
  <c r="J11" i="18" s="1"/>
  <c r="F10" i="18"/>
  <c r="L10" i="18" s="1"/>
  <c r="F9" i="18"/>
  <c r="D4" i="18"/>
  <c r="F131" i="17"/>
  <c r="J131" i="17" s="1"/>
  <c r="F130" i="17"/>
  <c r="K130" i="17" s="1"/>
  <c r="F128" i="17"/>
  <c r="F127" i="17"/>
  <c r="J127" i="17" s="1"/>
  <c r="F126" i="17"/>
  <c r="L126" i="17" s="1"/>
  <c r="F125" i="17"/>
  <c r="F124" i="17"/>
  <c r="F122" i="17"/>
  <c r="F121" i="17"/>
  <c r="K121" i="17" s="1"/>
  <c r="F119" i="17"/>
  <c r="F118" i="17"/>
  <c r="L118" i="17" s="1"/>
  <c r="F117" i="17"/>
  <c r="J117" i="17" s="1"/>
  <c r="F116" i="17"/>
  <c r="K116" i="17" s="1"/>
  <c r="F114" i="17"/>
  <c r="L114" i="17" s="1"/>
  <c r="F113" i="17"/>
  <c r="L113" i="17" s="1"/>
  <c r="F112" i="17"/>
  <c r="F111" i="17"/>
  <c r="L111" i="17" s="1"/>
  <c r="F110" i="17"/>
  <c r="F109" i="17"/>
  <c r="L109" i="17" s="1"/>
  <c r="F108" i="17"/>
  <c r="D103" i="17"/>
  <c r="F98" i="17"/>
  <c r="K98" i="17" s="1"/>
  <c r="F97" i="17"/>
  <c r="J97" i="17" s="1"/>
  <c r="F95" i="17"/>
  <c r="F94" i="17"/>
  <c r="K94" i="17" s="1"/>
  <c r="F93" i="17"/>
  <c r="J93" i="17" s="1"/>
  <c r="F92" i="17"/>
  <c r="F91" i="17"/>
  <c r="L91" i="17" s="1"/>
  <c r="F89" i="17"/>
  <c r="F88" i="17"/>
  <c r="F86" i="17"/>
  <c r="L86" i="17" s="1"/>
  <c r="F85" i="17"/>
  <c r="F84" i="17"/>
  <c r="F83" i="17"/>
  <c r="F81" i="17"/>
  <c r="J81" i="17" s="1"/>
  <c r="F80" i="17"/>
  <c r="J80" i="17" s="1"/>
  <c r="F79" i="17"/>
  <c r="K79" i="17" s="1"/>
  <c r="F78" i="17"/>
  <c r="K78" i="17" s="1"/>
  <c r="F77" i="17"/>
  <c r="F76" i="17"/>
  <c r="F75" i="17"/>
  <c r="D70" i="17"/>
  <c r="D71" i="17" s="1"/>
  <c r="F65" i="17"/>
  <c r="J65" i="17" s="1"/>
  <c r="F64" i="17"/>
  <c r="K64" i="17" s="1"/>
  <c r="F62" i="17"/>
  <c r="L62" i="17" s="1"/>
  <c r="F61" i="17"/>
  <c r="L61" i="17" s="1"/>
  <c r="F60" i="17"/>
  <c r="J60" i="17" s="1"/>
  <c r="F59" i="17"/>
  <c r="F58" i="17"/>
  <c r="F56" i="17"/>
  <c r="J56" i="17" s="1"/>
  <c r="F55" i="17"/>
  <c r="K55" i="17" s="1"/>
  <c r="F53" i="17"/>
  <c r="F52" i="17"/>
  <c r="K52" i="17" s="1"/>
  <c r="F51" i="17"/>
  <c r="J51" i="17" s="1"/>
  <c r="F50" i="17"/>
  <c r="K50" i="17" s="1"/>
  <c r="F48" i="17"/>
  <c r="K48" i="17" s="1"/>
  <c r="F47" i="17"/>
  <c r="K47" i="17" s="1"/>
  <c r="F46" i="17"/>
  <c r="L46" i="17" s="1"/>
  <c r="F45" i="17"/>
  <c r="K45" i="17" s="1"/>
  <c r="F44" i="17"/>
  <c r="L44" i="17" s="1"/>
  <c r="F43" i="17"/>
  <c r="K43" i="17" s="1"/>
  <c r="F42" i="17"/>
  <c r="K42" i="17" s="1"/>
  <c r="D37" i="17"/>
  <c r="A38" i="17" s="1"/>
  <c r="F32" i="17"/>
  <c r="L32" i="17" s="1"/>
  <c r="F31" i="17"/>
  <c r="L31" i="17" s="1"/>
  <c r="F29" i="17"/>
  <c r="L29" i="17" s="1"/>
  <c r="F28" i="17"/>
  <c r="F27" i="17"/>
  <c r="L27" i="17" s="1"/>
  <c r="F26" i="17"/>
  <c r="L26" i="17" s="1"/>
  <c r="F25" i="17"/>
  <c r="L25" i="17" s="1"/>
  <c r="F23" i="17"/>
  <c r="F22" i="17"/>
  <c r="K22" i="17" s="1"/>
  <c r="F20" i="17"/>
  <c r="L20" i="17" s="1"/>
  <c r="F19" i="17"/>
  <c r="L19" i="17" s="1"/>
  <c r="F18" i="17"/>
  <c r="L18" i="17" s="1"/>
  <c r="F17" i="17"/>
  <c r="F15" i="17"/>
  <c r="L15" i="17" s="1"/>
  <c r="F14" i="17"/>
  <c r="L14" i="17" s="1"/>
  <c r="F13" i="17"/>
  <c r="F12" i="17"/>
  <c r="L12" i="17" s="1"/>
  <c r="F11" i="17"/>
  <c r="F10" i="17"/>
  <c r="L10" i="17" s="1"/>
  <c r="F9" i="17"/>
  <c r="D4" i="17"/>
  <c r="N140" i="22" l="1"/>
  <c r="N71" i="22"/>
  <c r="H100" i="22"/>
  <c r="H179" i="22"/>
  <c r="H172" i="22"/>
  <c r="D108" i="22"/>
  <c r="J120" i="22"/>
  <c r="D134" i="22"/>
  <c r="J146" i="22"/>
  <c r="C160" i="22"/>
  <c r="J175" i="22"/>
  <c r="K175" i="22"/>
  <c r="K124" i="22"/>
  <c r="N124" i="22" s="1"/>
  <c r="H96" i="22"/>
  <c r="L98" i="22"/>
  <c r="A108" i="22"/>
  <c r="G106" i="22" s="1"/>
  <c r="A134" i="22"/>
  <c r="G132" i="22" s="1"/>
  <c r="B160" i="22"/>
  <c r="H178" i="22"/>
  <c r="H174" i="22"/>
  <c r="J174" i="22"/>
  <c r="K174" i="22"/>
  <c r="N174" i="22" s="1"/>
  <c r="H86" i="22"/>
  <c r="B108" i="22"/>
  <c r="A160" i="22"/>
  <c r="G158" i="22" s="1"/>
  <c r="J176" i="22"/>
  <c r="K176" i="22"/>
  <c r="K78" i="18"/>
  <c r="K93" i="18"/>
  <c r="N93" i="18" s="1"/>
  <c r="J10" i="18"/>
  <c r="L50" i="18"/>
  <c r="K85" i="18"/>
  <c r="N85" i="18" s="1"/>
  <c r="K20" i="18"/>
  <c r="K32" i="18"/>
  <c r="N32" i="18" s="1"/>
  <c r="K76" i="18"/>
  <c r="K26" i="18"/>
  <c r="K44" i="18"/>
  <c r="K88" i="18"/>
  <c r="N88" i="18" s="1"/>
  <c r="K95" i="18"/>
  <c r="J111" i="18"/>
  <c r="L125" i="18"/>
  <c r="K28" i="18"/>
  <c r="L127" i="18"/>
  <c r="J166" i="22"/>
  <c r="J164" i="22"/>
  <c r="J169" i="22"/>
  <c r="L165" i="22"/>
  <c r="L167" i="22"/>
  <c r="L170" i="22"/>
  <c r="F177" i="22"/>
  <c r="L178" i="22"/>
  <c r="J179" i="22"/>
  <c r="F180" i="22"/>
  <c r="H180" i="22" s="1"/>
  <c r="K164" i="22"/>
  <c r="N164" i="22" s="1"/>
  <c r="K166" i="22"/>
  <c r="N166" i="22" s="1"/>
  <c r="K169" i="22"/>
  <c r="K172" i="22"/>
  <c r="N172" i="22" s="1"/>
  <c r="K179" i="22"/>
  <c r="L164" i="22"/>
  <c r="J165" i="22"/>
  <c r="L166" i="22"/>
  <c r="J167" i="22"/>
  <c r="N167" i="22" s="1"/>
  <c r="F168" i="22"/>
  <c r="L169" i="22"/>
  <c r="J170" i="22"/>
  <c r="F171" i="22"/>
  <c r="L172" i="22"/>
  <c r="N173" i="22"/>
  <c r="J178" i="22"/>
  <c r="L179" i="22"/>
  <c r="J138" i="22"/>
  <c r="J148" i="22"/>
  <c r="N148" i="22" s="1"/>
  <c r="J153" i="22"/>
  <c r="J143" i="22"/>
  <c r="L139" i="22"/>
  <c r="L141" i="22"/>
  <c r="L144" i="22"/>
  <c r="L147" i="22"/>
  <c r="L149" i="22"/>
  <c r="F151" i="22"/>
  <c r="L152" i="22"/>
  <c r="F154" i="22"/>
  <c r="K138" i="22"/>
  <c r="K140" i="22"/>
  <c r="K143" i="22"/>
  <c r="N143" i="22" s="1"/>
  <c r="K146" i="22"/>
  <c r="K148" i="22"/>
  <c r="K153" i="22"/>
  <c r="L138" i="22"/>
  <c r="J139" i="22"/>
  <c r="L140" i="22"/>
  <c r="J141" i="22"/>
  <c r="N141" i="22" s="1"/>
  <c r="F142" i="22"/>
  <c r="L143" i="22"/>
  <c r="J144" i="22"/>
  <c r="F145" i="22"/>
  <c r="L146" i="22"/>
  <c r="J147" i="22"/>
  <c r="N147" i="22" s="1"/>
  <c r="L148" i="22"/>
  <c r="J149" i="22"/>
  <c r="N149" i="22" s="1"/>
  <c r="J152" i="22"/>
  <c r="N152" i="22" s="1"/>
  <c r="L153" i="22"/>
  <c r="J112" i="22"/>
  <c r="J122" i="22"/>
  <c r="J127" i="22"/>
  <c r="L126" i="22"/>
  <c r="J117" i="22"/>
  <c r="L118" i="22"/>
  <c r="L123" i="22"/>
  <c r="F128" i="22"/>
  <c r="K112" i="22"/>
  <c r="N112" i="22" s="1"/>
  <c r="K114" i="22"/>
  <c r="N114" i="22" s="1"/>
  <c r="K117" i="22"/>
  <c r="K120" i="22"/>
  <c r="K122" i="22"/>
  <c r="K127" i="22"/>
  <c r="L115" i="22"/>
  <c r="L121" i="22"/>
  <c r="F125" i="22"/>
  <c r="L112" i="22"/>
  <c r="J113" i="22"/>
  <c r="L114" i="22"/>
  <c r="J115" i="22"/>
  <c r="N115" i="22" s="1"/>
  <c r="F116" i="22"/>
  <c r="L117" i="22"/>
  <c r="J118" i="22"/>
  <c r="F119" i="22"/>
  <c r="L120" i="22"/>
  <c r="N120" i="22" s="1"/>
  <c r="J121" i="22"/>
  <c r="L122" i="22"/>
  <c r="J123" i="22"/>
  <c r="J126" i="22"/>
  <c r="N126" i="22" s="1"/>
  <c r="L127" i="22"/>
  <c r="L113" i="22"/>
  <c r="J97" i="22"/>
  <c r="J68" i="22"/>
  <c r="J69" i="22"/>
  <c r="K86" i="22"/>
  <c r="N86" i="22" s="1"/>
  <c r="L68" i="22"/>
  <c r="J71" i="22"/>
  <c r="L96" i="22"/>
  <c r="L34" i="22"/>
  <c r="J45" i="22"/>
  <c r="K44" i="22"/>
  <c r="N44" i="22" s="1"/>
  <c r="K43" i="22"/>
  <c r="K74" i="22"/>
  <c r="F93" i="22"/>
  <c r="K95" i="22"/>
  <c r="F50" i="22"/>
  <c r="F99" i="22"/>
  <c r="K40" i="22"/>
  <c r="N40" i="22" s="1"/>
  <c r="J48" i="22"/>
  <c r="N48" i="22" s="1"/>
  <c r="L69" i="22"/>
  <c r="K88" i="22"/>
  <c r="K92" i="22"/>
  <c r="L94" i="22"/>
  <c r="J96" i="22"/>
  <c r="N96" i="22" s="1"/>
  <c r="K97" i="22"/>
  <c r="N97" i="22" s="1"/>
  <c r="J9" i="22"/>
  <c r="J11" i="22"/>
  <c r="N11" i="22" s="1"/>
  <c r="J14" i="22"/>
  <c r="J17" i="22"/>
  <c r="J19" i="22"/>
  <c r="J22" i="22"/>
  <c r="A30" i="22"/>
  <c r="J35" i="22"/>
  <c r="N35" i="22" s="1"/>
  <c r="K45" i="22"/>
  <c r="A56" i="22"/>
  <c r="J70" i="22"/>
  <c r="K87" i="22"/>
  <c r="N87" i="22" s="1"/>
  <c r="J91" i="22"/>
  <c r="L92" i="22"/>
  <c r="F38" i="22"/>
  <c r="H42" i="22" s="1"/>
  <c r="B30" i="22"/>
  <c r="J34" i="22"/>
  <c r="N34" i="22" s="1"/>
  <c r="J37" i="22"/>
  <c r="N37" i="22" s="1"/>
  <c r="B56" i="22"/>
  <c r="K70" i="22"/>
  <c r="N70" i="22" s="1"/>
  <c r="K91" i="22"/>
  <c r="C30" i="22"/>
  <c r="J43" i="22"/>
  <c r="N43" i="22" s="1"/>
  <c r="C56" i="22"/>
  <c r="J88" i="22"/>
  <c r="N88" i="22" s="1"/>
  <c r="C4" i="22"/>
  <c r="L10" i="22"/>
  <c r="F12" i="22"/>
  <c r="H12" i="22" s="1"/>
  <c r="L13" i="22"/>
  <c r="F15" i="22"/>
  <c r="H15" i="22" s="1"/>
  <c r="L18" i="22"/>
  <c r="L23" i="22"/>
  <c r="L72" i="22"/>
  <c r="K72" i="22"/>
  <c r="N72" i="22" s="1"/>
  <c r="J75" i="22"/>
  <c r="L75" i="22"/>
  <c r="K75" i="22"/>
  <c r="C82" i="22"/>
  <c r="D82" i="22"/>
  <c r="B82" i="22"/>
  <c r="K42" i="22"/>
  <c r="J42" i="22"/>
  <c r="N42" i="22" s="1"/>
  <c r="K62" i="22"/>
  <c r="J62" i="22"/>
  <c r="N62" i="22" s="1"/>
  <c r="K66" i="22"/>
  <c r="J66" i="22"/>
  <c r="J72" i="22"/>
  <c r="A82" i="22"/>
  <c r="A4" i="22"/>
  <c r="J8" i="22"/>
  <c r="N8" i="22" s="1"/>
  <c r="L9" i="22"/>
  <c r="J10" i="22"/>
  <c r="N10" i="22" s="1"/>
  <c r="L11" i="22"/>
  <c r="J13" i="22"/>
  <c r="N13" i="22" s="1"/>
  <c r="L14" i="22"/>
  <c r="J16" i="22"/>
  <c r="N16" i="22" s="1"/>
  <c r="L17" i="22"/>
  <c r="J18" i="22"/>
  <c r="N18" i="22" s="1"/>
  <c r="L19" i="22"/>
  <c r="J20" i="22"/>
  <c r="F21" i="22"/>
  <c r="H21" i="22" s="1"/>
  <c r="L22" i="22"/>
  <c r="J23" i="22"/>
  <c r="F24" i="22"/>
  <c r="H24" i="22" s="1"/>
  <c r="F47" i="22"/>
  <c r="K61" i="22"/>
  <c r="L61" i="22"/>
  <c r="J61" i="22"/>
  <c r="L62" i="22"/>
  <c r="L66" i="22"/>
  <c r="L100" i="22"/>
  <c r="K100" i="22"/>
  <c r="L8" i="22"/>
  <c r="L16" i="22"/>
  <c r="L20" i="22"/>
  <c r="K39" i="22"/>
  <c r="J39" i="22"/>
  <c r="N39" i="22" s="1"/>
  <c r="J46" i="22"/>
  <c r="K46" i="22"/>
  <c r="L60" i="22"/>
  <c r="F64" i="22"/>
  <c r="K60" i="22"/>
  <c r="N60" i="22" s="1"/>
  <c r="K101" i="22"/>
  <c r="L101" i="22"/>
  <c r="J101" i="22"/>
  <c r="D4" i="22"/>
  <c r="K49" i="22"/>
  <c r="L49" i="22"/>
  <c r="J49" i="22"/>
  <c r="N49" i="22" s="1"/>
  <c r="K36" i="22"/>
  <c r="J36" i="22"/>
  <c r="F41" i="22"/>
  <c r="L42" i="22"/>
  <c r="L48" i="22"/>
  <c r="K48" i="22"/>
  <c r="K63" i="22"/>
  <c r="J63" i="22"/>
  <c r="N63" i="22" s="1"/>
  <c r="K65" i="22"/>
  <c r="F67" i="22"/>
  <c r="H66" i="22" s="1"/>
  <c r="J65" i="22"/>
  <c r="J89" i="22"/>
  <c r="K89" i="22"/>
  <c r="K94" i="22"/>
  <c r="J94" i="22"/>
  <c r="J100" i="22"/>
  <c r="F102" i="22"/>
  <c r="H102" i="22" s="1"/>
  <c r="L35" i="22"/>
  <c r="L37" i="22"/>
  <c r="L40" i="22"/>
  <c r="L44" i="22"/>
  <c r="F73" i="22"/>
  <c r="H72" i="22" s="1"/>
  <c r="L71" i="22"/>
  <c r="F90" i="22"/>
  <c r="L87" i="22"/>
  <c r="F76" i="22"/>
  <c r="J95" i="22"/>
  <c r="L74" i="22"/>
  <c r="L86" i="22"/>
  <c r="L91" i="22"/>
  <c r="K26" i="21"/>
  <c r="K23" i="21"/>
  <c r="J19" i="21"/>
  <c r="K13" i="21"/>
  <c r="F24" i="21"/>
  <c r="H24" i="21" s="1"/>
  <c r="K12" i="21"/>
  <c r="J10" i="21"/>
  <c r="K22" i="21"/>
  <c r="J25" i="21"/>
  <c r="J27" i="21"/>
  <c r="A42" i="21"/>
  <c r="J63" i="21"/>
  <c r="J14" i="21"/>
  <c r="K18" i="21"/>
  <c r="F21" i="21"/>
  <c r="H17" i="21" s="1"/>
  <c r="C42" i="21"/>
  <c r="J55" i="21"/>
  <c r="K11" i="21"/>
  <c r="K14" i="21"/>
  <c r="J17" i="21"/>
  <c r="N17" i="21" s="1"/>
  <c r="K20" i="21"/>
  <c r="K25" i="21"/>
  <c r="J57" i="21"/>
  <c r="J60" i="21"/>
  <c r="K70" i="21"/>
  <c r="K17" i="21"/>
  <c r="F16" i="21"/>
  <c r="H14" i="21" s="1"/>
  <c r="K10" i="21"/>
  <c r="J12" i="21"/>
  <c r="K15" i="21"/>
  <c r="K19" i="21"/>
  <c r="J22" i="21"/>
  <c r="K27" i="21"/>
  <c r="B42" i="21"/>
  <c r="J65" i="21"/>
  <c r="J69" i="21"/>
  <c r="J71" i="21"/>
  <c r="K62" i="21"/>
  <c r="J62" i="21"/>
  <c r="A5" i="21"/>
  <c r="L9" i="21"/>
  <c r="L11" i="21"/>
  <c r="L13" i="21"/>
  <c r="L15" i="21"/>
  <c r="L18" i="21"/>
  <c r="L20" i="21"/>
  <c r="L23" i="21"/>
  <c r="L26" i="21"/>
  <c r="F29" i="21"/>
  <c r="H28" i="21" s="1"/>
  <c r="L32" i="21"/>
  <c r="K32" i="21"/>
  <c r="K47" i="21"/>
  <c r="J47" i="21"/>
  <c r="K49" i="21"/>
  <c r="J49" i="21"/>
  <c r="K51" i="21"/>
  <c r="J51" i="21"/>
  <c r="F53" i="21"/>
  <c r="H62" i="21" s="1"/>
  <c r="L62" i="21"/>
  <c r="D5" i="21"/>
  <c r="F35" i="21"/>
  <c r="H35" i="21" s="1"/>
  <c r="F66" i="21"/>
  <c r="H66" i="21" s="1"/>
  <c r="B5" i="21"/>
  <c r="J28" i="21"/>
  <c r="J30" i="21"/>
  <c r="N30" i="21" s="1"/>
  <c r="J31" i="21"/>
  <c r="L47" i="21"/>
  <c r="L49" i="21"/>
  <c r="L51" i="21"/>
  <c r="K54" i="21"/>
  <c r="J54" i="21"/>
  <c r="K56" i="21"/>
  <c r="N56" i="21" s="1"/>
  <c r="J56" i="21"/>
  <c r="F58" i="21"/>
  <c r="K33" i="21"/>
  <c r="N33" i="21" s="1"/>
  <c r="J33" i="21"/>
  <c r="K64" i="21"/>
  <c r="J64" i="21"/>
  <c r="J9" i="21"/>
  <c r="L17" i="21"/>
  <c r="L22" i="21"/>
  <c r="K28" i="21"/>
  <c r="L30" i="21"/>
  <c r="K31" i="21"/>
  <c r="J32" i="21"/>
  <c r="L54" i="21"/>
  <c r="L56" i="21"/>
  <c r="K59" i="21"/>
  <c r="J59" i="21"/>
  <c r="F61" i="21"/>
  <c r="J68" i="21"/>
  <c r="L68" i="21"/>
  <c r="K68" i="21"/>
  <c r="K34" i="21"/>
  <c r="K46" i="21"/>
  <c r="K48" i="21"/>
  <c r="K50" i="21"/>
  <c r="K52" i="21"/>
  <c r="K55" i="21"/>
  <c r="N55" i="21" s="1"/>
  <c r="K57" i="21"/>
  <c r="N57" i="21" s="1"/>
  <c r="K60" i="21"/>
  <c r="K63" i="21"/>
  <c r="N63" i="21" s="1"/>
  <c r="K65" i="21"/>
  <c r="J67" i="21"/>
  <c r="F72" i="21"/>
  <c r="L34" i="21"/>
  <c r="L46" i="21"/>
  <c r="L48" i="21"/>
  <c r="L50" i="21"/>
  <c r="L52" i="21"/>
  <c r="L67" i="21"/>
  <c r="J70" i="21"/>
  <c r="K69" i="21"/>
  <c r="N69" i="21" s="1"/>
  <c r="K71" i="21"/>
  <c r="L15" i="20"/>
  <c r="K13" i="20"/>
  <c r="J49" i="20"/>
  <c r="J45" i="20"/>
  <c r="K65" i="20"/>
  <c r="F70" i="20"/>
  <c r="L68" i="20"/>
  <c r="J20" i="20"/>
  <c r="L17" i="20"/>
  <c r="J30" i="20"/>
  <c r="J15" i="20"/>
  <c r="K10" i="20"/>
  <c r="J25" i="20"/>
  <c r="L19" i="20"/>
  <c r="K19" i="20"/>
  <c r="L28" i="20"/>
  <c r="J28" i="20"/>
  <c r="L57" i="20"/>
  <c r="K57" i="20"/>
  <c r="J57" i="20"/>
  <c r="N57" i="20" s="1"/>
  <c r="J14" i="20"/>
  <c r="K14" i="20"/>
  <c r="J19" i="20"/>
  <c r="L48" i="20"/>
  <c r="K48" i="20"/>
  <c r="F16" i="20"/>
  <c r="H11" i="20" s="1"/>
  <c r="K9" i="20"/>
  <c r="L54" i="20"/>
  <c r="J54" i="20"/>
  <c r="L60" i="20"/>
  <c r="K60" i="20"/>
  <c r="J60" i="20"/>
  <c r="K12" i="20"/>
  <c r="J23" i="20"/>
  <c r="F26" i="20"/>
  <c r="H26" i="20" s="1"/>
  <c r="L11" i="20"/>
  <c r="K11" i="20"/>
  <c r="J11" i="20"/>
  <c r="K18" i="20"/>
  <c r="L18" i="20"/>
  <c r="J18" i="20"/>
  <c r="K53" i="20"/>
  <c r="K59" i="20"/>
  <c r="J63" i="20"/>
  <c r="F67" i="20"/>
  <c r="J69" i="20"/>
  <c r="J13" i="20"/>
  <c r="N13" i="20" s="1"/>
  <c r="J47" i="20"/>
  <c r="L59" i="20"/>
  <c r="K63" i="20"/>
  <c r="J65" i="20"/>
  <c r="F35" i="20"/>
  <c r="H33" i="20" s="1"/>
  <c r="J33" i="20"/>
  <c r="B5" i="20"/>
  <c r="C5" i="20"/>
  <c r="J46" i="20"/>
  <c r="L10" i="20"/>
  <c r="F51" i="20"/>
  <c r="J44" i="20"/>
  <c r="K46" i="20"/>
  <c r="D5" i="20"/>
  <c r="J22" i="20"/>
  <c r="F32" i="20"/>
  <c r="J27" i="20"/>
  <c r="C40" i="20"/>
  <c r="B40" i="20"/>
  <c r="K44" i="20"/>
  <c r="L46" i="20"/>
  <c r="J50" i="20"/>
  <c r="J55" i="20"/>
  <c r="J58" i="20"/>
  <c r="F61" i="20"/>
  <c r="J31" i="20"/>
  <c r="L12" i="20"/>
  <c r="L14" i="20"/>
  <c r="J24" i="20"/>
  <c r="J29" i="20"/>
  <c r="K31" i="20"/>
  <c r="J34" i="20"/>
  <c r="H34" i="20"/>
  <c r="L9" i="20"/>
  <c r="J17" i="20"/>
  <c r="F21" i="20"/>
  <c r="K22" i="20"/>
  <c r="L24" i="20"/>
  <c r="K27" i="20"/>
  <c r="L29" i="20"/>
  <c r="L34" i="20"/>
  <c r="A40" i="20"/>
  <c r="L44" i="20"/>
  <c r="J48" i="20"/>
  <c r="K50" i="20"/>
  <c r="F56" i="20"/>
  <c r="J53" i="20"/>
  <c r="K55" i="20"/>
  <c r="K58" i="20"/>
  <c r="K66" i="20"/>
  <c r="J66" i="20"/>
  <c r="L66" i="20"/>
  <c r="K20" i="20"/>
  <c r="K23" i="20"/>
  <c r="K25" i="20"/>
  <c r="K28" i="20"/>
  <c r="K30" i="20"/>
  <c r="N30" i="20" s="1"/>
  <c r="K33" i="20"/>
  <c r="K45" i="20"/>
  <c r="K47" i="20"/>
  <c r="K49" i="20"/>
  <c r="K52" i="20"/>
  <c r="N52" i="20" s="1"/>
  <c r="K54" i="20"/>
  <c r="K64" i="20"/>
  <c r="J64" i="20"/>
  <c r="J68" i="20"/>
  <c r="L33" i="20"/>
  <c r="L52" i="20"/>
  <c r="K62" i="20"/>
  <c r="J62" i="20"/>
  <c r="K68" i="20"/>
  <c r="K69" i="20"/>
  <c r="F129" i="18"/>
  <c r="H127" i="18" s="1"/>
  <c r="A104" i="18"/>
  <c r="C104" i="18"/>
  <c r="K81" i="18"/>
  <c r="K80" i="18"/>
  <c r="K79" i="18"/>
  <c r="K77" i="18"/>
  <c r="J76" i="18"/>
  <c r="N76" i="18" s="1"/>
  <c r="K75" i="18"/>
  <c r="J86" i="18"/>
  <c r="K86" i="18"/>
  <c r="N86" i="18" s="1"/>
  <c r="J84" i="18"/>
  <c r="K84" i="18"/>
  <c r="K83" i="18"/>
  <c r="J94" i="18"/>
  <c r="K94" i="18"/>
  <c r="J92" i="18"/>
  <c r="K92" i="18"/>
  <c r="F96" i="18"/>
  <c r="K91" i="18"/>
  <c r="J89" i="18"/>
  <c r="K89" i="18"/>
  <c r="B71" i="18"/>
  <c r="K47" i="18"/>
  <c r="K46" i="18"/>
  <c r="J46" i="18"/>
  <c r="K45" i="18"/>
  <c r="J44" i="18"/>
  <c r="K43" i="18"/>
  <c r="J42" i="18"/>
  <c r="K42" i="18"/>
  <c r="K65" i="18"/>
  <c r="F66" i="18"/>
  <c r="J64" i="18"/>
  <c r="C38" i="18"/>
  <c r="B38" i="18"/>
  <c r="J19" i="18"/>
  <c r="K19" i="18"/>
  <c r="F21" i="18"/>
  <c r="H17" i="18" s="1"/>
  <c r="K18" i="18"/>
  <c r="J17" i="18"/>
  <c r="K17" i="18"/>
  <c r="K15" i="18"/>
  <c r="K14" i="18"/>
  <c r="N14" i="18" s="1"/>
  <c r="J14" i="18"/>
  <c r="K13" i="18"/>
  <c r="N13" i="18" s="1"/>
  <c r="K12" i="18"/>
  <c r="J12" i="18"/>
  <c r="K11" i="18"/>
  <c r="K10" i="18"/>
  <c r="N10" i="18" s="1"/>
  <c r="F16" i="18"/>
  <c r="H16" i="18" s="1"/>
  <c r="K9" i="18"/>
  <c r="K29" i="18"/>
  <c r="J29" i="18"/>
  <c r="J27" i="18"/>
  <c r="K27" i="18"/>
  <c r="K25" i="18"/>
  <c r="N25" i="18" s="1"/>
  <c r="J25" i="18"/>
  <c r="F24" i="18"/>
  <c r="H24" i="18" s="1"/>
  <c r="K23" i="18"/>
  <c r="J22" i="18"/>
  <c r="K22" i="18"/>
  <c r="J32" i="18"/>
  <c r="K31" i="18"/>
  <c r="K59" i="18"/>
  <c r="J59" i="18"/>
  <c r="L59" i="18"/>
  <c r="K110" i="18"/>
  <c r="J110" i="18"/>
  <c r="L110" i="18"/>
  <c r="C5" i="18"/>
  <c r="B5" i="18"/>
  <c r="A5" i="18"/>
  <c r="K56" i="18"/>
  <c r="J56" i="18"/>
  <c r="L56" i="18"/>
  <c r="K108" i="18"/>
  <c r="F115" i="18"/>
  <c r="H110" i="18" s="1"/>
  <c r="J108" i="18"/>
  <c r="L108" i="18"/>
  <c r="K112" i="18"/>
  <c r="J112" i="18"/>
  <c r="L112" i="18"/>
  <c r="D5" i="18"/>
  <c r="K53" i="18"/>
  <c r="L53" i="18"/>
  <c r="J53" i="18"/>
  <c r="K114" i="18"/>
  <c r="J114" i="18"/>
  <c r="L114" i="18"/>
  <c r="L9" i="18"/>
  <c r="N9" i="18" s="1"/>
  <c r="L15" i="18"/>
  <c r="L20" i="18"/>
  <c r="L23" i="18"/>
  <c r="F33" i="18"/>
  <c r="H31" i="18" s="1"/>
  <c r="L43" i="18"/>
  <c r="L45" i="18"/>
  <c r="L47" i="18"/>
  <c r="K58" i="18"/>
  <c r="F63" i="18"/>
  <c r="K117" i="18"/>
  <c r="J117" i="18"/>
  <c r="D38" i="18"/>
  <c r="K48" i="18"/>
  <c r="K51" i="18"/>
  <c r="J58" i="18"/>
  <c r="K98" i="18"/>
  <c r="J98" i="18"/>
  <c r="N98" i="18" s="1"/>
  <c r="L117" i="18"/>
  <c r="K122" i="18"/>
  <c r="J122" i="18"/>
  <c r="L11" i="18"/>
  <c r="L13" i="18"/>
  <c r="L18" i="18"/>
  <c r="L26" i="18"/>
  <c r="L28" i="18"/>
  <c r="F30" i="18"/>
  <c r="H26" i="18" s="1"/>
  <c r="L31" i="18"/>
  <c r="F49" i="18"/>
  <c r="H56" i="18" s="1"/>
  <c r="K52" i="18"/>
  <c r="K55" i="18"/>
  <c r="K119" i="18"/>
  <c r="J119" i="18"/>
  <c r="J9" i="18"/>
  <c r="L17" i="18"/>
  <c r="L22" i="18"/>
  <c r="J48" i="18"/>
  <c r="K50" i="18"/>
  <c r="N50" i="18" s="1"/>
  <c r="J51" i="18"/>
  <c r="L52" i="18"/>
  <c r="F54" i="18"/>
  <c r="L55" i="18"/>
  <c r="F57" i="18"/>
  <c r="L58" i="18"/>
  <c r="K60" i="18"/>
  <c r="J60" i="18"/>
  <c r="K62" i="18"/>
  <c r="J62" i="18"/>
  <c r="L98" i="18"/>
  <c r="L122" i="18"/>
  <c r="K125" i="18"/>
  <c r="J125" i="18"/>
  <c r="K127" i="18"/>
  <c r="J127" i="18"/>
  <c r="K130" i="18"/>
  <c r="J130" i="18"/>
  <c r="F132" i="18"/>
  <c r="H131" i="18" s="1"/>
  <c r="K61" i="18"/>
  <c r="N61" i="18" s="1"/>
  <c r="L64" i="18"/>
  <c r="N64" i="18" s="1"/>
  <c r="J65" i="18"/>
  <c r="C71" i="18"/>
  <c r="J75" i="18"/>
  <c r="J77" i="18"/>
  <c r="N77" i="18" s="1"/>
  <c r="L78" i="18"/>
  <c r="J79" i="18"/>
  <c r="L80" i="18"/>
  <c r="J81" i="18"/>
  <c r="F82" i="18"/>
  <c r="L83" i="18"/>
  <c r="L85" i="18"/>
  <c r="F87" i="18"/>
  <c r="L88" i="18"/>
  <c r="F90" i="18"/>
  <c r="L91" i="18"/>
  <c r="L93" i="18"/>
  <c r="L95" i="18"/>
  <c r="K97" i="18"/>
  <c r="B104" i="18"/>
  <c r="K109" i="18"/>
  <c r="K111" i="18"/>
  <c r="K113" i="18"/>
  <c r="K116" i="18"/>
  <c r="K118" i="18"/>
  <c r="K121" i="18"/>
  <c r="K124" i="18"/>
  <c r="K126" i="18"/>
  <c r="N126" i="18" s="1"/>
  <c r="K131" i="18"/>
  <c r="L61" i="18"/>
  <c r="D71" i="18"/>
  <c r="L97" i="18"/>
  <c r="F99" i="18"/>
  <c r="H99" i="18" s="1"/>
  <c r="L109" i="18"/>
  <c r="L111" i="18"/>
  <c r="L113" i="18"/>
  <c r="L116" i="18"/>
  <c r="L118" i="18"/>
  <c r="F120" i="18"/>
  <c r="H118" i="18" s="1"/>
  <c r="L121" i="18"/>
  <c r="F123" i="18"/>
  <c r="L124" i="18"/>
  <c r="L126" i="18"/>
  <c r="L131" i="18"/>
  <c r="K51" i="17"/>
  <c r="L93" i="17"/>
  <c r="L78" i="17"/>
  <c r="K46" i="17"/>
  <c r="K93" i="17"/>
  <c r="N93" i="17" s="1"/>
  <c r="K60" i="17"/>
  <c r="L60" i="17"/>
  <c r="B71" i="17"/>
  <c r="J79" i="17"/>
  <c r="K97" i="17"/>
  <c r="N97" i="17" s="1"/>
  <c r="J126" i="17"/>
  <c r="J78" i="17"/>
  <c r="L94" i="17"/>
  <c r="K117" i="17"/>
  <c r="J121" i="17"/>
  <c r="J130" i="17"/>
  <c r="K61" i="17"/>
  <c r="K127" i="17"/>
  <c r="L55" i="17"/>
  <c r="L52" i="17"/>
  <c r="J50" i="17"/>
  <c r="L48" i="17"/>
  <c r="J48" i="17"/>
  <c r="J46" i="17"/>
  <c r="N46" i="17" s="1"/>
  <c r="K44" i="17"/>
  <c r="J44" i="17"/>
  <c r="J42" i="17"/>
  <c r="J29" i="17"/>
  <c r="J27" i="17"/>
  <c r="J25" i="17"/>
  <c r="K25" i="17"/>
  <c r="K27" i="17"/>
  <c r="K29" i="17"/>
  <c r="J32" i="17"/>
  <c r="B38" i="17"/>
  <c r="L50" i="17"/>
  <c r="L51" i="17"/>
  <c r="N51" i="17" s="1"/>
  <c r="J64" i="17"/>
  <c r="C71" i="17"/>
  <c r="F90" i="17"/>
  <c r="H121" i="17" s="1"/>
  <c r="J118" i="17"/>
  <c r="L127" i="17"/>
  <c r="N127" i="17" s="1"/>
  <c r="K32" i="17"/>
  <c r="C38" i="17"/>
  <c r="J109" i="17"/>
  <c r="J111" i="17"/>
  <c r="J113" i="17"/>
  <c r="F120" i="17"/>
  <c r="K118" i="17"/>
  <c r="N118" i="17" s="1"/>
  <c r="F49" i="17"/>
  <c r="J52" i="17"/>
  <c r="J55" i="17"/>
  <c r="J61" i="17"/>
  <c r="A71" i="17"/>
  <c r="L79" i="17"/>
  <c r="J94" i="17"/>
  <c r="N94" i="17" s="1"/>
  <c r="K109" i="17"/>
  <c r="K111" i="17"/>
  <c r="K113" i="17"/>
  <c r="J116" i="17"/>
  <c r="N116" i="17" s="1"/>
  <c r="L117" i="17"/>
  <c r="J22" i="17"/>
  <c r="N22" i="17" s="1"/>
  <c r="J19" i="17"/>
  <c r="F21" i="17"/>
  <c r="H21" i="17" s="1"/>
  <c r="K19" i="17"/>
  <c r="N19" i="17" s="1"/>
  <c r="K17" i="17"/>
  <c r="J17" i="17"/>
  <c r="K14" i="17"/>
  <c r="K12" i="17"/>
  <c r="K10" i="17"/>
  <c r="J10" i="17"/>
  <c r="J12" i="17"/>
  <c r="J14" i="17"/>
  <c r="J11" i="17"/>
  <c r="J13" i="17"/>
  <c r="J23" i="17"/>
  <c r="J28" i="17"/>
  <c r="L59" i="17"/>
  <c r="K59" i="17"/>
  <c r="J59" i="17"/>
  <c r="F115" i="17"/>
  <c r="J108" i="17"/>
  <c r="L108" i="17"/>
  <c r="K108" i="17"/>
  <c r="J112" i="17"/>
  <c r="L112" i="17"/>
  <c r="K112" i="17"/>
  <c r="K124" i="17"/>
  <c r="J124" i="17"/>
  <c r="L124" i="17"/>
  <c r="F129" i="17"/>
  <c r="C5" i="17"/>
  <c r="B5" i="17"/>
  <c r="K13" i="17"/>
  <c r="K15" i="17"/>
  <c r="K23" i="17"/>
  <c r="K28" i="17"/>
  <c r="L53" i="17"/>
  <c r="K53" i="17"/>
  <c r="K85" i="17"/>
  <c r="L85" i="17"/>
  <c r="J125" i="17"/>
  <c r="K125" i="17"/>
  <c r="L125" i="17"/>
  <c r="A5" i="17"/>
  <c r="G3" i="17" s="1"/>
  <c r="L11" i="17"/>
  <c r="L28" i="17"/>
  <c r="J31" i="17"/>
  <c r="F33" i="17"/>
  <c r="J53" i="17"/>
  <c r="K77" i="17"/>
  <c r="L77" i="17"/>
  <c r="L83" i="17"/>
  <c r="F87" i="17"/>
  <c r="K83" i="17"/>
  <c r="J83" i="17"/>
  <c r="J85" i="17"/>
  <c r="F16" i="17"/>
  <c r="H11" i="17" s="1"/>
  <c r="J9" i="17"/>
  <c r="J15" i="17"/>
  <c r="J26" i="17"/>
  <c r="F30" i="17"/>
  <c r="H26" i="17" s="1"/>
  <c r="L80" i="17"/>
  <c r="K80" i="17"/>
  <c r="K89" i="17"/>
  <c r="J89" i="17"/>
  <c r="L89" i="17"/>
  <c r="L95" i="17"/>
  <c r="K95" i="17"/>
  <c r="J95" i="17"/>
  <c r="K9" i="17"/>
  <c r="K11" i="17"/>
  <c r="K26" i="17"/>
  <c r="J43" i="17"/>
  <c r="N43" i="17" s="1"/>
  <c r="J45" i="17"/>
  <c r="J47" i="17"/>
  <c r="L56" i="17"/>
  <c r="K56" i="17"/>
  <c r="K58" i="17"/>
  <c r="L58" i="17"/>
  <c r="J58" i="17"/>
  <c r="J76" i="17"/>
  <c r="L76" i="17"/>
  <c r="K76" i="17"/>
  <c r="J122" i="17"/>
  <c r="L122" i="17"/>
  <c r="K122" i="17"/>
  <c r="L9" i="17"/>
  <c r="L13" i="17"/>
  <c r="J18" i="17"/>
  <c r="J20" i="17"/>
  <c r="L23" i="17"/>
  <c r="D5" i="17"/>
  <c r="K18" i="17"/>
  <c r="K20" i="17"/>
  <c r="F24" i="17"/>
  <c r="H23" i="17" s="1"/>
  <c r="K31" i="17"/>
  <c r="L43" i="17"/>
  <c r="L45" i="17"/>
  <c r="L47" i="17"/>
  <c r="F54" i="17"/>
  <c r="F57" i="17"/>
  <c r="F63" i="17"/>
  <c r="K75" i="17"/>
  <c r="J75" i="17"/>
  <c r="F82" i="17"/>
  <c r="H110" i="17" s="1"/>
  <c r="L75" i="17"/>
  <c r="J77" i="17"/>
  <c r="K84" i="17"/>
  <c r="L84" i="17"/>
  <c r="J84" i="17"/>
  <c r="K88" i="17"/>
  <c r="L88" i="17"/>
  <c r="J88" i="17"/>
  <c r="K92" i="17"/>
  <c r="L92" i="17"/>
  <c r="J92" i="17"/>
  <c r="C104" i="17"/>
  <c r="D104" i="17"/>
  <c r="B104" i="17"/>
  <c r="A104" i="17"/>
  <c r="J110" i="17"/>
  <c r="L110" i="17"/>
  <c r="K110" i="17"/>
  <c r="D38" i="17"/>
  <c r="J114" i="17"/>
  <c r="K131" i="17"/>
  <c r="L131" i="17"/>
  <c r="F132" i="17"/>
  <c r="J119" i="17"/>
  <c r="K119" i="17"/>
  <c r="N119" i="17" s="1"/>
  <c r="J62" i="17"/>
  <c r="K62" i="17"/>
  <c r="K65" i="17"/>
  <c r="L65" i="17"/>
  <c r="F66" i="17"/>
  <c r="F96" i="17"/>
  <c r="H124" i="17" s="1"/>
  <c r="J91" i="17"/>
  <c r="L17" i="17"/>
  <c r="L22" i="17"/>
  <c r="L42" i="17"/>
  <c r="L64" i="17"/>
  <c r="K81" i="17"/>
  <c r="N81" i="17" s="1"/>
  <c r="L81" i="17"/>
  <c r="K86" i="17"/>
  <c r="J86" i="17"/>
  <c r="K91" i="17"/>
  <c r="J98" i="17"/>
  <c r="L98" i="17"/>
  <c r="K114" i="17"/>
  <c r="L119" i="17"/>
  <c r="F123" i="17"/>
  <c r="K126" i="17"/>
  <c r="N126" i="17" s="1"/>
  <c r="L130" i="17"/>
  <c r="F99" i="17"/>
  <c r="L97" i="17"/>
  <c r="L116" i="17"/>
  <c r="L121" i="17"/>
  <c r="N142" i="2"/>
  <c r="F154" i="2"/>
  <c r="L154" i="2" s="1"/>
  <c r="F153" i="2"/>
  <c r="J153" i="2" s="1"/>
  <c r="F151" i="2"/>
  <c r="F150" i="2"/>
  <c r="L150" i="2" s="1"/>
  <c r="F149" i="2"/>
  <c r="K149" i="2" s="1"/>
  <c r="F148" i="2"/>
  <c r="L148" i="2" s="1"/>
  <c r="F147" i="2"/>
  <c r="K147" i="2" s="1"/>
  <c r="F145" i="2"/>
  <c r="L145" i="2" s="1"/>
  <c r="F144" i="2"/>
  <c r="K144" i="2" s="1"/>
  <c r="F143" i="2"/>
  <c r="L143" i="2" s="1"/>
  <c r="F142" i="2"/>
  <c r="F140" i="2"/>
  <c r="L140" i="2" s="1"/>
  <c r="F139" i="2"/>
  <c r="K139" i="2" s="1"/>
  <c r="F137" i="2"/>
  <c r="L137" i="2" s="1"/>
  <c r="F136" i="2"/>
  <c r="K136" i="2" s="1"/>
  <c r="N136" i="2" s="1"/>
  <c r="F135" i="2"/>
  <c r="L135" i="2" s="1"/>
  <c r="F134" i="2"/>
  <c r="K134" i="2" s="1"/>
  <c r="F132" i="2"/>
  <c r="K132" i="2" s="1"/>
  <c r="F131" i="2"/>
  <c r="K131" i="2" s="1"/>
  <c r="F130" i="2"/>
  <c r="L130" i="2" s="1"/>
  <c r="F129" i="2"/>
  <c r="K129" i="2" s="1"/>
  <c r="F128" i="2"/>
  <c r="L128" i="2" s="1"/>
  <c r="F127" i="2"/>
  <c r="K127" i="2" s="1"/>
  <c r="F126" i="2"/>
  <c r="L126" i="2" s="1"/>
  <c r="D121" i="2"/>
  <c r="B122" i="2" s="1"/>
  <c r="F115" i="2"/>
  <c r="L115" i="2" s="1"/>
  <c r="F114" i="2"/>
  <c r="L114" i="2" s="1"/>
  <c r="F112" i="2"/>
  <c r="J112" i="2" s="1"/>
  <c r="F111" i="2"/>
  <c r="K111" i="2" s="1"/>
  <c r="F110" i="2"/>
  <c r="J110" i="2" s="1"/>
  <c r="F109" i="2"/>
  <c r="K109" i="2" s="1"/>
  <c r="F108" i="2"/>
  <c r="J108" i="2" s="1"/>
  <c r="F106" i="2"/>
  <c r="K106" i="2" s="1"/>
  <c r="F105" i="2"/>
  <c r="L105" i="2" s="1"/>
  <c r="F104" i="2"/>
  <c r="K104" i="2" s="1"/>
  <c r="F103" i="2"/>
  <c r="F101" i="2"/>
  <c r="K101" i="2" s="1"/>
  <c r="F100" i="2"/>
  <c r="F98" i="2"/>
  <c r="L98" i="2" s="1"/>
  <c r="F97" i="2"/>
  <c r="J97" i="2" s="1"/>
  <c r="F96" i="2"/>
  <c r="L96" i="2" s="1"/>
  <c r="F95" i="2"/>
  <c r="F93" i="2"/>
  <c r="K93" i="2" s="1"/>
  <c r="F92" i="2"/>
  <c r="J92" i="2" s="1"/>
  <c r="F91" i="2"/>
  <c r="L91" i="2" s="1"/>
  <c r="F90" i="2"/>
  <c r="L90" i="2" s="1"/>
  <c r="F89" i="2"/>
  <c r="L89" i="2" s="1"/>
  <c r="F88" i="2"/>
  <c r="L88" i="2" s="1"/>
  <c r="F87" i="2"/>
  <c r="L87" i="2" s="1"/>
  <c r="D82" i="2"/>
  <c r="B83" i="2" s="1"/>
  <c r="F76" i="2"/>
  <c r="F75" i="2"/>
  <c r="F73" i="2"/>
  <c r="F72" i="2"/>
  <c r="F71" i="2"/>
  <c r="F70" i="2"/>
  <c r="F69" i="2"/>
  <c r="F65" i="2"/>
  <c r="F66" i="2"/>
  <c r="F67" i="2"/>
  <c r="F64" i="2"/>
  <c r="F62" i="2"/>
  <c r="F61" i="2"/>
  <c r="F57" i="2"/>
  <c r="F58" i="2"/>
  <c r="F59" i="2"/>
  <c r="F56" i="2"/>
  <c r="F49" i="2"/>
  <c r="J49" i="2" s="1"/>
  <c r="F50" i="2"/>
  <c r="J50" i="2" s="1"/>
  <c r="F51" i="2"/>
  <c r="K51" i="2" s="1"/>
  <c r="F52" i="2"/>
  <c r="J52" i="2" s="1"/>
  <c r="F53" i="2"/>
  <c r="J53" i="2" s="1"/>
  <c r="F54" i="2"/>
  <c r="K54" i="2" s="1"/>
  <c r="F48" i="2"/>
  <c r="K48" i="2" s="1"/>
  <c r="D43" i="2"/>
  <c r="A44" i="2" s="1"/>
  <c r="F37" i="2"/>
  <c r="F36" i="2"/>
  <c r="F34" i="2"/>
  <c r="F33" i="2"/>
  <c r="F32" i="2"/>
  <c r="F31" i="2"/>
  <c r="F30" i="2"/>
  <c r="F26" i="2"/>
  <c r="F27" i="2"/>
  <c r="F28" i="2"/>
  <c r="F25" i="2"/>
  <c r="F23" i="2"/>
  <c r="F22" i="2"/>
  <c r="F20" i="2"/>
  <c r="F19" i="2"/>
  <c r="F18" i="2"/>
  <c r="F17" i="2"/>
  <c r="F10" i="2"/>
  <c r="F11" i="2"/>
  <c r="F12" i="2"/>
  <c r="F13" i="2"/>
  <c r="F14" i="2"/>
  <c r="F15" i="2"/>
  <c r="F9" i="2"/>
  <c r="D4" i="2"/>
  <c r="D5" i="2" s="1"/>
  <c r="F41" i="1"/>
  <c r="F40" i="1"/>
  <c r="F39" i="1"/>
  <c r="F38" i="1"/>
  <c r="F33" i="1"/>
  <c r="F32" i="1"/>
  <c r="F31" i="1"/>
  <c r="F30" i="1"/>
  <c r="F29" i="1"/>
  <c r="F36" i="1"/>
  <c r="F35" i="1"/>
  <c r="F27" i="1"/>
  <c r="F26" i="1"/>
  <c r="F25" i="1"/>
  <c r="F24" i="1"/>
  <c r="F22" i="1"/>
  <c r="F21" i="1"/>
  <c r="F19" i="1"/>
  <c r="F18" i="1"/>
  <c r="F17" i="1"/>
  <c r="F16" i="1"/>
  <c r="F9" i="1"/>
  <c r="F10" i="1"/>
  <c r="F11" i="1"/>
  <c r="F12" i="1"/>
  <c r="F13" i="1"/>
  <c r="F14" i="1"/>
  <c r="F8" i="1"/>
  <c r="D3" i="1"/>
  <c r="B4" i="1" s="1"/>
  <c r="H116" i="22" l="1"/>
  <c r="H124" i="22"/>
  <c r="H152" i="22"/>
  <c r="O154" i="22" s="1"/>
  <c r="Q154" i="22" s="1"/>
  <c r="H142" i="22"/>
  <c r="H115" i="22"/>
  <c r="H149" i="22"/>
  <c r="H148" i="22"/>
  <c r="H117" i="22"/>
  <c r="N12" i="17"/>
  <c r="N22" i="18"/>
  <c r="N89" i="18"/>
  <c r="N92" i="18"/>
  <c r="H90" i="22"/>
  <c r="H94" i="22"/>
  <c r="H98" i="22"/>
  <c r="N92" i="22"/>
  <c r="H93" i="22"/>
  <c r="H125" i="22"/>
  <c r="H145" i="22"/>
  <c r="H123" i="22"/>
  <c r="H113" i="22"/>
  <c r="H120" i="22"/>
  <c r="N83" i="18"/>
  <c r="N89" i="22"/>
  <c r="N45" i="22"/>
  <c r="H119" i="22"/>
  <c r="N122" i="22"/>
  <c r="H151" i="22"/>
  <c r="H143" i="22"/>
  <c r="H101" i="22"/>
  <c r="H140" i="22"/>
  <c r="N79" i="18"/>
  <c r="N65" i="20"/>
  <c r="N19" i="20"/>
  <c r="N15" i="20"/>
  <c r="N61" i="22"/>
  <c r="H99" i="22"/>
  <c r="N118" i="22"/>
  <c r="H128" i="22"/>
  <c r="N144" i="22"/>
  <c r="N138" i="22"/>
  <c r="H168" i="22"/>
  <c r="H165" i="22"/>
  <c r="H169" i="22"/>
  <c r="H173" i="22"/>
  <c r="H164" i="22"/>
  <c r="H89" i="22"/>
  <c r="H139" i="22"/>
  <c r="H176" i="22"/>
  <c r="H87" i="22"/>
  <c r="H121" i="22"/>
  <c r="H88" i="22"/>
  <c r="H118" i="22"/>
  <c r="H167" i="22"/>
  <c r="H166" i="22"/>
  <c r="H127" i="22"/>
  <c r="O128" i="22" s="1"/>
  <c r="Q128" i="22" s="1"/>
  <c r="H91" i="22"/>
  <c r="H138" i="22"/>
  <c r="O142" i="22" s="1"/>
  <c r="Q142" i="22" s="1"/>
  <c r="H150" i="22"/>
  <c r="H114" i="22"/>
  <c r="N44" i="17"/>
  <c r="N78" i="18"/>
  <c r="N26" i="18"/>
  <c r="N25" i="20"/>
  <c r="N17" i="20"/>
  <c r="N12" i="20"/>
  <c r="N139" i="22"/>
  <c r="H154" i="22"/>
  <c r="H171" i="22"/>
  <c r="H177" i="22"/>
  <c r="H97" i="22"/>
  <c r="H147" i="22"/>
  <c r="H144" i="22"/>
  <c r="H95" i="22"/>
  <c r="H141" i="22"/>
  <c r="H170" i="22"/>
  <c r="H92" i="22"/>
  <c r="H126" i="22"/>
  <c r="H175" i="22"/>
  <c r="H153" i="22"/>
  <c r="H122" i="22"/>
  <c r="H112" i="22"/>
  <c r="H146" i="22"/>
  <c r="O151" i="22" s="1"/>
  <c r="Q151" i="22" s="1"/>
  <c r="N26" i="21"/>
  <c r="N10" i="21"/>
  <c r="N15" i="21"/>
  <c r="N54" i="21"/>
  <c r="N11" i="21"/>
  <c r="N18" i="21"/>
  <c r="N27" i="21"/>
  <c r="N12" i="21"/>
  <c r="N14" i="21"/>
  <c r="N13" i="21"/>
  <c r="N44" i="20"/>
  <c r="N50" i="20"/>
  <c r="N54" i="20"/>
  <c r="N64" i="20"/>
  <c r="N49" i="20"/>
  <c r="N48" i="18"/>
  <c r="N118" i="18"/>
  <c r="N81" i="18"/>
  <c r="N18" i="18"/>
  <c r="G36" i="18"/>
  <c r="N94" i="18"/>
  <c r="N43" i="18"/>
  <c r="N84" i="18"/>
  <c r="N116" i="18"/>
  <c r="N91" i="18"/>
  <c r="N80" i="18"/>
  <c r="N75" i="18"/>
  <c r="N127" i="18"/>
  <c r="N51" i="18"/>
  <c r="N58" i="18"/>
  <c r="N47" i="18"/>
  <c r="H114" i="18"/>
  <c r="H23" i="18"/>
  <c r="N53" i="18"/>
  <c r="G3" i="18"/>
  <c r="N46" i="18"/>
  <c r="H126" i="18"/>
  <c r="H122" i="18"/>
  <c r="H123" i="18"/>
  <c r="H115" i="18"/>
  <c r="H112" i="18"/>
  <c r="H109" i="18"/>
  <c r="H120" i="18"/>
  <c r="H119" i="18"/>
  <c r="N124" i="18"/>
  <c r="N97" i="18"/>
  <c r="G69" i="18"/>
  <c r="H130" i="18"/>
  <c r="H132" i="18"/>
  <c r="N117" i="18"/>
  <c r="N11" i="18"/>
  <c r="H129" i="18"/>
  <c r="H128" i="18"/>
  <c r="H124" i="18"/>
  <c r="H117" i="18"/>
  <c r="H111" i="18"/>
  <c r="H22" i="18"/>
  <c r="O24" i="18" s="1"/>
  <c r="N119" i="18"/>
  <c r="N45" i="18"/>
  <c r="N114" i="18"/>
  <c r="N23" i="18"/>
  <c r="N44" i="18"/>
  <c r="H121" i="18"/>
  <c r="H113" i="18"/>
  <c r="H116" i="18"/>
  <c r="H108" i="18"/>
  <c r="H125" i="18"/>
  <c r="K112" i="2"/>
  <c r="L112" i="2"/>
  <c r="L73" i="2"/>
  <c r="K73" i="2"/>
  <c r="J73" i="2"/>
  <c r="N32" i="17"/>
  <c r="N25" i="17"/>
  <c r="N60" i="17"/>
  <c r="N85" i="17"/>
  <c r="N55" i="17"/>
  <c r="N78" i="17"/>
  <c r="N62" i="17"/>
  <c r="N77" i="17"/>
  <c r="N80" i="17"/>
  <c r="N15" i="17"/>
  <c r="N83" i="17"/>
  <c r="N79" i="17"/>
  <c r="N64" i="17"/>
  <c r="N26" i="17"/>
  <c r="N11" i="17"/>
  <c r="N14" i="17"/>
  <c r="N27" i="17"/>
  <c r="N20" i="17"/>
  <c r="N45" i="17"/>
  <c r="N9" i="17"/>
  <c r="N31" i="17"/>
  <c r="N23" i="17"/>
  <c r="N29" i="17"/>
  <c r="N47" i="17"/>
  <c r="N110" i="17"/>
  <c r="N18" i="17"/>
  <c r="N76" i="17"/>
  <c r="N13" i="17"/>
  <c r="N10" i="17"/>
  <c r="N17" i="17"/>
  <c r="N48" i="17"/>
  <c r="N165" i="22"/>
  <c r="O168" i="22" s="1"/>
  <c r="Q168" i="22" s="1"/>
  <c r="N178" i="22"/>
  <c r="N170" i="22"/>
  <c r="N169" i="22"/>
  <c r="O177" i="22"/>
  <c r="Q177" i="22" s="1"/>
  <c r="N179" i="22"/>
  <c r="O180" i="22" s="1"/>
  <c r="Q180" i="22" s="1"/>
  <c r="N146" i="22"/>
  <c r="N153" i="22"/>
  <c r="O145" i="22"/>
  <c r="Q145" i="22" s="1"/>
  <c r="N127" i="22"/>
  <c r="N117" i="22"/>
  <c r="O119" i="22" s="1"/>
  <c r="Q119" i="22" s="1"/>
  <c r="N121" i="22"/>
  <c r="N113" i="22"/>
  <c r="N23" i="22"/>
  <c r="N17" i="22"/>
  <c r="N69" i="22"/>
  <c r="N68" i="22"/>
  <c r="H70" i="22"/>
  <c r="N95" i="22"/>
  <c r="H61" i="22"/>
  <c r="N14" i="22"/>
  <c r="N91" i="22"/>
  <c r="N94" i="22"/>
  <c r="N9" i="22"/>
  <c r="H47" i="22"/>
  <c r="H50" i="22"/>
  <c r="H39" i="22"/>
  <c r="H44" i="22"/>
  <c r="H35" i="22"/>
  <c r="H36" i="22"/>
  <c r="H46" i="22"/>
  <c r="H37" i="22"/>
  <c r="H38" i="22"/>
  <c r="H40" i="22"/>
  <c r="H48" i="22"/>
  <c r="H45" i="22"/>
  <c r="H34" i="22"/>
  <c r="H41" i="22"/>
  <c r="H43" i="22"/>
  <c r="H49" i="22"/>
  <c r="G54" i="22"/>
  <c r="H65" i="22"/>
  <c r="N74" i="22"/>
  <c r="N65" i="22"/>
  <c r="G2" i="22"/>
  <c r="G28" i="22"/>
  <c r="H8" i="22"/>
  <c r="H10" i="22"/>
  <c r="H9" i="22"/>
  <c r="H16" i="22"/>
  <c r="H63" i="22"/>
  <c r="H60" i="22"/>
  <c r="N22" i="22"/>
  <c r="H20" i="22"/>
  <c r="H22" i="22"/>
  <c r="H11" i="22"/>
  <c r="H23" i="22"/>
  <c r="H14" i="22"/>
  <c r="H68" i="22"/>
  <c r="N100" i="22"/>
  <c r="H67" i="22"/>
  <c r="H13" i="22"/>
  <c r="N101" i="22"/>
  <c r="H64" i="22"/>
  <c r="G80" i="22"/>
  <c r="N66" i="22"/>
  <c r="H62" i="22"/>
  <c r="H18" i="22"/>
  <c r="H19" i="22"/>
  <c r="H76" i="22"/>
  <c r="H74" i="22"/>
  <c r="H69" i="22"/>
  <c r="H73" i="22"/>
  <c r="H71" i="22"/>
  <c r="H75" i="22"/>
  <c r="N75" i="22"/>
  <c r="H17" i="22"/>
  <c r="H54" i="21"/>
  <c r="H26" i="21"/>
  <c r="N23" i="21"/>
  <c r="H72" i="21"/>
  <c r="N50" i="21"/>
  <c r="H50" i="21"/>
  <c r="H58" i="21"/>
  <c r="H22" i="21"/>
  <c r="N22" i="21"/>
  <c r="H23" i="21"/>
  <c r="N65" i="21"/>
  <c r="H59" i="21"/>
  <c r="H46" i="21"/>
  <c r="H11" i="21"/>
  <c r="H47" i="21"/>
  <c r="H19" i="21"/>
  <c r="H70" i="21"/>
  <c r="H68" i="21"/>
  <c r="N59" i="21"/>
  <c r="H52" i="21"/>
  <c r="H64" i="21"/>
  <c r="H21" i="21"/>
  <c r="N60" i="21"/>
  <c r="H20" i="21"/>
  <c r="H61" i="21"/>
  <c r="H48" i="21"/>
  <c r="H56" i="21"/>
  <c r="H18" i="21"/>
  <c r="H51" i="21"/>
  <c r="H16" i="21"/>
  <c r="G40" i="21"/>
  <c r="N28" i="21"/>
  <c r="H9" i="21"/>
  <c r="N46" i="21"/>
  <c r="H34" i="21"/>
  <c r="H15" i="21"/>
  <c r="H30" i="21"/>
  <c r="H12" i="21"/>
  <c r="H10" i="21"/>
  <c r="N70" i="21"/>
  <c r="N48" i="21"/>
  <c r="N52" i="21"/>
  <c r="N9" i="21"/>
  <c r="H33" i="21"/>
  <c r="N31" i="21"/>
  <c r="H13" i="21"/>
  <c r="N49" i="21"/>
  <c r="N68" i="21"/>
  <c r="N64" i="21"/>
  <c r="N51" i="21"/>
  <c r="H27" i="21"/>
  <c r="H29" i="21"/>
  <c r="H25" i="21"/>
  <c r="N67" i="21"/>
  <c r="H32" i="21"/>
  <c r="H71" i="21"/>
  <c r="H65" i="21"/>
  <c r="H63" i="21"/>
  <c r="H60" i="21"/>
  <c r="H57" i="21"/>
  <c r="H55" i="21"/>
  <c r="H53" i="21"/>
  <c r="H67" i="21"/>
  <c r="H69" i="21"/>
  <c r="H49" i="21"/>
  <c r="N47" i="21"/>
  <c r="H31" i="21"/>
  <c r="G3" i="21"/>
  <c r="N69" i="20"/>
  <c r="N53" i="20"/>
  <c r="G3" i="20"/>
  <c r="N63" i="20"/>
  <c r="N45" i="20"/>
  <c r="N9" i="20"/>
  <c r="N10" i="20"/>
  <c r="N59" i="20"/>
  <c r="N48" i="20"/>
  <c r="N47" i="20"/>
  <c r="H70" i="20"/>
  <c r="H68" i="20"/>
  <c r="H66" i="20"/>
  <c r="H64" i="20"/>
  <c r="H53" i="20"/>
  <c r="H61" i="20"/>
  <c r="H58" i="20"/>
  <c r="H55" i="20"/>
  <c r="H56" i="20"/>
  <c r="H48" i="20"/>
  <c r="H44" i="20"/>
  <c r="H50" i="20"/>
  <c r="H67" i="20"/>
  <c r="N20" i="20"/>
  <c r="N14" i="20"/>
  <c r="H16" i="20"/>
  <c r="H14" i="20"/>
  <c r="N11" i="20"/>
  <c r="H13" i="20"/>
  <c r="H15" i="20"/>
  <c r="H10" i="20"/>
  <c r="H9" i="20"/>
  <c r="H12" i="20"/>
  <c r="N23" i="20"/>
  <c r="H24" i="20"/>
  <c r="H22" i="20"/>
  <c r="H25" i="20"/>
  <c r="H23" i="20"/>
  <c r="N28" i="20"/>
  <c r="N58" i="20"/>
  <c r="N18" i="20"/>
  <c r="N60" i="20"/>
  <c r="H35" i="20"/>
  <c r="N34" i="20"/>
  <c r="H21" i="20"/>
  <c r="H20" i="20"/>
  <c r="H32" i="20"/>
  <c r="H28" i="20"/>
  <c r="H30" i="20"/>
  <c r="N46" i="20"/>
  <c r="N62" i="20"/>
  <c r="N68" i="20"/>
  <c r="N33" i="20"/>
  <c r="G38" i="20"/>
  <c r="H19" i="20"/>
  <c r="N24" i="20"/>
  <c r="H17" i="20"/>
  <c r="H18" i="20"/>
  <c r="H29" i="20"/>
  <c r="H31" i="20"/>
  <c r="H27" i="20"/>
  <c r="N29" i="20"/>
  <c r="N55" i="20"/>
  <c r="N27" i="20"/>
  <c r="H65" i="20"/>
  <c r="H63" i="20"/>
  <c r="H69" i="20"/>
  <c r="H54" i="20"/>
  <c r="H49" i="20"/>
  <c r="H51" i="20"/>
  <c r="H45" i="20"/>
  <c r="H62" i="20"/>
  <c r="H52" i="20"/>
  <c r="H47" i="20"/>
  <c r="H60" i="20"/>
  <c r="H59" i="20"/>
  <c r="H57" i="20"/>
  <c r="H46" i="20"/>
  <c r="N113" i="18"/>
  <c r="N111" i="18"/>
  <c r="N109" i="18"/>
  <c r="N108" i="18"/>
  <c r="N125" i="18"/>
  <c r="N121" i="18"/>
  <c r="N131" i="18"/>
  <c r="N130" i="18"/>
  <c r="G102" i="18"/>
  <c r="H96" i="18"/>
  <c r="H95" i="18"/>
  <c r="H94" i="18"/>
  <c r="H93" i="18"/>
  <c r="H92" i="18"/>
  <c r="H91" i="18"/>
  <c r="N52" i="18"/>
  <c r="N42" i="18"/>
  <c r="H55" i="18"/>
  <c r="N60" i="18"/>
  <c r="N55" i="18"/>
  <c r="N65" i="18"/>
  <c r="H18" i="18"/>
  <c r="H20" i="18"/>
  <c r="H21" i="18"/>
  <c r="H19" i="18"/>
  <c r="H10" i="18"/>
  <c r="N12" i="18"/>
  <c r="H9" i="18"/>
  <c r="H13" i="18"/>
  <c r="H14" i="18"/>
  <c r="H15" i="18"/>
  <c r="H11" i="18"/>
  <c r="H12" i="18"/>
  <c r="N31" i="18"/>
  <c r="H82" i="18"/>
  <c r="H80" i="18"/>
  <c r="H78" i="18"/>
  <c r="H76" i="18"/>
  <c r="H79" i="18"/>
  <c r="H75" i="18"/>
  <c r="H77" i="18"/>
  <c r="H81" i="18"/>
  <c r="H60" i="18"/>
  <c r="H57" i="18"/>
  <c r="H48" i="18"/>
  <c r="H63" i="18"/>
  <c r="N59" i="18"/>
  <c r="H90" i="18"/>
  <c r="H88" i="18"/>
  <c r="H89" i="18"/>
  <c r="H64" i="18"/>
  <c r="H49" i="18"/>
  <c r="H65" i="18"/>
  <c r="H42" i="18"/>
  <c r="H44" i="18"/>
  <c r="H46" i="18"/>
  <c r="H43" i="18"/>
  <c r="H87" i="18"/>
  <c r="H85" i="18"/>
  <c r="H83" i="18"/>
  <c r="H84" i="18"/>
  <c r="H86" i="18"/>
  <c r="H62" i="18"/>
  <c r="H50" i="18"/>
  <c r="H52" i="18"/>
  <c r="H30" i="18"/>
  <c r="H27" i="18"/>
  <c r="H25" i="18"/>
  <c r="H29" i="18"/>
  <c r="H98" i="18"/>
  <c r="H47" i="18"/>
  <c r="H33" i="18"/>
  <c r="H32" i="18"/>
  <c r="N110" i="18"/>
  <c r="H58" i="18"/>
  <c r="H54" i="18"/>
  <c r="N122" i="18"/>
  <c r="H66" i="18"/>
  <c r="H51" i="18"/>
  <c r="H45" i="18"/>
  <c r="H28" i="18"/>
  <c r="H61" i="18"/>
  <c r="H97" i="18"/>
  <c r="H53" i="18"/>
  <c r="N112" i="18"/>
  <c r="N56" i="18"/>
  <c r="H59" i="18"/>
  <c r="N130" i="17"/>
  <c r="N86" i="17"/>
  <c r="N52" i="17"/>
  <c r="N50" i="17"/>
  <c r="H120" i="17"/>
  <c r="N113" i="17"/>
  <c r="H127" i="17"/>
  <c r="H126" i="17"/>
  <c r="H93" i="17"/>
  <c r="H91" i="17"/>
  <c r="G36" i="17"/>
  <c r="N109" i="17"/>
  <c r="H123" i="17"/>
  <c r="H90" i="17"/>
  <c r="H88" i="17"/>
  <c r="H122" i="17"/>
  <c r="H89" i="17"/>
  <c r="N61" i="17"/>
  <c r="N65" i="17"/>
  <c r="H19" i="17"/>
  <c r="G69" i="17"/>
  <c r="N42" i="17"/>
  <c r="H20" i="17"/>
  <c r="N121" i="17"/>
  <c r="H18" i="17"/>
  <c r="N117" i="17"/>
  <c r="N111" i="17"/>
  <c r="H66" i="17"/>
  <c r="H50" i="17"/>
  <c r="H44" i="17"/>
  <c r="H64" i="17"/>
  <c r="H48" i="17"/>
  <c r="H63" i="17"/>
  <c r="H46" i="17"/>
  <c r="H43" i="17"/>
  <c r="H55" i="17"/>
  <c r="H57" i="17"/>
  <c r="H56" i="17"/>
  <c r="H45" i="17"/>
  <c r="H62" i="17"/>
  <c r="H65" i="17"/>
  <c r="H51" i="17"/>
  <c r="H54" i="17"/>
  <c r="H47" i="17"/>
  <c r="H53" i="17"/>
  <c r="H49" i="17"/>
  <c r="H42" i="17"/>
  <c r="H59" i="17"/>
  <c r="H60" i="17"/>
  <c r="H52" i="17"/>
  <c r="H61" i="17"/>
  <c r="N56" i="17"/>
  <c r="N59" i="17"/>
  <c r="H85" i="17"/>
  <c r="H119" i="17"/>
  <c r="N58" i="17"/>
  <c r="H95" i="17"/>
  <c r="H83" i="17"/>
  <c r="H125" i="17"/>
  <c r="H58" i="17"/>
  <c r="N91" i="17"/>
  <c r="N131" i="17"/>
  <c r="H92" i="17"/>
  <c r="N122" i="17"/>
  <c r="H17" i="17"/>
  <c r="H15" i="17"/>
  <c r="H9" i="17"/>
  <c r="H99" i="17"/>
  <c r="H98" i="17"/>
  <c r="H97" i="17"/>
  <c r="H33" i="17"/>
  <c r="H32" i="17"/>
  <c r="N98" i="17"/>
  <c r="H82" i="17"/>
  <c r="H113" i="17"/>
  <c r="H111" i="17"/>
  <c r="H109" i="17"/>
  <c r="H81" i="17"/>
  <c r="H79" i="17"/>
  <c r="N108" i="17"/>
  <c r="H78" i="17"/>
  <c r="H114" i="17"/>
  <c r="G102" i="17"/>
  <c r="N92" i="17"/>
  <c r="N75" i="17"/>
  <c r="H24" i="17"/>
  <c r="H22" i="17"/>
  <c r="N89" i="17"/>
  <c r="H80" i="17"/>
  <c r="H16" i="17"/>
  <c r="H12" i="17"/>
  <c r="H10" i="17"/>
  <c r="H14" i="17"/>
  <c r="N53" i="17"/>
  <c r="N112" i="17"/>
  <c r="H115" i="17"/>
  <c r="H130" i="17"/>
  <c r="H31" i="17"/>
  <c r="N124" i="17"/>
  <c r="H131" i="17"/>
  <c r="H94" i="17"/>
  <c r="H96" i="17"/>
  <c r="H128" i="17"/>
  <c r="H132" i="17"/>
  <c r="N114" i="17"/>
  <c r="N88" i="17"/>
  <c r="N84" i="17"/>
  <c r="H75" i="17"/>
  <c r="H76" i="17"/>
  <c r="H30" i="17"/>
  <c r="H29" i="17"/>
  <c r="H27" i="17"/>
  <c r="H25" i="17"/>
  <c r="H87" i="17"/>
  <c r="H116" i="17"/>
  <c r="H118" i="17"/>
  <c r="H117" i="17"/>
  <c r="H84" i="17"/>
  <c r="H86" i="17"/>
  <c r="H77" i="17"/>
  <c r="N125" i="17"/>
  <c r="H108" i="17"/>
  <c r="H129" i="17"/>
  <c r="H112" i="17"/>
  <c r="H28" i="17"/>
  <c r="H13" i="17"/>
  <c r="K148" i="2"/>
  <c r="J132" i="2"/>
  <c r="L132" i="2"/>
  <c r="A122" i="2"/>
  <c r="D122" i="2"/>
  <c r="C122" i="2"/>
  <c r="K96" i="2"/>
  <c r="J93" i="2"/>
  <c r="N93" i="2" s="1"/>
  <c r="L93" i="2"/>
  <c r="L92" i="2"/>
  <c r="K92" i="2"/>
  <c r="J91" i="2"/>
  <c r="K91" i="2"/>
  <c r="J90" i="2"/>
  <c r="K90" i="2"/>
  <c r="K89" i="2"/>
  <c r="J89" i="2"/>
  <c r="N89" i="2" s="1"/>
  <c r="K88" i="2"/>
  <c r="J88" i="2"/>
  <c r="K87" i="2"/>
  <c r="J87" i="2"/>
  <c r="A83" i="2"/>
  <c r="D83" i="2"/>
  <c r="C83" i="2"/>
  <c r="K72" i="2"/>
  <c r="L72" i="2"/>
  <c r="J72" i="2"/>
  <c r="K71" i="2"/>
  <c r="J71" i="2"/>
  <c r="L71" i="2"/>
  <c r="F74" i="2"/>
  <c r="L70" i="2"/>
  <c r="J70" i="2"/>
  <c r="K70" i="2"/>
  <c r="L69" i="2"/>
  <c r="K69" i="2"/>
  <c r="J69" i="2"/>
  <c r="L67" i="2"/>
  <c r="K67" i="2"/>
  <c r="J67" i="2"/>
  <c r="L66" i="2"/>
  <c r="J66" i="2"/>
  <c r="K66" i="2"/>
  <c r="L65" i="2"/>
  <c r="K65" i="2"/>
  <c r="J65" i="2"/>
  <c r="K64" i="2"/>
  <c r="J64" i="2"/>
  <c r="L64" i="2"/>
  <c r="F68" i="2"/>
  <c r="L76" i="2"/>
  <c r="J76" i="2"/>
  <c r="K76" i="2"/>
  <c r="F77" i="2"/>
  <c r="K75" i="2"/>
  <c r="L75" i="2"/>
  <c r="J75" i="2"/>
  <c r="F63" i="2"/>
  <c r="J62" i="2"/>
  <c r="L62" i="2"/>
  <c r="K62" i="2"/>
  <c r="K61" i="2"/>
  <c r="J61" i="2"/>
  <c r="L61" i="2"/>
  <c r="K59" i="2"/>
  <c r="L59" i="2"/>
  <c r="J59" i="2"/>
  <c r="J58" i="2"/>
  <c r="L58" i="2"/>
  <c r="K58" i="2"/>
  <c r="K57" i="2"/>
  <c r="L57" i="2"/>
  <c r="J57" i="2"/>
  <c r="F60" i="2"/>
  <c r="K56" i="2"/>
  <c r="J56" i="2"/>
  <c r="L56" i="2"/>
  <c r="J54" i="2"/>
  <c r="L54" i="2"/>
  <c r="L53" i="2"/>
  <c r="K53" i="2"/>
  <c r="L52" i="2"/>
  <c r="K52" i="2"/>
  <c r="J51" i="2"/>
  <c r="L51" i="2"/>
  <c r="L50" i="2"/>
  <c r="K50" i="2"/>
  <c r="L49" i="2"/>
  <c r="K49" i="2"/>
  <c r="J48" i="2"/>
  <c r="F55" i="2"/>
  <c r="H61" i="2" s="1"/>
  <c r="L48" i="2"/>
  <c r="G42" i="2"/>
  <c r="D44" i="2"/>
  <c r="C44" i="2"/>
  <c r="B44" i="2"/>
  <c r="K37" i="2"/>
  <c r="L37" i="2"/>
  <c r="J37" i="2"/>
  <c r="L36" i="2"/>
  <c r="J36" i="2"/>
  <c r="K36" i="2"/>
  <c r="F38" i="2"/>
  <c r="J34" i="2"/>
  <c r="L34" i="2"/>
  <c r="K34" i="2"/>
  <c r="K33" i="2"/>
  <c r="L33" i="2"/>
  <c r="J33" i="2"/>
  <c r="J32" i="2"/>
  <c r="K32" i="2"/>
  <c r="L32" i="2"/>
  <c r="K31" i="2"/>
  <c r="L31" i="2"/>
  <c r="J31" i="2"/>
  <c r="J30" i="2"/>
  <c r="L30" i="2"/>
  <c r="K30" i="2"/>
  <c r="F35" i="2"/>
  <c r="H30" i="2" s="1"/>
  <c r="K28" i="2"/>
  <c r="L28" i="2"/>
  <c r="J28" i="2"/>
  <c r="J27" i="2"/>
  <c r="K27" i="2"/>
  <c r="L27" i="2"/>
  <c r="K26" i="2"/>
  <c r="L26" i="2"/>
  <c r="J26" i="2"/>
  <c r="J25" i="2"/>
  <c r="L25" i="2"/>
  <c r="K25" i="2"/>
  <c r="K23" i="2"/>
  <c r="J23" i="2"/>
  <c r="L23" i="2"/>
  <c r="F24" i="2"/>
  <c r="K22" i="2"/>
  <c r="L22" i="2"/>
  <c r="J22" i="2"/>
  <c r="K20" i="2"/>
  <c r="J20" i="2"/>
  <c r="L20" i="2"/>
  <c r="L19" i="2"/>
  <c r="K19" i="2"/>
  <c r="J19" i="2"/>
  <c r="J18" i="2"/>
  <c r="K18" i="2"/>
  <c r="L18" i="2"/>
  <c r="K17" i="2"/>
  <c r="L17" i="2"/>
  <c r="J17" i="2"/>
  <c r="F21" i="2"/>
  <c r="H17" i="2" s="1"/>
  <c r="K15" i="2"/>
  <c r="J15" i="2"/>
  <c r="L15" i="2"/>
  <c r="L14" i="2"/>
  <c r="J14" i="2"/>
  <c r="K14" i="2"/>
  <c r="L13" i="2"/>
  <c r="J13" i="2"/>
  <c r="K13" i="2"/>
  <c r="J12" i="2"/>
  <c r="L12" i="2"/>
  <c r="K12" i="2"/>
  <c r="K11" i="2"/>
  <c r="J11" i="2"/>
  <c r="L11" i="2"/>
  <c r="L10" i="2"/>
  <c r="K10" i="2"/>
  <c r="J10" i="2"/>
  <c r="L9" i="2"/>
  <c r="K9" i="2"/>
  <c r="J9" i="2"/>
  <c r="C5" i="2"/>
  <c r="B5" i="2"/>
  <c r="A5" i="2"/>
  <c r="L41" i="1"/>
  <c r="K41" i="1"/>
  <c r="J41" i="1"/>
  <c r="L40" i="1"/>
  <c r="J40" i="1"/>
  <c r="K40" i="1"/>
  <c r="L39" i="1"/>
  <c r="K39" i="1"/>
  <c r="J39" i="1"/>
  <c r="K38" i="1"/>
  <c r="L38" i="1"/>
  <c r="J38" i="1"/>
  <c r="F42" i="1"/>
  <c r="H38" i="1" s="1"/>
  <c r="K36" i="1"/>
  <c r="L36" i="1"/>
  <c r="J36" i="1"/>
  <c r="L35" i="1"/>
  <c r="J35" i="1"/>
  <c r="K35" i="1"/>
  <c r="F37" i="1"/>
  <c r="H36" i="1" s="1"/>
  <c r="J33" i="1"/>
  <c r="L33" i="1"/>
  <c r="K33" i="1"/>
  <c r="J32" i="1"/>
  <c r="L32" i="1"/>
  <c r="K32" i="1"/>
  <c r="K31" i="1"/>
  <c r="L31" i="1"/>
  <c r="J31" i="1"/>
  <c r="K30" i="1"/>
  <c r="L30" i="1"/>
  <c r="J30" i="1"/>
  <c r="J29" i="1"/>
  <c r="K29" i="1"/>
  <c r="L29" i="1"/>
  <c r="F34" i="1"/>
  <c r="L27" i="1"/>
  <c r="K27" i="1"/>
  <c r="J27" i="1"/>
  <c r="L26" i="1"/>
  <c r="J26" i="1"/>
  <c r="K26" i="1"/>
  <c r="L25" i="1"/>
  <c r="J25" i="1"/>
  <c r="K25" i="1"/>
  <c r="K24" i="1"/>
  <c r="L24" i="1"/>
  <c r="J24" i="1"/>
  <c r="K22" i="1"/>
  <c r="L22" i="1"/>
  <c r="J22" i="1"/>
  <c r="F23" i="1"/>
  <c r="H21" i="1" s="1"/>
  <c r="L21" i="1"/>
  <c r="J21" i="1"/>
  <c r="K21" i="1"/>
  <c r="J19" i="1"/>
  <c r="K19" i="1"/>
  <c r="L19" i="1"/>
  <c r="K18" i="1"/>
  <c r="J18" i="1"/>
  <c r="L18" i="1"/>
  <c r="J17" i="1"/>
  <c r="K17" i="1"/>
  <c r="L17" i="1"/>
  <c r="L16" i="1"/>
  <c r="J16" i="1"/>
  <c r="K16" i="1"/>
  <c r="F20" i="1"/>
  <c r="J14" i="1"/>
  <c r="K14" i="1"/>
  <c r="L14" i="1"/>
  <c r="K13" i="1"/>
  <c r="J13" i="1"/>
  <c r="L13" i="1"/>
  <c r="J12" i="1"/>
  <c r="K12" i="1"/>
  <c r="L12" i="1"/>
  <c r="J11" i="1"/>
  <c r="K11" i="1"/>
  <c r="L11" i="1"/>
  <c r="J10" i="1"/>
  <c r="L10" i="1"/>
  <c r="K10" i="1"/>
  <c r="K9" i="1"/>
  <c r="J9" i="1"/>
  <c r="L9" i="1"/>
  <c r="F15" i="1"/>
  <c r="K8" i="1"/>
  <c r="J8" i="1"/>
  <c r="L8" i="1"/>
  <c r="J154" i="2"/>
  <c r="K153" i="2"/>
  <c r="J150" i="2"/>
  <c r="K150" i="2"/>
  <c r="J148" i="2"/>
  <c r="J145" i="2"/>
  <c r="K145" i="2"/>
  <c r="J143" i="2"/>
  <c r="K143" i="2"/>
  <c r="K140" i="2"/>
  <c r="J140" i="2"/>
  <c r="K137" i="2"/>
  <c r="N137" i="2" s="1"/>
  <c r="J137" i="2"/>
  <c r="J135" i="2"/>
  <c r="K135" i="2"/>
  <c r="F138" i="2"/>
  <c r="J130" i="2"/>
  <c r="K130" i="2"/>
  <c r="L129" i="2"/>
  <c r="K128" i="2"/>
  <c r="J128" i="2"/>
  <c r="K126" i="2"/>
  <c r="J126" i="2"/>
  <c r="L127" i="2"/>
  <c r="L131" i="2"/>
  <c r="F133" i="2"/>
  <c r="L134" i="2"/>
  <c r="L136" i="2"/>
  <c r="L139" i="2"/>
  <c r="F141" i="2"/>
  <c r="L144" i="2"/>
  <c r="F146" i="2"/>
  <c r="L147" i="2"/>
  <c r="L149" i="2"/>
  <c r="N149" i="2" s="1"/>
  <c r="F152" i="2"/>
  <c r="L153" i="2"/>
  <c r="F155" i="2"/>
  <c r="J127" i="2"/>
  <c r="J129" i="2"/>
  <c r="J131" i="2"/>
  <c r="J134" i="2"/>
  <c r="N134" i="2" s="1"/>
  <c r="J136" i="2"/>
  <c r="J139" i="2"/>
  <c r="J144" i="2"/>
  <c r="J147" i="2"/>
  <c r="N147" i="2" s="1"/>
  <c r="J149" i="2"/>
  <c r="K154" i="2"/>
  <c r="K115" i="2"/>
  <c r="J115" i="2"/>
  <c r="K114" i="2"/>
  <c r="J114" i="2"/>
  <c r="J111" i="2"/>
  <c r="L111" i="2"/>
  <c r="L110" i="2"/>
  <c r="K110" i="2"/>
  <c r="J109" i="2"/>
  <c r="L109" i="2"/>
  <c r="K108" i="2"/>
  <c r="F113" i="2"/>
  <c r="H151" i="2" s="1"/>
  <c r="L108" i="2"/>
  <c r="J106" i="2"/>
  <c r="L106" i="2"/>
  <c r="K105" i="2"/>
  <c r="J105" i="2"/>
  <c r="J104" i="2"/>
  <c r="F107" i="2"/>
  <c r="H105" i="2" s="1"/>
  <c r="L104" i="2"/>
  <c r="L103" i="2"/>
  <c r="K103" i="2"/>
  <c r="J103" i="2"/>
  <c r="N103" i="2" s="1"/>
  <c r="F102" i="2"/>
  <c r="H102" i="2" s="1"/>
  <c r="J101" i="2"/>
  <c r="L101" i="2"/>
  <c r="J100" i="2"/>
  <c r="L100" i="2"/>
  <c r="K100" i="2"/>
  <c r="J98" i="2"/>
  <c r="K98" i="2"/>
  <c r="L97" i="2"/>
  <c r="K97" i="2"/>
  <c r="N97" i="2" s="1"/>
  <c r="F99" i="2"/>
  <c r="H96" i="2" s="1"/>
  <c r="J96" i="2"/>
  <c r="N96" i="2" s="1"/>
  <c r="J95" i="2"/>
  <c r="L95" i="2"/>
  <c r="K95" i="2"/>
  <c r="F94" i="2"/>
  <c r="F116" i="2"/>
  <c r="H114" i="2" s="1"/>
  <c r="F16" i="2"/>
  <c r="H13" i="2" s="1"/>
  <c r="F29" i="2"/>
  <c r="H27" i="2" s="1"/>
  <c r="F28" i="1"/>
  <c r="A4" i="1"/>
  <c r="C4" i="1"/>
  <c r="O116" i="22" l="1"/>
  <c r="Q116" i="22" s="1"/>
  <c r="N148" i="2"/>
  <c r="G120" i="2"/>
  <c r="N132" i="2"/>
  <c r="N90" i="2"/>
  <c r="N49" i="2"/>
  <c r="N53" i="2"/>
  <c r="H54" i="2"/>
  <c r="N52" i="2"/>
  <c r="N57" i="2"/>
  <c r="N75" i="2"/>
  <c r="H57" i="2"/>
  <c r="H48" i="2"/>
  <c r="N10" i="2"/>
  <c r="N27" i="2"/>
  <c r="N9" i="2"/>
  <c r="N14" i="2"/>
  <c r="N33" i="2"/>
  <c r="H29" i="1"/>
  <c r="J34" i="1"/>
  <c r="Q24" i="18"/>
  <c r="N131" i="2"/>
  <c r="N110" i="2"/>
  <c r="N114" i="2"/>
  <c r="N11" i="2"/>
  <c r="N12" i="2"/>
  <c r="N36" i="2"/>
  <c r="N126" i="2"/>
  <c r="N101" i="2"/>
  <c r="N70" i="2"/>
  <c r="N71" i="2"/>
  <c r="N140" i="2"/>
  <c r="N19" i="2"/>
  <c r="N92" i="2"/>
  <c r="N30" i="2"/>
  <c r="N56" i="2"/>
  <c r="N64" i="2"/>
  <c r="G81" i="2"/>
  <c r="N91" i="2"/>
  <c r="N100" i="2"/>
  <c r="N106" i="2"/>
  <c r="N13" i="2"/>
  <c r="N37" i="2"/>
  <c r="N50" i="2"/>
  <c r="N59" i="2"/>
  <c r="N61" i="2"/>
  <c r="N72" i="2"/>
  <c r="N108" i="2"/>
  <c r="N111" i="2"/>
  <c r="N17" i="2"/>
  <c r="N26" i="2"/>
  <c r="N28" i="2"/>
  <c r="N65" i="2"/>
  <c r="O171" i="22"/>
  <c r="Q171" i="22" s="1"/>
  <c r="O125" i="22"/>
  <c r="Q125" i="22" s="1"/>
  <c r="O15" i="22"/>
  <c r="Q15" i="22" s="1"/>
  <c r="O99" i="22"/>
  <c r="Q99" i="22" s="1"/>
  <c r="O93" i="22"/>
  <c r="Q93" i="22" s="1"/>
  <c r="O41" i="22"/>
  <c r="Q41" i="22" s="1"/>
  <c r="O50" i="22"/>
  <c r="Q50" i="22" s="1"/>
  <c r="O67" i="22"/>
  <c r="Q67" i="22" s="1"/>
  <c r="O12" i="22"/>
  <c r="Q12" i="22" s="1"/>
  <c r="O21" i="22"/>
  <c r="Q21" i="22" s="1"/>
  <c r="O24" i="22"/>
  <c r="Q24" i="22" s="1"/>
  <c r="O47" i="22"/>
  <c r="Q47" i="22" s="1"/>
  <c r="O38" i="22"/>
  <c r="Q38" i="22" s="1"/>
  <c r="O64" i="22"/>
  <c r="Q64" i="22" s="1"/>
  <c r="O102" i="22"/>
  <c r="Q102" i="22" s="1"/>
  <c r="O76" i="22"/>
  <c r="Q76" i="22" s="1"/>
  <c r="O90" i="22"/>
  <c r="Q90" i="22" s="1"/>
  <c r="O73" i="22"/>
  <c r="Q73" i="22" s="1"/>
  <c r="O21" i="21"/>
  <c r="Q21" i="21" s="1"/>
  <c r="O24" i="21"/>
  <c r="Q24" i="21" s="1"/>
  <c r="O61" i="21"/>
  <c r="Q61" i="21" s="1"/>
  <c r="O29" i="21"/>
  <c r="Q29" i="21" s="1"/>
  <c r="O16" i="21"/>
  <c r="Q16" i="21" s="1"/>
  <c r="O58" i="21"/>
  <c r="Q58" i="21" s="1"/>
  <c r="O35" i="21"/>
  <c r="Q35" i="21" s="1"/>
  <c r="O66" i="21"/>
  <c r="Q66" i="21" s="1"/>
  <c r="O53" i="21"/>
  <c r="Q53" i="21" s="1"/>
  <c r="O72" i="21"/>
  <c r="Q72" i="21" s="1"/>
  <c r="O35" i="20"/>
  <c r="Q35" i="20" s="1"/>
  <c r="O16" i="20"/>
  <c r="Q16" i="20" s="1"/>
  <c r="O26" i="20"/>
  <c r="Q26" i="20" s="1"/>
  <c r="O70" i="20"/>
  <c r="Q70" i="20" s="1"/>
  <c r="O51" i="20"/>
  <c r="Q51" i="20" s="1"/>
  <c r="O56" i="20"/>
  <c r="Q56" i="20" s="1"/>
  <c r="O61" i="20"/>
  <c r="Q61" i="20" s="1"/>
  <c r="O67" i="20"/>
  <c r="Q67" i="20" s="1"/>
  <c r="O32" i="20"/>
  <c r="Q32" i="20" s="1"/>
  <c r="O21" i="20"/>
  <c r="Q21" i="20" s="1"/>
  <c r="O129" i="18"/>
  <c r="Q129" i="18" s="1"/>
  <c r="O132" i="18"/>
  <c r="Q132" i="18" s="1"/>
  <c r="O115" i="18"/>
  <c r="Q115" i="18" s="1"/>
  <c r="O120" i="18"/>
  <c r="Q120" i="18" s="1"/>
  <c r="O96" i="18"/>
  <c r="Q96" i="18" s="1"/>
  <c r="O99" i="18"/>
  <c r="Q99" i="18" s="1"/>
  <c r="O57" i="18"/>
  <c r="Q57" i="18" s="1"/>
  <c r="O21" i="18"/>
  <c r="Q21" i="18" s="1"/>
  <c r="O16" i="18"/>
  <c r="Q16" i="18" s="1"/>
  <c r="O33" i="18"/>
  <c r="Q33" i="18" s="1"/>
  <c r="O30" i="18"/>
  <c r="Q30" i="18" s="1"/>
  <c r="O54" i="18"/>
  <c r="Q54" i="18" s="1"/>
  <c r="O87" i="18"/>
  <c r="Q87" i="18" s="1"/>
  <c r="O90" i="18"/>
  <c r="Q90" i="18" s="1"/>
  <c r="O49" i="18"/>
  <c r="Q49" i="18" s="1"/>
  <c r="O82" i="18"/>
  <c r="Q82" i="18" s="1"/>
  <c r="O63" i="18"/>
  <c r="Q63" i="18" s="1"/>
  <c r="O123" i="18"/>
  <c r="Q123" i="18" s="1"/>
  <c r="O66" i="18"/>
  <c r="Q66" i="18" s="1"/>
  <c r="O123" i="17"/>
  <c r="Q123" i="17" s="1"/>
  <c r="O96" i="17"/>
  <c r="Q96" i="17" s="1"/>
  <c r="O90" i="17"/>
  <c r="Q90" i="17" s="1"/>
  <c r="O82" i="17"/>
  <c r="Q82" i="17" s="1"/>
  <c r="O132" i="17"/>
  <c r="Q132" i="17" s="1"/>
  <c r="O57" i="17"/>
  <c r="Q57" i="17" s="1"/>
  <c r="O66" i="17"/>
  <c r="Q66" i="17" s="1"/>
  <c r="O54" i="17"/>
  <c r="Q54" i="17" s="1"/>
  <c r="O63" i="17"/>
  <c r="Q63" i="17" s="1"/>
  <c r="O30" i="17"/>
  <c r="Q30" i="17" s="1"/>
  <c r="O129" i="17"/>
  <c r="Q129" i="17" s="1"/>
  <c r="O87" i="17"/>
  <c r="Q87" i="17" s="1"/>
  <c r="O49" i="17"/>
  <c r="Q49" i="17" s="1"/>
  <c r="O24" i="17"/>
  <c r="Q24" i="17" s="1"/>
  <c r="O21" i="17"/>
  <c r="Q21" i="17" s="1"/>
  <c r="O16" i="17"/>
  <c r="Q16" i="17" s="1"/>
  <c r="O115" i="17"/>
  <c r="Q115" i="17" s="1"/>
  <c r="O120" i="17"/>
  <c r="Q120" i="17" s="1"/>
  <c r="O33" i="17"/>
  <c r="Q33" i="17" s="1"/>
  <c r="O99" i="17"/>
  <c r="Q99" i="17" s="1"/>
  <c r="N143" i="2"/>
  <c r="N135" i="2"/>
  <c r="N129" i="2"/>
  <c r="H155" i="2"/>
  <c r="H154" i="2"/>
  <c r="H153" i="2"/>
  <c r="H149" i="2"/>
  <c r="H148" i="2"/>
  <c r="H152" i="2"/>
  <c r="H150" i="2"/>
  <c r="H147" i="2"/>
  <c r="N105" i="2"/>
  <c r="N104" i="2"/>
  <c r="H143" i="2"/>
  <c r="H144" i="2"/>
  <c r="H146" i="2"/>
  <c r="H145" i="2"/>
  <c r="H142" i="2"/>
  <c r="H141" i="2"/>
  <c r="H140" i="2"/>
  <c r="H101" i="2"/>
  <c r="H139" i="2"/>
  <c r="H137" i="2"/>
  <c r="H136" i="2"/>
  <c r="H135" i="2"/>
  <c r="H134" i="2"/>
  <c r="H138" i="2"/>
  <c r="N88" i="2"/>
  <c r="H89" i="2"/>
  <c r="H93" i="2"/>
  <c r="H90" i="2"/>
  <c r="H94" i="2"/>
  <c r="H91" i="2"/>
  <c r="H88" i="2"/>
  <c r="H92" i="2"/>
  <c r="H129" i="2"/>
  <c r="H127" i="2"/>
  <c r="H132" i="2"/>
  <c r="H133" i="2"/>
  <c r="H87" i="2"/>
  <c r="H131" i="2"/>
  <c r="H126" i="2"/>
  <c r="H128" i="2"/>
  <c r="H130" i="2"/>
  <c r="N69" i="2"/>
  <c r="N67" i="2"/>
  <c r="N66" i="2"/>
  <c r="N76" i="2"/>
  <c r="N62" i="2"/>
  <c r="N58" i="2"/>
  <c r="N54" i="2"/>
  <c r="N51" i="2"/>
  <c r="H58" i="2"/>
  <c r="H52" i="2"/>
  <c r="H51" i="2"/>
  <c r="H56" i="2"/>
  <c r="H53" i="2"/>
  <c r="H55" i="2"/>
  <c r="H59" i="2"/>
  <c r="H76" i="2"/>
  <c r="H50" i="2"/>
  <c r="H49" i="2"/>
  <c r="H60" i="2"/>
  <c r="N48" i="2"/>
  <c r="H77" i="2"/>
  <c r="H75" i="2"/>
  <c r="H74" i="2"/>
  <c r="H73" i="2"/>
  <c r="H71" i="2"/>
  <c r="H62" i="2"/>
  <c r="H69" i="2"/>
  <c r="H67" i="2"/>
  <c r="H63" i="2"/>
  <c r="H66" i="2"/>
  <c r="H68" i="2"/>
  <c r="H64" i="2"/>
  <c r="H70" i="2"/>
  <c r="H65" i="2"/>
  <c r="H72" i="2"/>
  <c r="H37" i="2"/>
  <c r="H38" i="2"/>
  <c r="H36" i="2"/>
  <c r="N34" i="2"/>
  <c r="N32" i="2"/>
  <c r="N31" i="2"/>
  <c r="H32" i="2"/>
  <c r="H33" i="2"/>
  <c r="H34" i="2"/>
  <c r="H31" i="2"/>
  <c r="H35" i="2"/>
  <c r="N25" i="2"/>
  <c r="N23" i="2"/>
  <c r="H24" i="2"/>
  <c r="H23" i="2"/>
  <c r="N22" i="2"/>
  <c r="H22" i="2"/>
  <c r="N20" i="2"/>
  <c r="N18" i="2"/>
  <c r="H21" i="2"/>
  <c r="H18" i="2"/>
  <c r="H19" i="2"/>
  <c r="H20" i="2"/>
  <c r="N15" i="2"/>
  <c r="H12" i="2"/>
  <c r="G3" i="2"/>
  <c r="N41" i="1"/>
  <c r="N40" i="1"/>
  <c r="N39" i="1"/>
  <c r="N38" i="1"/>
  <c r="H40" i="1"/>
  <c r="H41" i="1"/>
  <c r="H42" i="1"/>
  <c r="H39" i="1"/>
  <c r="N36" i="1"/>
  <c r="H35" i="1"/>
  <c r="H37" i="1" s="1"/>
  <c r="N35" i="1"/>
  <c r="O37" i="1" s="1"/>
  <c r="N33" i="1"/>
  <c r="N32" i="1"/>
  <c r="N31" i="1"/>
  <c r="N30" i="1"/>
  <c r="N29" i="1"/>
  <c r="H30" i="1"/>
  <c r="H34" i="1"/>
  <c r="H31" i="1"/>
  <c r="H32" i="1"/>
  <c r="H33" i="1"/>
  <c r="H22" i="1"/>
  <c r="H23" i="1" s="1"/>
  <c r="N22" i="1"/>
  <c r="N21" i="1"/>
  <c r="N19" i="1"/>
  <c r="N18" i="1"/>
  <c r="N17" i="1"/>
  <c r="H19" i="1"/>
  <c r="H16" i="1"/>
  <c r="H17" i="1"/>
  <c r="H18" i="1"/>
  <c r="N16" i="1"/>
  <c r="N14" i="1"/>
  <c r="N13" i="1"/>
  <c r="N12" i="1"/>
  <c r="N11" i="1"/>
  <c r="N10" i="1"/>
  <c r="N9" i="1"/>
  <c r="H10" i="1"/>
  <c r="H14" i="1"/>
  <c r="H13" i="1"/>
  <c r="H11" i="1"/>
  <c r="H12" i="1"/>
  <c r="H9" i="1"/>
  <c r="H8" i="1"/>
  <c r="N8" i="1"/>
  <c r="D4" i="1"/>
  <c r="G2" i="1"/>
  <c r="N154" i="2"/>
  <c r="N153" i="2"/>
  <c r="N150" i="2"/>
  <c r="N145" i="2"/>
  <c r="N139" i="2"/>
  <c r="N130" i="2"/>
  <c r="N128" i="2"/>
  <c r="N127" i="2"/>
  <c r="N144" i="2"/>
  <c r="N115" i="2"/>
  <c r="H115" i="2"/>
  <c r="H116" i="2"/>
  <c r="N109" i="2"/>
  <c r="H112" i="2"/>
  <c r="H109" i="2"/>
  <c r="H113" i="2"/>
  <c r="H110" i="2"/>
  <c r="H108" i="2"/>
  <c r="H111" i="2"/>
  <c r="H107" i="2"/>
  <c r="H104" i="2"/>
  <c r="H106" i="2"/>
  <c r="H103" i="2"/>
  <c r="H100" i="2"/>
  <c r="N98" i="2"/>
  <c r="H99" i="2"/>
  <c r="H95" i="2"/>
  <c r="H98" i="2"/>
  <c r="H97" i="2"/>
  <c r="N95" i="2"/>
  <c r="N87" i="2"/>
  <c r="H25" i="2"/>
  <c r="H29" i="2"/>
  <c r="H28" i="2"/>
  <c r="H16" i="2"/>
  <c r="H9" i="2"/>
  <c r="H14" i="2"/>
  <c r="H11" i="2"/>
  <c r="H15" i="2"/>
  <c r="H10" i="2"/>
  <c r="H26" i="2"/>
  <c r="N27" i="1"/>
  <c r="N26" i="1"/>
  <c r="N25" i="1"/>
  <c r="H27" i="1"/>
  <c r="H25" i="1"/>
  <c r="H26" i="1"/>
  <c r="H24" i="1"/>
  <c r="N24" i="1"/>
  <c r="O102" i="2" l="1"/>
  <c r="Q102" i="2" s="1"/>
  <c r="O63" i="2"/>
  <c r="Q63" i="2" s="1"/>
  <c r="O155" i="2"/>
  <c r="Q155" i="2" s="1"/>
  <c r="O152" i="2"/>
  <c r="Q152" i="2" s="1"/>
  <c r="O141" i="2"/>
  <c r="Q141" i="2" s="1"/>
  <c r="O138" i="2"/>
  <c r="Q138" i="2" s="1"/>
  <c r="O94" i="2"/>
  <c r="Q94" i="2" s="1"/>
  <c r="O68" i="2"/>
  <c r="Q68" i="2" s="1"/>
  <c r="O55" i="2"/>
  <c r="Q55" i="2" s="1"/>
  <c r="O60" i="2"/>
  <c r="Q60" i="2" s="1"/>
  <c r="O77" i="2"/>
  <c r="Q77" i="2" s="1"/>
  <c r="O74" i="2"/>
  <c r="Q74" i="2" s="1"/>
  <c r="O38" i="2"/>
  <c r="Q38" i="2" s="1"/>
  <c r="O35" i="2"/>
  <c r="Q35" i="2" s="1"/>
  <c r="O29" i="2"/>
  <c r="Q29" i="2" s="1"/>
  <c r="O24" i="2"/>
  <c r="Q24" i="2" s="1"/>
  <c r="O21" i="2"/>
  <c r="Q21" i="2" s="1"/>
  <c r="O16" i="2"/>
  <c r="Q16" i="2" s="1"/>
  <c r="O42" i="1"/>
  <c r="Q42" i="1" s="1"/>
  <c r="O34" i="1"/>
  <c r="Q34" i="1" s="1"/>
  <c r="O23" i="1"/>
  <c r="Q23" i="1" s="1"/>
  <c r="H20" i="1"/>
  <c r="O20" i="1"/>
  <c r="Q20" i="1" s="1"/>
  <c r="O15" i="1"/>
  <c r="Q15" i="1" s="1"/>
  <c r="H15" i="1"/>
  <c r="Q37" i="1"/>
  <c r="O146" i="2"/>
  <c r="Q146" i="2" s="1"/>
  <c r="O133" i="2"/>
  <c r="Q133" i="2" s="1"/>
  <c r="O116" i="2"/>
  <c r="Q116" i="2" s="1"/>
  <c r="O113" i="2"/>
  <c r="Q113" i="2" s="1"/>
  <c r="O107" i="2"/>
  <c r="Q107" i="2" s="1"/>
  <c r="O99" i="2"/>
  <c r="Q99" i="2" s="1"/>
  <c r="H28" i="1"/>
  <c r="O28" i="1"/>
  <c r="Q28" i="1" s="1"/>
</calcChain>
</file>

<file path=xl/sharedStrings.xml><?xml version="1.0" encoding="utf-8"?>
<sst xmlns="http://schemas.openxmlformats.org/spreadsheetml/2006/main" count="1238" uniqueCount="81">
  <si>
    <t>Gift Level</t>
  </si>
  <si>
    <t>50-99</t>
  </si>
  <si>
    <t>100-999</t>
  </si>
  <si>
    <t>1000+</t>
  </si>
  <si>
    <t>Total</t>
  </si>
  <si>
    <t>Field:</t>
  </si>
  <si>
    <t>Levels:</t>
  </si>
  <si>
    <t>Gift levels:</t>
  </si>
  <si>
    <t>Fund Description</t>
  </si>
  <si>
    <t>Department</t>
  </si>
  <si>
    <t>Friends of the Library/Celebrity Series</t>
  </si>
  <si>
    <t>Other Giving</t>
  </si>
  <si>
    <t>Scholarship</t>
  </si>
  <si>
    <t>Sports Fund</t>
  </si>
  <si>
    <t>Unrestricted Fund</t>
  </si>
  <si>
    <t>Westminster Student Emergency Fund</t>
  </si>
  <si>
    <t>State</t>
  </si>
  <si>
    <t>Central TZ</t>
  </si>
  <si>
    <t>Eastern TZ</t>
  </si>
  <si>
    <t>Mountain TZ</t>
  </si>
  <si>
    <t>Pacific TZ</t>
  </si>
  <si>
    <t>Gender</t>
  </si>
  <si>
    <t>Female</t>
  </si>
  <si>
    <t>Male</t>
  </si>
  <si>
    <t>Age</t>
  </si>
  <si>
    <t>Under 40</t>
  </si>
  <si>
    <t>Marital Status</t>
  </si>
  <si>
    <t>Single</t>
  </si>
  <si>
    <t>Married</t>
  </si>
  <si>
    <t>Divorced</t>
  </si>
  <si>
    <t>Widowed</t>
  </si>
  <si>
    <t>Unknown (blank)</t>
  </si>
  <si>
    <t>Fraternity/Sorority</t>
  </si>
  <si>
    <t>Not Recorded</t>
  </si>
  <si>
    <t>Yes</t>
  </si>
  <si>
    <t>Probability</t>
  </si>
  <si>
    <t>Total Number of Gifts</t>
  </si>
  <si>
    <t>0-19</t>
  </si>
  <si>
    <t>20-29</t>
  </si>
  <si>
    <t>30-49</t>
  </si>
  <si>
    <t>50+</t>
  </si>
  <si>
    <t>Entropy</t>
  </si>
  <si>
    <t>E(Fund Description, Gift Level) =</t>
  </si>
  <si>
    <t>E(Gift Level) =</t>
  </si>
  <si>
    <t>Entropy Percents</t>
  </si>
  <si>
    <t>E(State, Gift Level) =</t>
  </si>
  <si>
    <t>E(Gender, Gift Level) =</t>
  </si>
  <si>
    <t>E(Age, Gift Level) =</t>
  </si>
  <si>
    <t>E(Fraternity/Sorority, Gift Level) =</t>
  </si>
  <si>
    <t>E(Marital Status, Gift Level) =</t>
  </si>
  <si>
    <t>E(Total Number of Gifts, Gift Level) =</t>
  </si>
  <si>
    <t>Information Gain</t>
  </si>
  <si>
    <t>40-64</t>
  </si>
  <si>
    <t>65-74</t>
  </si>
  <si>
    <t>74+</t>
  </si>
  <si>
    <t>Total Number of Gifts: Under 20</t>
  </si>
  <si>
    <t>Total Number of Gifts: 20-29</t>
  </si>
  <si>
    <t>75+</t>
  </si>
  <si>
    <t>Total Number of Gifts: 30-49</t>
  </si>
  <si>
    <t>Total Number of Gifts: 50+</t>
  </si>
  <si>
    <t>Age: Under 40</t>
  </si>
  <si>
    <t>Age: 40-64</t>
  </si>
  <si>
    <t>Age: 75+</t>
  </si>
  <si>
    <t>Gender: Female</t>
  </si>
  <si>
    <t>Gender: Male</t>
  </si>
  <si>
    <t>Frat: Not Recorded</t>
  </si>
  <si>
    <t>Fund Description: Department</t>
  </si>
  <si>
    <t>Fund Description: Friends</t>
  </si>
  <si>
    <t>Fund Description: Scholarship</t>
  </si>
  <si>
    <t>Fund Description: Sports</t>
  </si>
  <si>
    <t>Age: 65-74</t>
  </si>
  <si>
    <t>Fund Description: Other Giving</t>
  </si>
  <si>
    <t>Fund Description: Unrestricted Fund</t>
  </si>
  <si>
    <t>Fund Description: Westminster Student Emergency Fund</t>
  </si>
  <si>
    <t>First Branch: Gift Level</t>
  </si>
  <si>
    <t>First Branch</t>
  </si>
  <si>
    <t>Third Branch: 20-29</t>
  </si>
  <si>
    <t>Second Branch</t>
  </si>
  <si>
    <t>Third Branch: Under 20</t>
  </si>
  <si>
    <t>Third Branch: 30-49</t>
  </si>
  <si>
    <t>Third Branch: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</si>
</sst>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0" fillId="0" borderId="5" xfId="0" applyFill="1" applyBorder="1"/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2" xfId="0" applyBorder="1"/>
    <xf numFmtId="0" fontId="0" fillId="0" borderId="0" xfId="0" applyFill="1" applyBorder="1"/>
    <xf numFmtId="0" fontId="0" fillId="0" borderId="6" xfId="0" applyFill="1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2" borderId="8" xfId="0" applyFont="1" applyFill="1" applyBorder="1" applyAlignment="1">
      <alignment horizontal="center" vertical="center" textRotation="90"/>
    </xf>
    <xf numFmtId="0" fontId="0" fillId="2" borderId="9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A414-EE50-479F-976B-F6FDBEEC9589}">
  <dimension ref="A1:Q42"/>
  <sheetViews>
    <sheetView tabSelected="1" workbookViewId="0">
      <selection activeCell="D19" sqref="D19"/>
    </sheetView>
  </sheetViews>
  <sheetFormatPr defaultRowHeight="14.5" x14ac:dyDescent="0.35"/>
  <cols>
    <col min="2" max="2" width="20.453125" customWidth="1"/>
    <col min="8" max="8" width="9.7265625" bestFit="1" customWidth="1"/>
    <col min="14" max="14" width="31.81640625" bestFit="1" customWidth="1"/>
    <col min="17" max="17" width="15.1796875" bestFit="1" customWidth="1"/>
  </cols>
  <sheetData>
    <row r="1" spans="1:17" x14ac:dyDescent="0.35">
      <c r="A1" s="34" t="s">
        <v>74</v>
      </c>
      <c r="B1" s="35"/>
      <c r="C1" s="36"/>
      <c r="N1" s="34" t="s">
        <v>75</v>
      </c>
      <c r="O1" s="35"/>
      <c r="P1" s="36"/>
    </row>
    <row r="2" spans="1:17" x14ac:dyDescent="0.35">
      <c r="A2" s="2" t="s">
        <v>1</v>
      </c>
      <c r="B2" s="2" t="s">
        <v>2</v>
      </c>
      <c r="C2" s="2" t="s">
        <v>3</v>
      </c>
      <c r="D2" s="2" t="s">
        <v>4</v>
      </c>
      <c r="E2" s="41" t="s">
        <v>43</v>
      </c>
      <c r="F2" s="41"/>
      <c r="G2">
        <f>-A4*LN(A4)-B4*LN(B4)-C4*LN(C4)</f>
        <v>0.8901904607624872</v>
      </c>
    </row>
    <row r="3" spans="1:17" x14ac:dyDescent="0.35">
      <c r="A3">
        <v>19867</v>
      </c>
      <c r="B3">
        <v>27685</v>
      </c>
      <c r="C3">
        <v>3712</v>
      </c>
      <c r="D3">
        <f>SUM(A3:C3)</f>
        <v>51264</v>
      </c>
    </row>
    <row r="4" spans="1:17" x14ac:dyDescent="0.35">
      <c r="A4">
        <f>A3/$D$3</f>
        <v>0.38754291510611738</v>
      </c>
      <c r="B4">
        <f t="shared" ref="B4:C4" si="0">B3/$D$3</f>
        <v>0.54004759675405745</v>
      </c>
      <c r="C4">
        <f t="shared" si="0"/>
        <v>7.2409488139825215E-2</v>
      </c>
      <c r="D4">
        <f>SUM(A4:C4)</f>
        <v>1</v>
      </c>
    </row>
    <row r="6" spans="1:17" x14ac:dyDescent="0.35">
      <c r="A6" t="s">
        <v>5</v>
      </c>
      <c r="B6" t="s">
        <v>6</v>
      </c>
      <c r="C6" s="40" t="s">
        <v>7</v>
      </c>
      <c r="D6" s="40"/>
      <c r="E6" s="40"/>
      <c r="F6" t="s">
        <v>4</v>
      </c>
      <c r="H6" t="s">
        <v>35</v>
      </c>
      <c r="J6" s="40" t="s">
        <v>44</v>
      </c>
      <c r="K6" s="40"/>
      <c r="L6" s="40"/>
    </row>
    <row r="7" spans="1:17" x14ac:dyDescent="0.35">
      <c r="C7" s="8" t="s">
        <v>1</v>
      </c>
      <c r="D7" s="2" t="s">
        <v>2</v>
      </c>
      <c r="E7" s="6" t="s">
        <v>3</v>
      </c>
      <c r="F7" s="8"/>
      <c r="J7" s="8" t="s">
        <v>1</v>
      </c>
      <c r="K7" s="2" t="s">
        <v>2</v>
      </c>
      <c r="L7" s="6" t="s">
        <v>3</v>
      </c>
      <c r="N7" s="3" t="s">
        <v>41</v>
      </c>
      <c r="Q7" t="s">
        <v>51</v>
      </c>
    </row>
    <row r="8" spans="1:17" x14ac:dyDescent="0.35">
      <c r="A8" s="42" t="s">
        <v>8</v>
      </c>
      <c r="B8" s="10" t="s">
        <v>9</v>
      </c>
      <c r="C8" s="9">
        <v>800</v>
      </c>
      <c r="D8">
        <v>1335</v>
      </c>
      <c r="E8" s="14">
        <v>97</v>
      </c>
      <c r="F8" s="13">
        <f>SUM(C8:E8)</f>
        <v>2232</v>
      </c>
      <c r="H8">
        <f>F8/$F$15</f>
        <v>4.3538476543450701E-2</v>
      </c>
      <c r="J8">
        <f t="shared" ref="J8:J14" si="1">C8/$F8</f>
        <v>0.35842293906810035</v>
      </c>
      <c r="K8">
        <f t="shared" ref="K8:L14" si="2">D8/$F8</f>
        <v>0.5981182795698925</v>
      </c>
      <c r="L8">
        <f t="shared" si="2"/>
        <v>4.3458781362007169E-2</v>
      </c>
      <c r="N8">
        <f>-J8*LN(J8)-K8*LN(K8)-L8*LN(L8)</f>
        <v>0.81145398698102811</v>
      </c>
    </row>
    <row r="9" spans="1:17" ht="29" x14ac:dyDescent="0.35">
      <c r="A9" s="43"/>
      <c r="B9" s="5" t="s">
        <v>10</v>
      </c>
      <c r="C9" s="9">
        <v>1706</v>
      </c>
      <c r="D9">
        <v>2835</v>
      </c>
      <c r="E9" s="7">
        <v>352</v>
      </c>
      <c r="F9" s="13">
        <f t="shared" ref="F9:F14" si="3">SUM(C9:E9)</f>
        <v>4893</v>
      </c>
      <c r="H9">
        <f t="shared" ref="H9:H14" si="4">F9/$F$15</f>
        <v>9.5445235540817325E-2</v>
      </c>
      <c r="J9">
        <f t="shared" si="1"/>
        <v>0.34866135295319844</v>
      </c>
      <c r="K9">
        <f t="shared" si="2"/>
        <v>0.57939914163090134</v>
      </c>
      <c r="L9">
        <f t="shared" si="2"/>
        <v>7.1939505415900259E-2</v>
      </c>
      <c r="N9">
        <f t="shared" ref="N9:N14" si="5">-J9*LN(J9)-K9*LN(K9)-L9*LN(L9)</f>
        <v>0.87292321303744691</v>
      </c>
    </row>
    <row r="10" spans="1:17" x14ac:dyDescent="0.35">
      <c r="A10" s="43"/>
      <c r="B10" s="5" t="s">
        <v>11</v>
      </c>
      <c r="C10" s="9">
        <v>1634</v>
      </c>
      <c r="D10">
        <v>3279</v>
      </c>
      <c r="E10" s="7">
        <v>920</v>
      </c>
      <c r="F10" s="13">
        <f t="shared" si="3"/>
        <v>5833</v>
      </c>
      <c r="H10">
        <f t="shared" si="4"/>
        <v>0.11378133229298742</v>
      </c>
      <c r="J10">
        <f t="shared" si="1"/>
        <v>0.28013029315960913</v>
      </c>
      <c r="K10">
        <f t="shared" si="2"/>
        <v>0.56214640836619234</v>
      </c>
      <c r="L10">
        <f t="shared" si="2"/>
        <v>0.15772329847419853</v>
      </c>
      <c r="N10">
        <f t="shared" si="5"/>
        <v>0.97155951181288058</v>
      </c>
    </row>
    <row r="11" spans="1:17" x14ac:dyDescent="0.35">
      <c r="A11" s="43"/>
      <c r="B11" s="5" t="s">
        <v>12</v>
      </c>
      <c r="C11" s="9">
        <v>4930</v>
      </c>
      <c r="D11">
        <v>6316</v>
      </c>
      <c r="E11" s="7">
        <v>827</v>
      </c>
      <c r="F11" s="13">
        <f t="shared" si="3"/>
        <v>12073</v>
      </c>
      <c r="H11">
        <f t="shared" si="4"/>
        <v>0.23550180434994636</v>
      </c>
      <c r="J11">
        <f t="shared" si="1"/>
        <v>0.40834920897871285</v>
      </c>
      <c r="K11">
        <f t="shared" si="2"/>
        <v>0.52315083243601423</v>
      </c>
      <c r="L11">
        <f t="shared" si="2"/>
        <v>6.8499958585272927E-2</v>
      </c>
      <c r="N11">
        <f t="shared" si="5"/>
        <v>0.88831572208020781</v>
      </c>
    </row>
    <row r="12" spans="1:17" x14ac:dyDescent="0.35">
      <c r="A12" s="43"/>
      <c r="B12" s="5" t="s">
        <v>13</v>
      </c>
      <c r="C12" s="9">
        <v>1899</v>
      </c>
      <c r="D12">
        <v>3736</v>
      </c>
      <c r="E12" s="7">
        <v>483</v>
      </c>
      <c r="F12" s="13">
        <f t="shared" si="3"/>
        <v>6118</v>
      </c>
      <c r="H12">
        <f t="shared" si="4"/>
        <v>0.11934068077635814</v>
      </c>
      <c r="J12">
        <f t="shared" si="1"/>
        <v>0.31039555410264791</v>
      </c>
      <c r="K12">
        <f t="shared" si="2"/>
        <v>0.61065707747629949</v>
      </c>
      <c r="L12">
        <f t="shared" si="2"/>
        <v>7.8947368421052627E-2</v>
      </c>
      <c r="N12">
        <f t="shared" si="5"/>
        <v>0.86476760579721823</v>
      </c>
    </row>
    <row r="13" spans="1:17" x14ac:dyDescent="0.35">
      <c r="A13" s="43"/>
      <c r="B13" s="5" t="s">
        <v>14</v>
      </c>
      <c r="C13" s="9">
        <v>8759</v>
      </c>
      <c r="D13">
        <v>10038</v>
      </c>
      <c r="E13" s="7">
        <v>1010</v>
      </c>
      <c r="F13" s="13">
        <f t="shared" si="3"/>
        <v>19807</v>
      </c>
      <c r="H13">
        <f t="shared" si="4"/>
        <v>0.38636496635131179</v>
      </c>
      <c r="J13">
        <f t="shared" si="1"/>
        <v>0.44221739788963499</v>
      </c>
      <c r="K13">
        <f t="shared" si="2"/>
        <v>0.5067905286009996</v>
      </c>
      <c r="L13">
        <f t="shared" si="2"/>
        <v>5.0992073509365375E-2</v>
      </c>
      <c r="N13">
        <f t="shared" si="5"/>
        <v>0.85702965024403588</v>
      </c>
    </row>
    <row r="14" spans="1:17" ht="29" x14ac:dyDescent="0.35">
      <c r="A14" s="44"/>
      <c r="B14" s="11" t="s">
        <v>15</v>
      </c>
      <c r="C14" s="8">
        <v>139</v>
      </c>
      <c r="D14" s="2">
        <v>147</v>
      </c>
      <c r="E14" s="6">
        <v>23</v>
      </c>
      <c r="F14" s="8">
        <f t="shared" si="3"/>
        <v>309</v>
      </c>
      <c r="H14">
        <f t="shared" si="4"/>
        <v>6.0275041451282553E-3</v>
      </c>
      <c r="J14">
        <f t="shared" si="1"/>
        <v>0.44983818770226536</v>
      </c>
      <c r="K14">
        <f t="shared" si="2"/>
        <v>0.47572815533980584</v>
      </c>
      <c r="L14">
        <f t="shared" si="2"/>
        <v>7.4433656957928807E-2</v>
      </c>
      <c r="N14">
        <f t="shared" si="5"/>
        <v>0.90615087583622178</v>
      </c>
    </row>
    <row r="15" spans="1:17" x14ac:dyDescent="0.35">
      <c r="F15" s="15">
        <f>SUM(F8:F14)</f>
        <v>51265</v>
      </c>
      <c r="G15" s="24" t="s">
        <v>4</v>
      </c>
      <c r="H15" s="2">
        <f>SUM(H8:H14)</f>
        <v>1</v>
      </c>
      <c r="N15" s="26" t="s">
        <v>42</v>
      </c>
      <c r="O15" s="26">
        <f>H8*N8+H9*N9+H10*N10+H11*N11+H12*N12+H13*N13+H14*N14</f>
        <v>0.87818113802198694</v>
      </c>
      <c r="Q15">
        <f>$G$2-O15</f>
        <v>1.2009322740500261E-2</v>
      </c>
    </row>
    <row r="16" spans="1:17" x14ac:dyDescent="0.35">
      <c r="A16" s="42" t="s">
        <v>16</v>
      </c>
      <c r="B16" s="16" t="s">
        <v>17</v>
      </c>
      <c r="C16" s="12">
        <v>1654</v>
      </c>
      <c r="D16" s="19">
        <v>2271</v>
      </c>
      <c r="E16" s="14">
        <v>98</v>
      </c>
      <c r="F16" s="19">
        <f>SUM(C16:E16)</f>
        <v>4023</v>
      </c>
      <c r="H16">
        <f>F16/$F$20</f>
        <v>7.8476123595505612E-2</v>
      </c>
      <c r="J16">
        <f>C16/$F16</f>
        <v>0.41113596818294806</v>
      </c>
      <c r="K16">
        <f t="shared" ref="K16:L19" si="6">D16/$F16</f>
        <v>0.56450410141685314</v>
      </c>
      <c r="L16">
        <f t="shared" si="6"/>
        <v>2.4359930400198855E-2</v>
      </c>
      <c r="N16">
        <f>-J16*LN(J16)-K16*LN(K16)-L16*LN(L16)</f>
        <v>0.77871091958916816</v>
      </c>
    </row>
    <row r="17" spans="1:17" x14ac:dyDescent="0.35">
      <c r="A17" s="43"/>
      <c r="B17" s="17" t="s">
        <v>18</v>
      </c>
      <c r="C17" s="9">
        <v>16781</v>
      </c>
      <c r="D17" s="20">
        <v>23734</v>
      </c>
      <c r="E17" s="7">
        <v>3429</v>
      </c>
      <c r="F17" s="20">
        <f>SUM(C17:E17)</f>
        <v>43944</v>
      </c>
      <c r="H17">
        <f t="shared" ref="H17:H19" si="7">F17/$F$20</f>
        <v>0.85720973782771537</v>
      </c>
      <c r="J17">
        <f>C17/$F17</f>
        <v>0.38187238303295101</v>
      </c>
      <c r="K17">
        <f t="shared" si="6"/>
        <v>0.54009648643728381</v>
      </c>
      <c r="L17">
        <f t="shared" si="6"/>
        <v>7.8031130529765153E-2</v>
      </c>
      <c r="N17">
        <f t="shared" ref="N17:N19" si="8">-J17*LN(J17)-K17*LN(K17)-L17*LN(L17)</f>
        <v>0.89935000530185727</v>
      </c>
    </row>
    <row r="18" spans="1:17" x14ac:dyDescent="0.35">
      <c r="A18" s="43"/>
      <c r="B18" s="17" t="s">
        <v>19</v>
      </c>
      <c r="C18" s="9">
        <v>555</v>
      </c>
      <c r="D18" s="20">
        <v>715</v>
      </c>
      <c r="E18" s="7">
        <v>57</v>
      </c>
      <c r="F18" s="20">
        <f>SUM(C18:E18)</f>
        <v>1327</v>
      </c>
      <c r="H18">
        <f t="shared" si="7"/>
        <v>2.5885611735330837E-2</v>
      </c>
      <c r="J18">
        <f>C18/$F18</f>
        <v>0.41823662396382816</v>
      </c>
      <c r="K18">
        <f t="shared" si="6"/>
        <v>0.53880934438583272</v>
      </c>
      <c r="L18">
        <f t="shared" si="6"/>
        <v>4.2954031650339113E-2</v>
      </c>
      <c r="N18">
        <f t="shared" si="8"/>
        <v>0.83297954343389857</v>
      </c>
    </row>
    <row r="19" spans="1:17" x14ac:dyDescent="0.35">
      <c r="A19" s="44"/>
      <c r="B19" s="18" t="s">
        <v>20</v>
      </c>
      <c r="C19" s="8">
        <v>877</v>
      </c>
      <c r="D19" s="2">
        <v>965</v>
      </c>
      <c r="E19" s="6">
        <v>128</v>
      </c>
      <c r="F19" s="21">
        <f>SUM(C19:E19)</f>
        <v>1970</v>
      </c>
      <c r="H19">
        <f t="shared" si="7"/>
        <v>3.8428526841448186E-2</v>
      </c>
      <c r="J19">
        <f>C19/$F19</f>
        <v>0.4451776649746193</v>
      </c>
      <c r="K19">
        <f t="shared" si="6"/>
        <v>0.48984771573604063</v>
      </c>
      <c r="L19">
        <f t="shared" si="6"/>
        <v>6.4974619289340105E-2</v>
      </c>
      <c r="N19">
        <f t="shared" si="8"/>
        <v>0.88748419031871595</v>
      </c>
    </row>
    <row r="20" spans="1:17" x14ac:dyDescent="0.35">
      <c r="F20" s="20">
        <f>SUM(F16:F19)</f>
        <v>51264</v>
      </c>
      <c r="G20" s="24" t="s">
        <v>4</v>
      </c>
      <c r="H20" s="2">
        <f>SUM(H16:H19)</f>
        <v>1</v>
      </c>
      <c r="N20" s="26" t="s">
        <v>45</v>
      </c>
      <c r="O20" s="1">
        <f>H16*N16+H17*N17+H18*N18+H19*N19</f>
        <v>0.88770869170483557</v>
      </c>
      <c r="Q20">
        <f>$G$2-O20</f>
        <v>2.4817690576516283E-3</v>
      </c>
    </row>
    <row r="21" spans="1:17" x14ac:dyDescent="0.35">
      <c r="A21" s="45" t="s">
        <v>21</v>
      </c>
      <c r="B21" s="16" t="s">
        <v>22</v>
      </c>
      <c r="C21" s="12">
        <v>10095</v>
      </c>
      <c r="D21" s="19">
        <v>9508</v>
      </c>
      <c r="E21" s="14">
        <v>1111</v>
      </c>
      <c r="F21" s="19">
        <f>SUM(C21:E21)</f>
        <v>20714</v>
      </c>
      <c r="H21" s="20">
        <f>F21/$F$23</f>
        <v>0.40406523096129837</v>
      </c>
      <c r="J21">
        <f>C21/$F21</f>
        <v>0.48735154967654726</v>
      </c>
      <c r="K21">
        <f t="shared" ref="K21:L22" si="9">D21/$F21</f>
        <v>0.45901322776865888</v>
      </c>
      <c r="L21">
        <f t="shared" si="9"/>
        <v>5.363522255479386E-2</v>
      </c>
      <c r="N21">
        <f>-J21*LN(J21)-K21*LN(K21)-L21*LN(L21)</f>
        <v>0.86462863971807147</v>
      </c>
    </row>
    <row r="22" spans="1:17" x14ac:dyDescent="0.35">
      <c r="A22" s="46"/>
      <c r="B22" s="18" t="s">
        <v>23</v>
      </c>
      <c r="C22" s="8">
        <v>9772</v>
      </c>
      <c r="D22" s="2">
        <v>18177</v>
      </c>
      <c r="E22" s="6">
        <v>2601</v>
      </c>
      <c r="F22" s="8">
        <f>SUM(C22:E22)</f>
        <v>30550</v>
      </c>
      <c r="H22" s="20">
        <f>F22/$F$23</f>
        <v>0.59593476903870157</v>
      </c>
      <c r="J22">
        <f>C22/$F22</f>
        <v>0.31986906710310964</v>
      </c>
      <c r="K22">
        <f t="shared" si="9"/>
        <v>0.59499181669394441</v>
      </c>
      <c r="L22">
        <f t="shared" si="9"/>
        <v>8.5139116202945994E-2</v>
      </c>
      <c r="N22">
        <f t="shared" ref="N22:N32" si="10">-J22*LN(J22)-K22*LN(K22)-L22*LN(L22)</f>
        <v>0.88326252435687891</v>
      </c>
    </row>
    <row r="23" spans="1:17" x14ac:dyDescent="0.35">
      <c r="F23" s="20">
        <f>SUM(F21:F22)</f>
        <v>51264</v>
      </c>
      <c r="G23" s="24" t="s">
        <v>4</v>
      </c>
      <c r="H23" s="2">
        <f>SUM(H21:H22)</f>
        <v>1</v>
      </c>
      <c r="N23" s="26" t="s">
        <v>46</v>
      </c>
      <c r="O23" s="1">
        <f>H21*N21+H22*N22</f>
        <v>0.87573321945659299</v>
      </c>
      <c r="Q23">
        <f>$G$2-O23</f>
        <v>1.4457241305894208E-2</v>
      </c>
    </row>
    <row r="24" spans="1:17" x14ac:dyDescent="0.35">
      <c r="A24" s="42" t="s">
        <v>24</v>
      </c>
      <c r="B24" s="16" t="s">
        <v>25</v>
      </c>
      <c r="C24" s="12">
        <v>767</v>
      </c>
      <c r="D24" s="19">
        <v>450</v>
      </c>
      <c r="E24" s="14">
        <v>17</v>
      </c>
      <c r="F24" s="12">
        <f>SUM(C24:E24)</f>
        <v>1234</v>
      </c>
      <c r="H24">
        <f>F24/$F$28</f>
        <v>2.407147315855181E-2</v>
      </c>
      <c r="J24">
        <f>C24/$F24</f>
        <v>0.62155591572123181</v>
      </c>
      <c r="K24">
        <f t="shared" ref="K24:L27" si="11">D24/$F24</f>
        <v>0.36466774716369532</v>
      </c>
      <c r="L24">
        <f t="shared" si="11"/>
        <v>1.3776337115072933E-2</v>
      </c>
      <c r="N24">
        <f t="shared" si="10"/>
        <v>0.7224623829567387</v>
      </c>
    </row>
    <row r="25" spans="1:17" x14ac:dyDescent="0.35">
      <c r="A25" s="43"/>
      <c r="B25" s="17" t="s">
        <v>52</v>
      </c>
      <c r="C25" s="9">
        <v>7260</v>
      </c>
      <c r="D25" s="20">
        <v>8334</v>
      </c>
      <c r="E25" s="7">
        <v>941</v>
      </c>
      <c r="F25">
        <f>SUM(C25:E25)</f>
        <v>16535</v>
      </c>
      <c r="H25">
        <f t="shared" ref="H25:H27" si="12">F25/$F$28</f>
        <v>0.32254603620474409</v>
      </c>
      <c r="J25">
        <f>C25/$F25</f>
        <v>0.4390686422739643</v>
      </c>
      <c r="K25">
        <f t="shared" si="11"/>
        <v>0.50402177199879039</v>
      </c>
      <c r="L25">
        <f t="shared" si="11"/>
        <v>5.6909585727245235E-2</v>
      </c>
      <c r="N25">
        <f t="shared" si="10"/>
        <v>0.86984001542641964</v>
      </c>
    </row>
    <row r="26" spans="1:17" x14ac:dyDescent="0.35">
      <c r="A26" s="43"/>
      <c r="B26" s="17" t="s">
        <v>53</v>
      </c>
      <c r="C26" s="9">
        <v>5384</v>
      </c>
      <c r="D26" s="20">
        <v>6593</v>
      </c>
      <c r="E26" s="7">
        <v>687</v>
      </c>
      <c r="F26" s="20">
        <f>SUM(C26:E26)</f>
        <v>12664</v>
      </c>
      <c r="H26">
        <f t="shared" si="12"/>
        <v>0.24703495630461922</v>
      </c>
      <c r="J26">
        <f>C26/$F26</f>
        <v>0.42514213518635502</v>
      </c>
      <c r="K26">
        <f t="shared" si="11"/>
        <v>0.52060960202147821</v>
      </c>
      <c r="L26">
        <f t="shared" si="11"/>
        <v>5.4248262792166775E-2</v>
      </c>
      <c r="N26">
        <f t="shared" si="10"/>
        <v>0.86155743306730825</v>
      </c>
    </row>
    <row r="27" spans="1:17" x14ac:dyDescent="0.35">
      <c r="A27" s="44"/>
      <c r="B27" s="18" t="s">
        <v>54</v>
      </c>
      <c r="C27" s="8">
        <v>6456</v>
      </c>
      <c r="D27" s="2">
        <v>12308</v>
      </c>
      <c r="E27" s="6">
        <v>2067</v>
      </c>
      <c r="F27" s="21">
        <f>SUM(C27:E27)</f>
        <v>20831</v>
      </c>
      <c r="H27">
        <f t="shared" si="12"/>
        <v>0.40634753433208487</v>
      </c>
      <c r="J27">
        <f>C27/$F27</f>
        <v>0.3099227113436705</v>
      </c>
      <c r="K27">
        <f t="shared" si="11"/>
        <v>0.59085017521962457</v>
      </c>
      <c r="L27">
        <f t="shared" si="11"/>
        <v>9.9227113436704914E-2</v>
      </c>
      <c r="N27">
        <f t="shared" si="10"/>
        <v>0.9032033590631463</v>
      </c>
    </row>
    <row r="28" spans="1:17" x14ac:dyDescent="0.35">
      <c r="F28" s="20">
        <f>SUM(F24:F27)</f>
        <v>51264</v>
      </c>
      <c r="G28" s="24" t="s">
        <v>4</v>
      </c>
      <c r="H28" s="2">
        <f>SUM(H24:H27)</f>
        <v>1</v>
      </c>
      <c r="N28" s="26" t="s">
        <v>47</v>
      </c>
      <c r="O28" s="1">
        <f>H24*N24+H25*N25+H26*N26+H27*N27</f>
        <v>0.87780344375494024</v>
      </c>
      <c r="Q28">
        <f>$G$2-O28</f>
        <v>1.2387017007546963E-2</v>
      </c>
    </row>
    <row r="29" spans="1:17" x14ac:dyDescent="0.35">
      <c r="A29" s="42" t="s">
        <v>26</v>
      </c>
      <c r="B29" s="16" t="s">
        <v>27</v>
      </c>
      <c r="C29" s="12">
        <v>3431</v>
      </c>
      <c r="D29" s="19">
        <v>4041</v>
      </c>
      <c r="E29" s="14">
        <v>538</v>
      </c>
      <c r="F29" s="12">
        <f>SUM(C29:E29)</f>
        <v>8010</v>
      </c>
      <c r="H29" s="20">
        <f>F29/$F$34</f>
        <v>0.15625</v>
      </c>
      <c r="J29">
        <f t="shared" ref="J29:J36" si="13">C29/$F29</f>
        <v>0.42833957553058677</v>
      </c>
      <c r="K29">
        <f t="shared" ref="K29:L33" si="14">D29/$F29</f>
        <v>0.50449438202247188</v>
      </c>
      <c r="L29">
        <f t="shared" si="14"/>
        <v>6.7166042446941326E-2</v>
      </c>
      <c r="N29">
        <f t="shared" si="10"/>
        <v>0.88972510675447825</v>
      </c>
    </row>
    <row r="30" spans="1:17" x14ac:dyDescent="0.35">
      <c r="A30" s="43"/>
      <c r="B30" s="17" t="s">
        <v>28</v>
      </c>
      <c r="C30" s="9">
        <v>13823</v>
      </c>
      <c r="D30" s="20">
        <v>19683</v>
      </c>
      <c r="E30" s="7">
        <v>2395</v>
      </c>
      <c r="F30" s="20">
        <f>SUM(C30:E30)</f>
        <v>35901</v>
      </c>
      <c r="H30" s="20">
        <f t="shared" ref="H30:H33" si="15">F30/$F$34</f>
        <v>0.7003160112359551</v>
      </c>
      <c r="J30">
        <f t="shared" si="13"/>
        <v>0.38503105763070666</v>
      </c>
      <c r="K30">
        <f t="shared" si="14"/>
        <v>0.54825770869892199</v>
      </c>
      <c r="L30">
        <f t="shared" si="14"/>
        <v>6.6711233670371295E-2</v>
      </c>
      <c r="N30">
        <f t="shared" si="10"/>
        <v>0.87760674553818463</v>
      </c>
    </row>
    <row r="31" spans="1:17" x14ac:dyDescent="0.35">
      <c r="A31" s="43"/>
      <c r="B31" s="17" t="s">
        <v>29</v>
      </c>
      <c r="C31" s="9">
        <v>888</v>
      </c>
      <c r="D31" s="20">
        <v>1065</v>
      </c>
      <c r="E31" s="7">
        <v>75</v>
      </c>
      <c r="F31" s="20">
        <f>SUM(C31:E31)</f>
        <v>2028</v>
      </c>
      <c r="H31" s="20">
        <f t="shared" si="15"/>
        <v>3.9559925093632958E-2</v>
      </c>
      <c r="J31">
        <f t="shared" si="13"/>
        <v>0.43786982248520712</v>
      </c>
      <c r="K31">
        <f t="shared" si="14"/>
        <v>0.5251479289940828</v>
      </c>
      <c r="L31">
        <f t="shared" si="14"/>
        <v>3.6982248520710061E-2</v>
      </c>
      <c r="N31">
        <f t="shared" si="10"/>
        <v>0.82178463023616022</v>
      </c>
    </row>
    <row r="32" spans="1:17" x14ac:dyDescent="0.35">
      <c r="A32" s="43"/>
      <c r="B32" s="17" t="s">
        <v>30</v>
      </c>
      <c r="C32" s="9">
        <v>1670</v>
      </c>
      <c r="D32" s="20">
        <v>2855</v>
      </c>
      <c r="E32" s="7">
        <v>704</v>
      </c>
      <c r="F32" s="20">
        <f>SUM(C32:E32)</f>
        <v>5229</v>
      </c>
      <c r="H32" s="20">
        <f t="shared" si="15"/>
        <v>0.10200140449438203</v>
      </c>
      <c r="J32">
        <f t="shared" si="13"/>
        <v>0.31937272901128322</v>
      </c>
      <c r="K32">
        <f t="shared" si="14"/>
        <v>0.5459934978007267</v>
      </c>
      <c r="L32">
        <f t="shared" si="14"/>
        <v>0.13463377318799005</v>
      </c>
      <c r="N32">
        <f t="shared" si="10"/>
        <v>0.96490511649094868</v>
      </c>
    </row>
    <row r="33" spans="1:17" x14ac:dyDescent="0.35">
      <c r="A33" s="44"/>
      <c r="B33" s="18" t="s">
        <v>31</v>
      </c>
      <c r="C33" s="8">
        <v>55</v>
      </c>
      <c r="D33" s="2">
        <v>41</v>
      </c>
      <c r="E33" s="6">
        <v>0</v>
      </c>
      <c r="F33" s="8">
        <f>SUM(C33:E33)</f>
        <v>96</v>
      </c>
      <c r="H33" s="20">
        <f t="shared" si="15"/>
        <v>1.8726591760299626E-3</v>
      </c>
      <c r="J33">
        <f t="shared" si="13"/>
        <v>0.57291666666666663</v>
      </c>
      <c r="K33">
        <f t="shared" si="14"/>
        <v>0.42708333333333331</v>
      </c>
      <c r="L33">
        <f t="shared" si="14"/>
        <v>0</v>
      </c>
      <c r="N33">
        <f>-J33*LN(J33)-K33*LN(K33)-0</f>
        <v>0.68247548394010171</v>
      </c>
    </row>
    <row r="34" spans="1:17" x14ac:dyDescent="0.35">
      <c r="C34" s="15"/>
      <c r="F34" s="15">
        <f>SUM(F29:F33)</f>
        <v>51264</v>
      </c>
      <c r="G34" s="24" t="s">
        <v>4</v>
      </c>
      <c r="H34" s="20">
        <f>F34/$F$34</f>
        <v>1</v>
      </c>
      <c r="J34">
        <f t="shared" si="13"/>
        <v>0</v>
      </c>
      <c r="N34" s="26" t="s">
        <v>49</v>
      </c>
      <c r="O34" s="1">
        <f>H29*N29+H30*N30+H31*N31+H32*N32+H33*N33</f>
        <v>0.88583106287800595</v>
      </c>
      <c r="Q34">
        <f>$G$2-O34</f>
        <v>4.3593978844812531E-3</v>
      </c>
    </row>
    <row r="35" spans="1:17" x14ac:dyDescent="0.35">
      <c r="A35" s="37" t="s">
        <v>32</v>
      </c>
      <c r="B35" s="22" t="s">
        <v>33</v>
      </c>
      <c r="C35" s="12">
        <v>8684</v>
      </c>
      <c r="D35" s="19">
        <v>10967</v>
      </c>
      <c r="E35" s="14">
        <v>738</v>
      </c>
      <c r="F35" s="12">
        <f>SUM(C35:E35)</f>
        <v>20389</v>
      </c>
      <c r="H35">
        <f>F35/$F$37</f>
        <v>0.39772549937578028</v>
      </c>
      <c r="J35">
        <f t="shared" si="13"/>
        <v>0.42591593506302416</v>
      </c>
      <c r="K35">
        <f t="shared" ref="K35:L36" si="16">D35/$F35</f>
        <v>0.53788807690421303</v>
      </c>
      <c r="L35">
        <f t="shared" si="16"/>
        <v>3.6195988032762763E-2</v>
      </c>
      <c r="N35">
        <f t="shared" ref="N35:N41" si="17">-J35*LN(J35)-K35*LN(K35)-L35*LN(L35)</f>
        <v>0.81719937368805795</v>
      </c>
    </row>
    <row r="36" spans="1:17" x14ac:dyDescent="0.35">
      <c r="A36" s="38"/>
      <c r="B36" s="23" t="s">
        <v>34</v>
      </c>
      <c r="C36" s="8">
        <v>11183</v>
      </c>
      <c r="D36" s="2">
        <v>16718</v>
      </c>
      <c r="E36" s="6">
        <v>2974</v>
      </c>
      <c r="F36" s="8">
        <f>SUM(C36:E36)</f>
        <v>30875</v>
      </c>
      <c r="H36">
        <f>F36/$F$37</f>
        <v>0.60227450062421972</v>
      </c>
      <c r="J36">
        <f t="shared" si="13"/>
        <v>0.36220242914979756</v>
      </c>
      <c r="K36">
        <f t="shared" si="16"/>
        <v>0.54147368421052633</v>
      </c>
      <c r="L36">
        <f t="shared" si="16"/>
        <v>9.6323886639676115E-2</v>
      </c>
      <c r="N36">
        <f t="shared" si="17"/>
        <v>0.92540994314091263</v>
      </c>
    </row>
    <row r="37" spans="1:17" x14ac:dyDescent="0.35">
      <c r="F37" s="2">
        <f>SUM(F35:F36)</f>
        <v>51264</v>
      </c>
      <c r="G37" s="24" t="s">
        <v>4</v>
      </c>
      <c r="H37" s="2">
        <f>SUM(H35:H36)</f>
        <v>1</v>
      </c>
      <c r="N37" s="26" t="s">
        <v>48</v>
      </c>
      <c r="O37" s="1">
        <f>H35*N35+H36*N36</f>
        <v>0.88237184036753846</v>
      </c>
      <c r="Q37">
        <f>$G$2-O37</f>
        <v>7.8186203949487387E-3</v>
      </c>
    </row>
    <row r="38" spans="1:17" x14ac:dyDescent="0.35">
      <c r="A38" s="39" t="s">
        <v>36</v>
      </c>
      <c r="B38" s="22" t="s">
        <v>37</v>
      </c>
      <c r="C38" s="12">
        <v>6779</v>
      </c>
      <c r="D38" s="19">
        <v>5461</v>
      </c>
      <c r="E38" s="14">
        <v>344</v>
      </c>
      <c r="F38">
        <f>SUM(C38:E38)</f>
        <v>12584</v>
      </c>
      <c r="H38">
        <f>F38/$F$42</f>
        <v>0.24547440699126091</v>
      </c>
      <c r="J38">
        <f>C38/$F38</f>
        <v>0.53869993642720915</v>
      </c>
      <c r="K38">
        <f t="shared" ref="K38:L41" si="18">D38/$F38</f>
        <v>0.43396376350921806</v>
      </c>
      <c r="L38">
        <f t="shared" si="18"/>
        <v>2.733630006357279E-2</v>
      </c>
      <c r="N38">
        <f t="shared" si="17"/>
        <v>0.79390648246905171</v>
      </c>
    </row>
    <row r="39" spans="1:17" x14ac:dyDescent="0.35">
      <c r="A39" s="39"/>
      <c r="B39" s="25" t="s">
        <v>38</v>
      </c>
      <c r="C39" s="9">
        <v>6089</v>
      </c>
      <c r="D39" s="20">
        <v>7092</v>
      </c>
      <c r="E39" s="7">
        <v>534</v>
      </c>
      <c r="F39">
        <f>SUM(C39:E39)</f>
        <v>13715</v>
      </c>
      <c r="H39">
        <f t="shared" ref="H39:H42" si="19">F39/$F$42</f>
        <v>0.2675366729088639</v>
      </c>
      <c r="J39">
        <f>C39/$F39</f>
        <v>0.44396646008020413</v>
      </c>
      <c r="K39">
        <f t="shared" si="18"/>
        <v>0.51709806780896828</v>
      </c>
      <c r="L39">
        <f t="shared" si="18"/>
        <v>3.8935472110827561E-2</v>
      </c>
      <c r="N39">
        <f t="shared" si="17"/>
        <v>0.82792016245461297</v>
      </c>
    </row>
    <row r="40" spans="1:17" x14ac:dyDescent="0.35">
      <c r="A40" s="39"/>
      <c r="B40" s="25" t="s">
        <v>39</v>
      </c>
      <c r="C40" s="9">
        <v>4527</v>
      </c>
      <c r="D40" s="20">
        <v>8171</v>
      </c>
      <c r="E40" s="7">
        <v>970</v>
      </c>
      <c r="F40" s="20">
        <f>SUM(C40:E40)</f>
        <v>13668</v>
      </c>
      <c r="H40">
        <f t="shared" si="19"/>
        <v>0.26661985018726592</v>
      </c>
      <c r="J40">
        <f>C40/$F40</f>
        <v>0.33121158911325727</v>
      </c>
      <c r="K40">
        <f t="shared" si="18"/>
        <v>0.59781972490488733</v>
      </c>
      <c r="L40">
        <f t="shared" si="18"/>
        <v>7.0968685981855434E-2</v>
      </c>
      <c r="N40">
        <f t="shared" si="17"/>
        <v>0.86129487463790888</v>
      </c>
    </row>
    <row r="41" spans="1:17" x14ac:dyDescent="0.35">
      <c r="A41" s="39"/>
      <c r="B41" s="23" t="s">
        <v>40</v>
      </c>
      <c r="C41" s="8">
        <v>2472</v>
      </c>
      <c r="D41" s="2">
        <v>6961</v>
      </c>
      <c r="E41" s="6">
        <v>1864</v>
      </c>
      <c r="F41" s="8">
        <f>SUM(C41:E41)</f>
        <v>11297</v>
      </c>
      <c r="H41">
        <f t="shared" si="19"/>
        <v>0.22036906991260924</v>
      </c>
      <c r="J41">
        <f>C41/$F41</f>
        <v>0.21881915552801628</v>
      </c>
      <c r="K41">
        <f t="shared" si="18"/>
        <v>0.61618128706736297</v>
      </c>
      <c r="L41">
        <f t="shared" si="18"/>
        <v>0.16499955740462069</v>
      </c>
      <c r="N41">
        <f t="shared" si="17"/>
        <v>0.9281597281534536</v>
      </c>
    </row>
    <row r="42" spans="1:17" x14ac:dyDescent="0.35">
      <c r="F42" s="20">
        <f>SUM(F38:F41)</f>
        <v>51264</v>
      </c>
      <c r="H42">
        <f t="shared" si="19"/>
        <v>1</v>
      </c>
      <c r="N42" s="26" t="s">
        <v>50</v>
      </c>
      <c r="O42" s="1">
        <f>H38*N38+H39*N39+H40*N40+H41*N41</f>
        <v>0.85055873515441771</v>
      </c>
      <c r="Q42" s="1">
        <f>$G$2-O42</f>
        <v>3.963172560806949E-2</v>
      </c>
    </row>
  </sheetData>
  <mergeCells count="12">
    <mergeCell ref="N1:P1"/>
    <mergeCell ref="A1:C1"/>
    <mergeCell ref="A35:A36"/>
    <mergeCell ref="A38:A41"/>
    <mergeCell ref="J6:L6"/>
    <mergeCell ref="E2:F2"/>
    <mergeCell ref="C6:E6"/>
    <mergeCell ref="A8:A14"/>
    <mergeCell ref="A16:A19"/>
    <mergeCell ref="A21:A22"/>
    <mergeCell ref="A24:A27"/>
    <mergeCell ref="A29:A33"/>
  </mergeCells>
  <printOptions gridLines="1"/>
  <pageMargins left="0.25" right="0.25" top="0.25" bottom="0.25" header="0.3" footer="0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B98-D0D5-4494-9B42-0C22DF5CB63A}">
  <dimension ref="A1:R155"/>
  <sheetViews>
    <sheetView zoomScaleNormal="100" workbookViewId="0">
      <selection activeCell="N125" sqref="N125:Q125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8" x14ac:dyDescent="0.35">
      <c r="A1" s="34" t="s">
        <v>77</v>
      </c>
      <c r="B1" s="35"/>
      <c r="C1" s="36"/>
      <c r="N1" s="34" t="s">
        <v>77</v>
      </c>
      <c r="O1" s="35"/>
      <c r="P1" s="36"/>
    </row>
    <row r="2" spans="1:18" x14ac:dyDescent="0.35">
      <c r="A2" s="47" t="s">
        <v>0</v>
      </c>
      <c r="B2" s="47"/>
      <c r="C2" s="47"/>
      <c r="E2" s="47" t="s">
        <v>55</v>
      </c>
      <c r="F2" s="47"/>
      <c r="G2" s="47"/>
      <c r="H2" s="47"/>
      <c r="I2" s="47"/>
      <c r="N2" s="47" t="s">
        <v>55</v>
      </c>
      <c r="O2" s="47"/>
      <c r="P2" s="47"/>
      <c r="R2" s="33"/>
    </row>
    <row r="3" spans="1:18" x14ac:dyDescent="0.35">
      <c r="A3" s="2" t="s">
        <v>1</v>
      </c>
      <c r="B3" s="2" t="s">
        <v>2</v>
      </c>
      <c r="C3" s="2" t="s">
        <v>3</v>
      </c>
      <c r="D3" s="2" t="s">
        <v>4</v>
      </c>
      <c r="E3" s="41" t="s">
        <v>43</v>
      </c>
      <c r="F3" s="41"/>
      <c r="G3">
        <f>-A5*LN(A5)-B5*LN(B5)-C5*LN(C5)</f>
        <v>0.79390648246905171</v>
      </c>
    </row>
    <row r="4" spans="1:18" x14ac:dyDescent="0.35">
      <c r="A4">
        <v>6779</v>
      </c>
      <c r="B4">
        <v>5461</v>
      </c>
      <c r="C4">
        <v>344</v>
      </c>
      <c r="D4">
        <f>SUM(A4:C4)</f>
        <v>12584</v>
      </c>
    </row>
    <row r="5" spans="1:18" x14ac:dyDescent="0.35">
      <c r="A5">
        <f>A4/$D$4</f>
        <v>0.53869993642720915</v>
      </c>
      <c r="B5">
        <f t="shared" ref="B5:D5" si="0">B4/$D$4</f>
        <v>0.43396376350921806</v>
      </c>
      <c r="C5">
        <f t="shared" si="0"/>
        <v>2.733630006357279E-2</v>
      </c>
      <c r="D5">
        <f t="shared" si="0"/>
        <v>1</v>
      </c>
    </row>
    <row r="7" spans="1:18" x14ac:dyDescent="0.35">
      <c r="A7" t="s">
        <v>5</v>
      </c>
      <c r="B7" t="s">
        <v>6</v>
      </c>
      <c r="C7" s="40" t="s">
        <v>7</v>
      </c>
      <c r="D7" s="40"/>
      <c r="E7" s="40"/>
      <c r="F7" t="s">
        <v>4</v>
      </c>
      <c r="H7" t="s">
        <v>35</v>
      </c>
      <c r="J7" s="40" t="s">
        <v>44</v>
      </c>
      <c r="K7" s="40"/>
      <c r="L7" s="40"/>
    </row>
    <row r="8" spans="1:18" x14ac:dyDescent="0.35">
      <c r="C8" s="8" t="s">
        <v>1</v>
      </c>
      <c r="D8" s="2" t="s">
        <v>2</v>
      </c>
      <c r="E8" s="6" t="s">
        <v>3</v>
      </c>
      <c r="J8" s="8" t="s">
        <v>1</v>
      </c>
      <c r="K8" s="2" t="s">
        <v>2</v>
      </c>
      <c r="L8" s="6" t="s">
        <v>3</v>
      </c>
      <c r="N8" s="3" t="s">
        <v>41</v>
      </c>
      <c r="Q8" t="s">
        <v>51</v>
      </c>
    </row>
    <row r="9" spans="1:18" x14ac:dyDescent="0.35">
      <c r="A9" s="42" t="s">
        <v>8</v>
      </c>
      <c r="B9" s="27" t="s">
        <v>9</v>
      </c>
      <c r="C9" s="12">
        <v>311</v>
      </c>
      <c r="D9" s="19">
        <v>319</v>
      </c>
      <c r="E9" s="14">
        <v>12</v>
      </c>
      <c r="F9" s="12">
        <f>SUM(C9:E9)</f>
        <v>642</v>
      </c>
      <c r="H9">
        <f>F9/$F$16</f>
        <v>5.1017164653528291E-2</v>
      </c>
      <c r="J9">
        <f>C9/$F9</f>
        <v>0.48442367601246106</v>
      </c>
      <c r="K9">
        <f t="shared" ref="K9:L15" si="1">D9/$F9</f>
        <v>0.49688473520249221</v>
      </c>
      <c r="L9">
        <f t="shared" si="1"/>
        <v>1.8691588785046728E-2</v>
      </c>
      <c r="N9">
        <f>-J9*LN(J9)-K9*LN(K9)-L9*LN(L9)</f>
        <v>0.77301441385575043</v>
      </c>
    </row>
    <row r="10" spans="1:18" ht="43.5" x14ac:dyDescent="0.35">
      <c r="A10" s="43"/>
      <c r="B10" s="28" t="s">
        <v>10</v>
      </c>
      <c r="C10" s="9">
        <v>377</v>
      </c>
      <c r="D10" s="13">
        <v>291</v>
      </c>
      <c r="E10" s="7">
        <v>14</v>
      </c>
      <c r="F10">
        <f t="shared" ref="F10:F15" si="2">SUM(C10:E10)</f>
        <v>682</v>
      </c>
      <c r="H10">
        <f t="shared" ref="H10:H16" si="3">F10/$F$16</f>
        <v>5.4195804195804193E-2</v>
      </c>
      <c r="J10">
        <f t="shared" ref="J10:J15" si="4">C10/$F10</f>
        <v>0.55278592375366564</v>
      </c>
      <c r="K10">
        <f t="shared" si="1"/>
        <v>0.42668621700879766</v>
      </c>
      <c r="L10">
        <f t="shared" si="1"/>
        <v>2.0527859237536656E-2</v>
      </c>
      <c r="N10">
        <f t="shared" ref="N10:N23" si="5">-J10*LN(J10)-K10*LN(K10)-L10*LN(L10)</f>
        <v>0.77086498184724805</v>
      </c>
    </row>
    <row r="11" spans="1:18" x14ac:dyDescent="0.35">
      <c r="A11" s="43"/>
      <c r="B11" s="28" t="s">
        <v>11</v>
      </c>
      <c r="C11" s="9">
        <v>584</v>
      </c>
      <c r="D11" s="13">
        <v>620</v>
      </c>
      <c r="E11" s="7">
        <v>62</v>
      </c>
      <c r="F11">
        <f t="shared" si="2"/>
        <v>1266</v>
      </c>
      <c r="H11">
        <f t="shared" si="3"/>
        <v>0.10060394151303242</v>
      </c>
      <c r="J11">
        <f t="shared" si="4"/>
        <v>0.46129541864139023</v>
      </c>
      <c r="K11">
        <f t="shared" si="1"/>
        <v>0.48973143759873616</v>
      </c>
      <c r="L11">
        <f t="shared" si="1"/>
        <v>4.8973143759873619E-2</v>
      </c>
      <c r="N11">
        <f t="shared" si="5"/>
        <v>0.85425695323433837</v>
      </c>
    </row>
    <row r="12" spans="1:18" x14ac:dyDescent="0.35">
      <c r="A12" s="43"/>
      <c r="B12" s="28" t="s">
        <v>12</v>
      </c>
      <c r="C12" s="9">
        <v>1409</v>
      </c>
      <c r="D12" s="20">
        <v>1278</v>
      </c>
      <c r="E12" s="7">
        <v>114</v>
      </c>
      <c r="F12">
        <f t="shared" si="2"/>
        <v>2801</v>
      </c>
      <c r="H12">
        <f t="shared" si="3"/>
        <v>0.2225842339478703</v>
      </c>
      <c r="J12">
        <f t="shared" si="4"/>
        <v>0.50303463048911101</v>
      </c>
      <c r="K12">
        <f t="shared" si="1"/>
        <v>0.45626561942163513</v>
      </c>
      <c r="L12">
        <f t="shared" si="1"/>
        <v>4.069975008925384E-2</v>
      </c>
      <c r="N12">
        <f t="shared" si="5"/>
        <v>0.83395739152847248</v>
      </c>
    </row>
    <row r="13" spans="1:18" x14ac:dyDescent="0.35">
      <c r="A13" s="43"/>
      <c r="B13" s="28" t="s">
        <v>13</v>
      </c>
      <c r="C13" s="9">
        <v>594</v>
      </c>
      <c r="D13" s="20">
        <v>445</v>
      </c>
      <c r="E13" s="7">
        <v>24</v>
      </c>
      <c r="F13">
        <f t="shared" si="2"/>
        <v>1063</v>
      </c>
      <c r="H13">
        <f t="shared" si="3"/>
        <v>8.4472345835982204E-2</v>
      </c>
      <c r="J13">
        <f t="shared" si="4"/>
        <v>0.55879586077140164</v>
      </c>
      <c r="K13">
        <f t="shared" si="1"/>
        <v>0.41862652869238004</v>
      </c>
      <c r="L13">
        <f t="shared" si="1"/>
        <v>2.2577610536218252E-2</v>
      </c>
      <c r="N13">
        <f t="shared" si="5"/>
        <v>0.77532012133937156</v>
      </c>
    </row>
    <row r="14" spans="1:18" x14ac:dyDescent="0.35">
      <c r="A14" s="43"/>
      <c r="B14" s="28" t="s">
        <v>14</v>
      </c>
      <c r="C14" s="9">
        <v>3439</v>
      </c>
      <c r="D14" s="20">
        <v>2450</v>
      </c>
      <c r="E14" s="7">
        <v>102</v>
      </c>
      <c r="F14">
        <f t="shared" si="2"/>
        <v>5991</v>
      </c>
      <c r="H14">
        <f t="shared" si="3"/>
        <v>0.47608073744437379</v>
      </c>
      <c r="J14">
        <f t="shared" si="4"/>
        <v>0.57402770822901017</v>
      </c>
      <c r="K14">
        <f t="shared" si="1"/>
        <v>0.4089467534635286</v>
      </c>
      <c r="L14">
        <f t="shared" si="1"/>
        <v>1.7025538307461192E-2</v>
      </c>
      <c r="N14">
        <f t="shared" si="5"/>
        <v>0.7536436904361945</v>
      </c>
    </row>
    <row r="15" spans="1:18" ht="43.5" x14ac:dyDescent="0.35">
      <c r="A15" s="44"/>
      <c r="B15" s="29" t="s">
        <v>15</v>
      </c>
      <c r="C15" s="8">
        <v>65</v>
      </c>
      <c r="D15" s="2">
        <v>58</v>
      </c>
      <c r="E15" s="6">
        <v>16</v>
      </c>
      <c r="F15" s="8">
        <f t="shared" si="2"/>
        <v>139</v>
      </c>
      <c r="H15">
        <f t="shared" si="3"/>
        <v>1.1045772409408773E-2</v>
      </c>
      <c r="J15">
        <f t="shared" si="4"/>
        <v>0.46762589928057552</v>
      </c>
      <c r="K15">
        <f t="shared" si="1"/>
        <v>0.41726618705035973</v>
      </c>
      <c r="L15">
        <f t="shared" si="1"/>
        <v>0.11510791366906475</v>
      </c>
      <c r="N15">
        <f t="shared" si="5"/>
        <v>0.96898985607497068</v>
      </c>
    </row>
    <row r="16" spans="1:18" x14ac:dyDescent="0.35">
      <c r="F16" s="2">
        <f>SUM(F9:F15)</f>
        <v>12584</v>
      </c>
      <c r="G16" s="2"/>
      <c r="H16" s="2">
        <f t="shared" si="3"/>
        <v>1</v>
      </c>
      <c r="N16" s="26" t="s">
        <v>42</v>
      </c>
      <c r="O16" s="1">
        <f>H9*N9+H10*N10+H11*N11+H12*N12+H13*N13+H14*N14+H15*N15</f>
        <v>0.78777362970141063</v>
      </c>
      <c r="Q16">
        <f>$G$3-O16</f>
        <v>6.1328527676410838E-3</v>
      </c>
    </row>
    <row r="17" spans="1:17" x14ac:dyDescent="0.35">
      <c r="A17" s="42" t="s">
        <v>16</v>
      </c>
      <c r="B17" s="16" t="s">
        <v>17</v>
      </c>
      <c r="C17" s="12">
        <v>472</v>
      </c>
      <c r="D17" s="19">
        <v>614</v>
      </c>
      <c r="E17" s="14">
        <v>18</v>
      </c>
      <c r="F17">
        <f>SUM(C17:E17)</f>
        <v>1104</v>
      </c>
      <c r="H17">
        <f>F17/$F$21</f>
        <v>8.773045136681501E-2</v>
      </c>
      <c r="J17">
        <f>C17/$F17</f>
        <v>0.42753623188405798</v>
      </c>
      <c r="K17">
        <f t="shared" ref="K17:L20" si="6">D17/$F17</f>
        <v>0.5561594202898551</v>
      </c>
      <c r="L17">
        <f t="shared" si="6"/>
        <v>1.6304347826086956E-2</v>
      </c>
      <c r="N17">
        <f t="shared" si="5"/>
        <v>0.75669734756090057</v>
      </c>
    </row>
    <row r="18" spans="1:17" x14ac:dyDescent="0.35">
      <c r="A18" s="43"/>
      <c r="B18" s="17" t="s">
        <v>18</v>
      </c>
      <c r="C18" s="9">
        <v>5796</v>
      </c>
      <c r="D18" s="20">
        <v>4444</v>
      </c>
      <c r="E18" s="7">
        <v>309</v>
      </c>
      <c r="F18" s="20">
        <f>SUM(C18:E18)</f>
        <v>10549</v>
      </c>
      <c r="H18">
        <f t="shared" ref="H18:H21" si="7">F18/$F$21</f>
        <v>0.83828671328671334</v>
      </c>
      <c r="J18">
        <f t="shared" ref="J18:J20" si="8">C18/$F18</f>
        <v>0.54943596549435969</v>
      </c>
      <c r="K18">
        <f t="shared" si="6"/>
        <v>0.42127215849843586</v>
      </c>
      <c r="L18">
        <f t="shared" si="6"/>
        <v>2.9291876007204475E-2</v>
      </c>
      <c r="N18">
        <f t="shared" si="5"/>
        <v>0.79663000762319902</v>
      </c>
    </row>
    <row r="19" spans="1:17" x14ac:dyDescent="0.35">
      <c r="A19" s="43"/>
      <c r="B19" s="17" t="s">
        <v>19</v>
      </c>
      <c r="C19" s="9">
        <v>150</v>
      </c>
      <c r="D19" s="20">
        <v>198</v>
      </c>
      <c r="E19" s="7">
        <v>8</v>
      </c>
      <c r="F19" s="20">
        <f>SUM(C19:E19)</f>
        <v>356</v>
      </c>
      <c r="H19">
        <f t="shared" si="7"/>
        <v>2.8289891926255563E-2</v>
      </c>
      <c r="J19">
        <f t="shared" si="8"/>
        <v>0.42134831460674155</v>
      </c>
      <c r="K19">
        <f t="shared" si="6"/>
        <v>0.5561797752808989</v>
      </c>
      <c r="L19">
        <f t="shared" si="6"/>
        <v>2.247191011235955E-2</v>
      </c>
      <c r="N19">
        <f t="shared" si="5"/>
        <v>0.7757518024099096</v>
      </c>
    </row>
    <row r="20" spans="1:17" x14ac:dyDescent="0.35">
      <c r="A20" s="44"/>
      <c r="B20" s="18" t="s">
        <v>20</v>
      </c>
      <c r="C20" s="8">
        <v>361</v>
      </c>
      <c r="D20" s="2">
        <v>205</v>
      </c>
      <c r="E20" s="6">
        <v>9</v>
      </c>
      <c r="F20" s="21">
        <f>SUM(C20:E20)</f>
        <v>575</v>
      </c>
      <c r="H20">
        <f t="shared" si="7"/>
        <v>4.5692943420216146E-2</v>
      </c>
      <c r="J20">
        <f t="shared" si="8"/>
        <v>0.62782608695652176</v>
      </c>
      <c r="K20">
        <f t="shared" si="6"/>
        <v>0.35652173913043478</v>
      </c>
      <c r="L20">
        <f t="shared" si="6"/>
        <v>1.5652173913043479E-2</v>
      </c>
      <c r="N20">
        <f t="shared" si="5"/>
        <v>0.72501871927114236</v>
      </c>
    </row>
    <row r="21" spans="1:17" x14ac:dyDescent="0.35">
      <c r="F21" s="30">
        <f>SUM(F17:F20)</f>
        <v>12584</v>
      </c>
      <c r="G21" s="2"/>
      <c r="H21" s="2">
        <f t="shared" si="7"/>
        <v>1</v>
      </c>
      <c r="N21" s="26" t="s">
        <v>45</v>
      </c>
      <c r="O21" s="1">
        <f>H17*N17+H18*N18+H19*N19+H20*N20</f>
        <v>0.78926392461563855</v>
      </c>
      <c r="Q21">
        <f>$G$3-O21</f>
        <v>4.6425578534131651E-3</v>
      </c>
    </row>
    <row r="22" spans="1:17" x14ac:dyDescent="0.35">
      <c r="A22" s="45" t="s">
        <v>21</v>
      </c>
      <c r="B22" s="16" t="s">
        <v>22</v>
      </c>
      <c r="C22" s="12">
        <v>3200</v>
      </c>
      <c r="D22" s="19">
        <v>2235</v>
      </c>
      <c r="E22" s="14">
        <v>151</v>
      </c>
      <c r="F22" s="20">
        <f>SUM(C22:E22)</f>
        <v>5586</v>
      </c>
      <c r="H22" s="20">
        <f>F22/$F$24</f>
        <v>0.44389701207883026</v>
      </c>
      <c r="J22">
        <f>C22/$F22</f>
        <v>0.57286072323666304</v>
      </c>
      <c r="K22">
        <f t="shared" ref="K22:L23" si="9">D22/$F22</f>
        <v>0.40010741138560685</v>
      </c>
      <c r="L22">
        <f t="shared" si="9"/>
        <v>2.703186537773004E-2</v>
      </c>
      <c r="N22">
        <f t="shared" si="5"/>
        <v>0.78326025514607955</v>
      </c>
    </row>
    <row r="23" spans="1:17" x14ac:dyDescent="0.35">
      <c r="A23" s="46"/>
      <c r="B23" s="18" t="s">
        <v>23</v>
      </c>
      <c r="C23" s="8">
        <v>3579</v>
      </c>
      <c r="D23" s="2">
        <v>3226</v>
      </c>
      <c r="E23" s="6">
        <v>193</v>
      </c>
      <c r="F23" s="21">
        <f>SUM(C23:E23)</f>
        <v>6998</v>
      </c>
      <c r="H23" s="20">
        <f t="shared" ref="H23:H24" si="10">F23/$F$24</f>
        <v>0.55610298792116974</v>
      </c>
      <c r="J23">
        <f>C23/$F23</f>
        <v>0.51143183766790512</v>
      </c>
      <c r="K23">
        <f t="shared" si="9"/>
        <v>0.46098885395827377</v>
      </c>
      <c r="L23">
        <f t="shared" si="9"/>
        <v>2.7579308373821092E-2</v>
      </c>
      <c r="N23">
        <f t="shared" si="5"/>
        <v>0.79894592974264389</v>
      </c>
    </row>
    <row r="24" spans="1:17" x14ac:dyDescent="0.35">
      <c r="F24" s="30">
        <f>SUM(F22:F23)</f>
        <v>12584</v>
      </c>
      <c r="G24" s="2"/>
      <c r="H24" s="30">
        <f t="shared" si="10"/>
        <v>1</v>
      </c>
      <c r="N24" s="26" t="s">
        <v>46</v>
      </c>
      <c r="O24" s="1">
        <f>H22*N22+H23*N23</f>
        <v>0.79198310565678809</v>
      </c>
      <c r="Q24">
        <f>$G$3-O24</f>
        <v>1.9233768122636219E-3</v>
      </c>
    </row>
    <row r="25" spans="1:17" x14ac:dyDescent="0.35">
      <c r="A25" s="52" t="s">
        <v>24</v>
      </c>
      <c r="B25" s="16" t="s">
        <v>25</v>
      </c>
      <c r="C25" s="12">
        <v>717</v>
      </c>
      <c r="D25" s="19">
        <v>418</v>
      </c>
      <c r="E25" s="14">
        <v>0</v>
      </c>
      <c r="F25">
        <f>SUM(C25:E25)</f>
        <v>1135</v>
      </c>
      <c r="H25">
        <f>F25/$F$29</f>
        <v>9.0193897012078833E-2</v>
      </c>
      <c r="J25">
        <f>C25/$F25</f>
        <v>0.63171806167400879</v>
      </c>
      <c r="K25">
        <f t="shared" ref="K25:L28" si="11">D25/$F25</f>
        <v>0.36828193832599121</v>
      </c>
      <c r="L25">
        <f t="shared" si="11"/>
        <v>0</v>
      </c>
      <c r="N25">
        <f>-J25*LN(J25)-K25*LN(K25)-0</f>
        <v>0.65803496383155946</v>
      </c>
    </row>
    <row r="26" spans="1:17" x14ac:dyDescent="0.35">
      <c r="A26" s="53"/>
      <c r="B26" s="17" t="s">
        <v>52</v>
      </c>
      <c r="C26" s="9">
        <v>3364</v>
      </c>
      <c r="D26" s="20">
        <v>2308</v>
      </c>
      <c r="E26" s="7">
        <v>172</v>
      </c>
      <c r="F26">
        <f t="shared" ref="F26:F28" si="12">SUM(C26:E26)</f>
        <v>5844</v>
      </c>
      <c r="H26">
        <f t="shared" ref="H26:H29" si="13">F26/$F$29</f>
        <v>0.46439923712650988</v>
      </c>
      <c r="J26">
        <f t="shared" ref="J26:J28" si="14">C26/$F26</f>
        <v>0.57563312799452426</v>
      </c>
      <c r="K26">
        <f t="shared" si="11"/>
        <v>0.39493497604380562</v>
      </c>
      <c r="L26">
        <f t="shared" si="11"/>
        <v>2.943189596167009E-2</v>
      </c>
      <c r="N26">
        <f t="shared" ref="N26:N28" si="15">-J26*LN(J26)-K26*LN(K26)-L26*LN(L26)</f>
        <v>0.78858881504485001</v>
      </c>
    </row>
    <row r="27" spans="1:17" x14ac:dyDescent="0.35">
      <c r="A27" s="53"/>
      <c r="B27" s="17" t="s">
        <v>53</v>
      </c>
      <c r="C27" s="9">
        <v>1163</v>
      </c>
      <c r="D27" s="20">
        <v>1017</v>
      </c>
      <c r="E27" s="7">
        <v>40</v>
      </c>
      <c r="F27">
        <f t="shared" si="12"/>
        <v>2220</v>
      </c>
      <c r="H27">
        <f t="shared" si="13"/>
        <v>0.17641449459631278</v>
      </c>
      <c r="J27">
        <f t="shared" si="14"/>
        <v>0.52387387387387385</v>
      </c>
      <c r="K27">
        <f t="shared" si="11"/>
        <v>0.45810810810810809</v>
      </c>
      <c r="L27">
        <f t="shared" si="11"/>
        <v>1.8018018018018018E-2</v>
      </c>
      <c r="N27">
        <f t="shared" si="15"/>
        <v>0.76867611616130282</v>
      </c>
    </row>
    <row r="28" spans="1:17" x14ac:dyDescent="0.35">
      <c r="A28" s="54"/>
      <c r="B28" s="18" t="s">
        <v>57</v>
      </c>
      <c r="C28" s="8">
        <v>1535</v>
      </c>
      <c r="D28" s="2">
        <v>1718</v>
      </c>
      <c r="E28" s="6">
        <v>132</v>
      </c>
      <c r="F28" s="8">
        <f t="shared" si="12"/>
        <v>3385</v>
      </c>
      <c r="H28">
        <f t="shared" si="13"/>
        <v>0.26899237126509856</v>
      </c>
      <c r="J28">
        <f t="shared" si="14"/>
        <v>0.45347119645494832</v>
      </c>
      <c r="K28">
        <f t="shared" si="11"/>
        <v>0.50753323485967505</v>
      </c>
      <c r="L28">
        <f t="shared" si="11"/>
        <v>3.8995568685376659E-2</v>
      </c>
      <c r="N28">
        <f t="shared" si="15"/>
        <v>0.82933482608935039</v>
      </c>
    </row>
    <row r="29" spans="1:17" x14ac:dyDescent="0.35">
      <c r="F29" s="2">
        <f>SUM(F25:F28)</f>
        <v>12584</v>
      </c>
      <c r="G29" s="2"/>
      <c r="H29" s="2">
        <f t="shared" si="13"/>
        <v>1</v>
      </c>
      <c r="N29" s="26" t="s">
        <v>47</v>
      </c>
      <c r="O29" s="1">
        <f>H25*N25+H26*N26+H27*N27+H28*N28</f>
        <v>0.7842611318548528</v>
      </c>
      <c r="Q29" s="1">
        <f>$G$3-O29</f>
        <v>9.6453506141989109E-3</v>
      </c>
    </row>
    <row r="30" spans="1:17" x14ac:dyDescent="0.35">
      <c r="A30" s="55" t="s">
        <v>26</v>
      </c>
      <c r="B30" s="16" t="s">
        <v>27</v>
      </c>
      <c r="C30" s="12">
        <v>1533</v>
      </c>
      <c r="D30" s="19">
        <v>1083</v>
      </c>
      <c r="E30" s="14">
        <v>58</v>
      </c>
      <c r="F30" s="20">
        <f>SUM(C30:E30)</f>
        <v>2674</v>
      </c>
      <c r="H30" s="20">
        <f>F30/$F$35</f>
        <v>0.2124920534011443</v>
      </c>
      <c r="J30">
        <f>C30/$F30</f>
        <v>0.57329842931937169</v>
      </c>
      <c r="K30">
        <f t="shared" ref="K30:L34" si="16">D30/$F30</f>
        <v>0.40501121914734478</v>
      </c>
      <c r="L30">
        <f t="shared" si="16"/>
        <v>2.169035153328347E-2</v>
      </c>
      <c r="N30">
        <f t="shared" ref="N30:N33" si="17">-J30*LN(J30)-K30*LN(K30)-L30*LN(L30)</f>
        <v>0.76811278742095501</v>
      </c>
    </row>
    <row r="31" spans="1:17" x14ac:dyDescent="0.35">
      <c r="A31" s="56"/>
      <c r="B31" s="17" t="s">
        <v>28</v>
      </c>
      <c r="C31" s="9">
        <v>4606</v>
      </c>
      <c r="D31" s="20">
        <v>3476</v>
      </c>
      <c r="E31" s="7">
        <v>215</v>
      </c>
      <c r="F31" s="20">
        <f>SUM(C31:E31)</f>
        <v>8297</v>
      </c>
      <c r="H31" s="20">
        <f t="shared" ref="H31:H35" si="18">F31/$F$35</f>
        <v>0.65932930705657977</v>
      </c>
      <c r="J31">
        <f t="shared" ref="J31:J34" si="19">C31/$F31</f>
        <v>0.55514041219717969</v>
      </c>
      <c r="K31">
        <f t="shared" si="16"/>
        <v>0.41894660720742438</v>
      </c>
      <c r="L31">
        <f t="shared" si="16"/>
        <v>2.5912980595395926E-2</v>
      </c>
      <c r="N31">
        <f t="shared" si="17"/>
        <v>0.78586801968298192</v>
      </c>
    </row>
    <row r="32" spans="1:17" x14ac:dyDescent="0.35">
      <c r="A32" s="56"/>
      <c r="B32" s="17" t="s">
        <v>29</v>
      </c>
      <c r="C32" s="9">
        <v>309</v>
      </c>
      <c r="D32" s="20">
        <v>372</v>
      </c>
      <c r="E32" s="7">
        <v>5</v>
      </c>
      <c r="F32" s="20">
        <f>SUM(C32:E32)</f>
        <v>686</v>
      </c>
      <c r="H32" s="20">
        <f t="shared" si="18"/>
        <v>5.4513668150031787E-2</v>
      </c>
      <c r="J32">
        <f t="shared" si="19"/>
        <v>0.45043731778425655</v>
      </c>
      <c r="K32">
        <f t="shared" si="16"/>
        <v>0.54227405247813409</v>
      </c>
      <c r="L32">
        <f t="shared" si="16"/>
        <v>7.2886297376093291E-3</v>
      </c>
      <c r="N32">
        <f t="shared" si="17"/>
        <v>0.7269736074442753</v>
      </c>
    </row>
    <row r="33" spans="1:17" x14ac:dyDescent="0.35">
      <c r="A33" s="56"/>
      <c r="B33" s="17" t="s">
        <v>30</v>
      </c>
      <c r="C33" s="9">
        <v>276</v>
      </c>
      <c r="D33" s="20">
        <v>489</v>
      </c>
      <c r="E33" s="7">
        <v>66</v>
      </c>
      <c r="F33" s="20">
        <f>SUM(C33:E33)</f>
        <v>831</v>
      </c>
      <c r="H33" s="20">
        <f t="shared" si="18"/>
        <v>6.6036236490781941E-2</v>
      </c>
      <c r="J33">
        <f t="shared" si="19"/>
        <v>0.33212996389891697</v>
      </c>
      <c r="K33">
        <f t="shared" si="16"/>
        <v>0.58844765342960292</v>
      </c>
      <c r="L33">
        <f t="shared" si="16"/>
        <v>7.9422382671480149E-2</v>
      </c>
      <c r="N33">
        <f t="shared" si="17"/>
        <v>0.8792927199277828</v>
      </c>
    </row>
    <row r="34" spans="1:17" x14ac:dyDescent="0.35">
      <c r="A34" s="57"/>
      <c r="B34" s="18" t="s">
        <v>31</v>
      </c>
      <c r="C34" s="8">
        <v>55</v>
      </c>
      <c r="D34" s="2">
        <v>41</v>
      </c>
      <c r="E34" s="6">
        <v>0</v>
      </c>
      <c r="F34" s="21">
        <f>SUM(C34:E34)</f>
        <v>96</v>
      </c>
      <c r="H34" s="20">
        <f t="shared" si="18"/>
        <v>7.6287349014621739E-3</v>
      </c>
      <c r="J34">
        <f t="shared" si="19"/>
        <v>0.57291666666666663</v>
      </c>
      <c r="K34">
        <f t="shared" si="16"/>
        <v>0.42708333333333331</v>
      </c>
      <c r="L34">
        <f t="shared" si="16"/>
        <v>0</v>
      </c>
      <c r="N34">
        <f>-J34*LN(J34)-K34*LN(K34)-0</f>
        <v>0.68247548394010171</v>
      </c>
    </row>
    <row r="35" spans="1:17" x14ac:dyDescent="0.35">
      <c r="F35" s="30">
        <f>SUM(F30:F34)</f>
        <v>12584</v>
      </c>
      <c r="G35" s="2"/>
      <c r="H35" s="30">
        <f t="shared" si="18"/>
        <v>1</v>
      </c>
      <c r="N35" s="26" t="s">
        <v>49</v>
      </c>
      <c r="O35" s="1">
        <f>H30*N30+H31*N31+H32*N32+H33*N33+H34*N34</f>
        <v>0.78426528482981128</v>
      </c>
      <c r="Q35">
        <f>$G$3-O35</f>
        <v>9.6411976392404286E-3</v>
      </c>
    </row>
    <row r="36" spans="1:17" x14ac:dyDescent="0.35">
      <c r="A36" s="37" t="s">
        <v>32</v>
      </c>
      <c r="B36" s="22" t="s">
        <v>33</v>
      </c>
      <c r="C36" s="12">
        <v>2949</v>
      </c>
      <c r="D36" s="19">
        <v>2541</v>
      </c>
      <c r="E36" s="14">
        <v>133</v>
      </c>
      <c r="F36" s="20">
        <f>SUM(C36:E36)</f>
        <v>5623</v>
      </c>
      <c r="H36" s="20">
        <f>F36/$F$38</f>
        <v>0.44683725365543547</v>
      </c>
      <c r="J36">
        <f>C36/$F36</f>
        <v>0.52445313889382894</v>
      </c>
      <c r="K36">
        <f t="shared" ref="K36:L37" si="20">D36/$F36</f>
        <v>0.45189400675795838</v>
      </c>
      <c r="L36">
        <f t="shared" si="20"/>
        <v>2.3652854348212699E-2</v>
      </c>
      <c r="N36">
        <f t="shared" ref="N36:N37" si="21">-J36*LN(J36)-K36*LN(K36)-L36*LN(L36)</f>
        <v>0.78598719921052296</v>
      </c>
    </row>
    <row r="37" spans="1:17" x14ac:dyDescent="0.35">
      <c r="A37" s="38"/>
      <c r="B37" s="23" t="s">
        <v>34</v>
      </c>
      <c r="C37" s="8">
        <v>3830</v>
      </c>
      <c r="D37" s="2">
        <v>2920</v>
      </c>
      <c r="E37" s="6">
        <v>211</v>
      </c>
      <c r="F37" s="21">
        <f>SUM(C37:E37)</f>
        <v>6961</v>
      </c>
      <c r="H37" s="20">
        <f t="shared" ref="H37:H38" si="22">F37/$F$38</f>
        <v>0.55316274634456453</v>
      </c>
      <c r="J37">
        <f>C37/$F37</f>
        <v>0.55020830340468319</v>
      </c>
      <c r="K37">
        <f t="shared" si="20"/>
        <v>0.41947995977589425</v>
      </c>
      <c r="L37">
        <f t="shared" si="20"/>
        <v>3.0311736819422497E-2</v>
      </c>
      <c r="N37">
        <f t="shared" si="21"/>
        <v>0.79912186965903931</v>
      </c>
    </row>
    <row r="38" spans="1:17" x14ac:dyDescent="0.35">
      <c r="F38" s="30">
        <f>SUM(F36:F37)</f>
        <v>12584</v>
      </c>
      <c r="G38" s="2"/>
      <c r="H38" s="30">
        <f t="shared" si="22"/>
        <v>1</v>
      </c>
      <c r="N38" s="26" t="s">
        <v>48</v>
      </c>
      <c r="O38" s="1">
        <f>H36*N36+H37*N37</f>
        <v>0.79325280958815503</v>
      </c>
      <c r="Q38">
        <f>$G$3-O38</f>
        <v>6.5367288089668296E-4</v>
      </c>
    </row>
    <row r="39" spans="1:17" x14ac:dyDescent="0.35">
      <c r="F39" s="30"/>
      <c r="G39" s="2"/>
      <c r="H39" s="30"/>
      <c r="N39" s="26"/>
      <c r="O39" s="1"/>
    </row>
    <row r="40" spans="1:17" x14ac:dyDescent="0.35">
      <c r="A40" s="34" t="s">
        <v>77</v>
      </c>
      <c r="B40" s="35"/>
      <c r="C40" s="36"/>
      <c r="F40" s="30"/>
      <c r="G40" s="2"/>
      <c r="H40" s="30"/>
      <c r="N40" s="34" t="s">
        <v>77</v>
      </c>
      <c r="O40" s="35"/>
      <c r="P40" s="36"/>
    </row>
    <row r="41" spans="1:17" x14ac:dyDescent="0.35">
      <c r="A41" s="47" t="s">
        <v>0</v>
      </c>
      <c r="B41" s="47"/>
      <c r="C41" s="47"/>
      <c r="E41" s="47" t="s">
        <v>56</v>
      </c>
      <c r="F41" s="47"/>
      <c r="G41" s="47"/>
      <c r="H41" s="47"/>
      <c r="I41" s="47"/>
      <c r="N41" s="47" t="s">
        <v>56</v>
      </c>
      <c r="O41" s="47"/>
      <c r="P41" s="47"/>
    </row>
    <row r="42" spans="1:17" x14ac:dyDescent="0.35">
      <c r="A42" s="2" t="s">
        <v>1</v>
      </c>
      <c r="B42" s="2" t="s">
        <v>2</v>
      </c>
      <c r="C42" s="2" t="s">
        <v>3</v>
      </c>
      <c r="D42" s="2" t="s">
        <v>4</v>
      </c>
      <c r="E42" s="41" t="s">
        <v>43</v>
      </c>
      <c r="F42" s="41"/>
      <c r="G42">
        <f>-A44*LN(A44)-B44*LN(B44)-C44*LN(C44)</f>
        <v>0.82792016245461297</v>
      </c>
    </row>
    <row r="43" spans="1:17" x14ac:dyDescent="0.35">
      <c r="A43">
        <v>6089</v>
      </c>
      <c r="B43">
        <v>7092</v>
      </c>
      <c r="C43">
        <v>534</v>
      </c>
      <c r="D43">
        <f>SUM(A43:C43)</f>
        <v>13715</v>
      </c>
    </row>
    <row r="44" spans="1:17" x14ac:dyDescent="0.35">
      <c r="A44">
        <f>A43/$D$43</f>
        <v>0.44396646008020413</v>
      </c>
      <c r="B44">
        <f t="shared" ref="B44:D44" si="23">B43/$D$43</f>
        <v>0.51709806780896828</v>
      </c>
      <c r="C44">
        <f t="shared" si="23"/>
        <v>3.8935472110827561E-2</v>
      </c>
      <c r="D44">
        <f t="shared" si="23"/>
        <v>1</v>
      </c>
    </row>
    <row r="46" spans="1:17" x14ac:dyDescent="0.35">
      <c r="A46" t="s">
        <v>5</v>
      </c>
      <c r="B46" t="s">
        <v>6</v>
      </c>
      <c r="C46" s="40" t="s">
        <v>7</v>
      </c>
      <c r="D46" s="40"/>
      <c r="E46" s="40"/>
      <c r="F46" t="s">
        <v>4</v>
      </c>
      <c r="H46" t="s">
        <v>35</v>
      </c>
      <c r="J46" s="40" t="s">
        <v>44</v>
      </c>
      <c r="K46" s="40"/>
      <c r="L46" s="40"/>
    </row>
    <row r="47" spans="1:17" x14ac:dyDescent="0.35">
      <c r="C47" s="8" t="s">
        <v>1</v>
      </c>
      <c r="D47" s="2" t="s">
        <v>2</v>
      </c>
      <c r="E47" s="6" t="s">
        <v>3</v>
      </c>
      <c r="J47" s="8" t="s">
        <v>1</v>
      </c>
      <c r="K47" s="2" t="s">
        <v>2</v>
      </c>
      <c r="L47" s="6" t="s">
        <v>3</v>
      </c>
      <c r="N47" s="32" t="s">
        <v>41</v>
      </c>
      <c r="Q47" t="s">
        <v>51</v>
      </c>
    </row>
    <row r="48" spans="1:17" x14ac:dyDescent="0.35">
      <c r="A48" s="42" t="s">
        <v>8</v>
      </c>
      <c r="B48" s="27" t="s">
        <v>9</v>
      </c>
      <c r="C48" s="12">
        <v>229</v>
      </c>
      <c r="D48" s="19">
        <v>381</v>
      </c>
      <c r="E48" s="14">
        <v>43</v>
      </c>
      <c r="F48">
        <f>SUM(C48:E48)</f>
        <v>653</v>
      </c>
      <c r="H48">
        <f>F48/$F$55</f>
        <v>4.7612103536274153E-2</v>
      </c>
      <c r="J48">
        <f>C48/$F48</f>
        <v>0.35068912710566613</v>
      </c>
      <c r="K48">
        <f t="shared" ref="K48:L48" si="24">D48/$F48</f>
        <v>0.58346094946401228</v>
      </c>
      <c r="L48">
        <f t="shared" si="24"/>
        <v>6.5849923430321589E-2</v>
      </c>
      <c r="N48">
        <f>-J48*LN(J48)-K48*LN(K48)-L48*LN(L48)</f>
        <v>0.86096379740504192</v>
      </c>
    </row>
    <row r="49" spans="1:17" ht="43.5" x14ac:dyDescent="0.35">
      <c r="A49" s="43"/>
      <c r="B49" s="28" t="s">
        <v>10</v>
      </c>
      <c r="C49" s="9">
        <v>425</v>
      </c>
      <c r="D49" s="13">
        <v>419</v>
      </c>
      <c r="E49" s="7">
        <v>61</v>
      </c>
      <c r="F49">
        <f t="shared" ref="F49:F54" si="25">SUM(C49:E49)</f>
        <v>905</v>
      </c>
      <c r="H49">
        <f t="shared" ref="H49:H54" si="26">F49/$F$55</f>
        <v>6.598614655486694E-2</v>
      </c>
      <c r="J49">
        <f>C49/$F$49</f>
        <v>0.46961325966850831</v>
      </c>
      <c r="K49">
        <f t="shared" ref="K49:L49" si="27">D49/$F$49</f>
        <v>0.46298342541436466</v>
      </c>
      <c r="L49">
        <f t="shared" si="27"/>
        <v>6.7403314917127075E-2</v>
      </c>
      <c r="N49">
        <f t="shared" ref="N49:N76" si="28">-J49*LN(J49)-K49*LN(K49)-L49*LN(L49)</f>
        <v>0.89327293491006454</v>
      </c>
    </row>
    <row r="50" spans="1:17" x14ac:dyDescent="0.35">
      <c r="A50" s="43"/>
      <c r="B50" s="28" t="s">
        <v>11</v>
      </c>
      <c r="C50" s="9">
        <v>346</v>
      </c>
      <c r="D50" s="13">
        <v>613</v>
      </c>
      <c r="E50" s="7">
        <v>115</v>
      </c>
      <c r="F50">
        <f t="shared" si="25"/>
        <v>1074</v>
      </c>
      <c r="H50">
        <f t="shared" si="26"/>
        <v>7.8308421436383516E-2</v>
      </c>
      <c r="J50">
        <f>C50/$F$50</f>
        <v>0.32216014897579143</v>
      </c>
      <c r="K50">
        <f t="shared" ref="K50:L50" si="29">D50/$F$50</f>
        <v>0.57076350093109873</v>
      </c>
      <c r="L50">
        <f t="shared" si="29"/>
        <v>0.10707635009310987</v>
      </c>
      <c r="N50">
        <f t="shared" si="28"/>
        <v>0.92421723348534268</v>
      </c>
    </row>
    <row r="51" spans="1:17" x14ac:dyDescent="0.35">
      <c r="A51" s="43"/>
      <c r="B51" s="28" t="s">
        <v>12</v>
      </c>
      <c r="C51" s="9">
        <v>1550</v>
      </c>
      <c r="D51" s="20">
        <v>1781</v>
      </c>
      <c r="E51" s="7">
        <v>123</v>
      </c>
      <c r="F51">
        <f t="shared" si="25"/>
        <v>3454</v>
      </c>
      <c r="H51">
        <f t="shared" si="26"/>
        <v>0.25184104994531537</v>
      </c>
      <c r="J51">
        <f>C51/$F$51</f>
        <v>0.44875506658946152</v>
      </c>
      <c r="K51">
        <f t="shared" ref="K51:L51" si="30">D51/$F$51</f>
        <v>0.51563404748118125</v>
      </c>
      <c r="L51">
        <f t="shared" si="30"/>
        <v>3.5610885929357267E-2</v>
      </c>
      <c r="N51">
        <f t="shared" si="28"/>
        <v>0.81987791255280296</v>
      </c>
    </row>
    <row r="52" spans="1:17" x14ac:dyDescent="0.35">
      <c r="A52" s="43"/>
      <c r="B52" s="28" t="s">
        <v>13</v>
      </c>
      <c r="C52" s="9">
        <v>447</v>
      </c>
      <c r="D52" s="20">
        <v>526</v>
      </c>
      <c r="E52" s="7">
        <v>3</v>
      </c>
      <c r="F52">
        <f t="shared" si="25"/>
        <v>976</v>
      </c>
      <c r="H52">
        <f t="shared" si="26"/>
        <v>7.1162960262486336E-2</v>
      </c>
      <c r="J52">
        <f>C52/$F$52</f>
        <v>0.45799180327868855</v>
      </c>
      <c r="K52">
        <f t="shared" ref="K52:L52" si="31">D52/$F$52</f>
        <v>0.53893442622950816</v>
      </c>
      <c r="L52">
        <f t="shared" si="31"/>
        <v>3.0737704918032786E-3</v>
      </c>
      <c r="N52">
        <f t="shared" si="28"/>
        <v>0.70857737477548499</v>
      </c>
    </row>
    <row r="53" spans="1:17" x14ac:dyDescent="0.35">
      <c r="A53" s="43"/>
      <c r="B53" s="28" t="s">
        <v>14</v>
      </c>
      <c r="C53" s="9">
        <v>3064</v>
      </c>
      <c r="D53" s="20">
        <v>3348</v>
      </c>
      <c r="E53" s="7">
        <v>188</v>
      </c>
      <c r="F53">
        <f t="shared" si="25"/>
        <v>6600</v>
      </c>
      <c r="H53">
        <f t="shared" si="26"/>
        <v>0.48122493620123952</v>
      </c>
      <c r="J53">
        <f>C53/$F$53</f>
        <v>0.46424242424242423</v>
      </c>
      <c r="K53">
        <f t="shared" ref="K53:L53" si="32">D53/$F$53</f>
        <v>0.50727272727272732</v>
      </c>
      <c r="L53">
        <f t="shared" si="32"/>
        <v>2.8484848484848484E-2</v>
      </c>
      <c r="N53">
        <f t="shared" si="28"/>
        <v>0.80188497519683455</v>
      </c>
    </row>
    <row r="54" spans="1:17" ht="43.5" x14ac:dyDescent="0.35">
      <c r="A54" s="44"/>
      <c r="B54" s="29" t="s">
        <v>15</v>
      </c>
      <c r="C54" s="8">
        <v>28</v>
      </c>
      <c r="D54" s="2">
        <v>24</v>
      </c>
      <c r="E54" s="6">
        <v>1</v>
      </c>
      <c r="F54" s="8">
        <f t="shared" si="25"/>
        <v>53</v>
      </c>
      <c r="H54">
        <f t="shared" si="26"/>
        <v>3.8643820634341962E-3</v>
      </c>
      <c r="J54">
        <f>C54/$F$54</f>
        <v>0.52830188679245282</v>
      </c>
      <c r="K54">
        <f t="shared" ref="K54:L54" si="33">D54/$F$54</f>
        <v>0.45283018867924529</v>
      </c>
      <c r="L54">
        <f t="shared" si="33"/>
        <v>1.8867924528301886E-2</v>
      </c>
      <c r="N54">
        <f t="shared" si="28"/>
        <v>0.7707632680189821</v>
      </c>
    </row>
    <row r="55" spans="1:17" x14ac:dyDescent="0.35">
      <c r="F55" s="2">
        <f>SUM(F48:F54)</f>
        <v>13715</v>
      </c>
      <c r="G55" s="2"/>
      <c r="H55" s="2">
        <f>F55/$F$55</f>
        <v>1</v>
      </c>
      <c r="N55" s="26" t="s">
        <v>42</v>
      </c>
      <c r="O55" s="1">
        <f>H48*N48+H49*N49+H50*N50+H51*N51+H52*N52+H53*N53+H54*N54</f>
        <v>0.81807887654427469</v>
      </c>
      <c r="Q55">
        <f>$G$42-O55</f>
        <v>9.8412859103382822E-3</v>
      </c>
    </row>
    <row r="56" spans="1:17" x14ac:dyDescent="0.35">
      <c r="A56" s="42" t="s">
        <v>16</v>
      </c>
      <c r="B56" s="16" t="s">
        <v>17</v>
      </c>
      <c r="C56" s="12">
        <v>560</v>
      </c>
      <c r="D56" s="19">
        <v>691</v>
      </c>
      <c r="E56" s="14">
        <v>55</v>
      </c>
      <c r="F56" s="20">
        <f>SUM(C56:E56)</f>
        <v>1306</v>
      </c>
      <c r="H56" s="20">
        <f>F56/$F$55</f>
        <v>9.5224207072548306E-2</v>
      </c>
      <c r="J56">
        <f>C56/$F56</f>
        <v>0.42879019908116384</v>
      </c>
      <c r="K56">
        <f t="shared" ref="K56:L59" si="34">D56/$F56</f>
        <v>0.5290964777947933</v>
      </c>
      <c r="L56">
        <f t="shared" si="34"/>
        <v>4.2113323124042881E-2</v>
      </c>
      <c r="N56">
        <f t="shared" si="28"/>
        <v>0.8332981671873757</v>
      </c>
    </row>
    <row r="57" spans="1:17" x14ac:dyDescent="0.35">
      <c r="A57" s="43"/>
      <c r="B57" s="17" t="s">
        <v>18</v>
      </c>
      <c r="C57" s="9">
        <v>4914</v>
      </c>
      <c r="D57" s="20">
        <v>5945</v>
      </c>
      <c r="E57" s="7">
        <v>407</v>
      </c>
      <c r="F57" s="20">
        <f t="shared" ref="F57:F59" si="35">SUM(C57:E57)</f>
        <v>11266</v>
      </c>
      <c r="H57" s="20">
        <f t="shared" ref="H57:H77" si="36">F57/$F$55</f>
        <v>0.82143638352169157</v>
      </c>
      <c r="J57">
        <f t="shared" ref="J57:J59" si="37">C57/$F57</f>
        <v>0.43617965560092314</v>
      </c>
      <c r="K57">
        <f t="shared" si="34"/>
        <v>0.52769394638736022</v>
      </c>
      <c r="L57">
        <f t="shared" si="34"/>
        <v>3.6126398011716666E-2</v>
      </c>
      <c r="N57">
        <f t="shared" si="28"/>
        <v>0.8191872413645469</v>
      </c>
    </row>
    <row r="58" spans="1:17" x14ac:dyDescent="0.35">
      <c r="A58" s="43"/>
      <c r="B58" s="17" t="s">
        <v>19</v>
      </c>
      <c r="C58" s="9">
        <v>237</v>
      </c>
      <c r="D58" s="20">
        <v>180</v>
      </c>
      <c r="E58" s="7">
        <v>49</v>
      </c>
      <c r="F58" s="20">
        <f t="shared" si="35"/>
        <v>466</v>
      </c>
      <c r="H58" s="20">
        <f t="shared" si="36"/>
        <v>3.3977397010572369E-2</v>
      </c>
      <c r="J58">
        <f t="shared" si="37"/>
        <v>0.50858369098712441</v>
      </c>
      <c r="K58">
        <f t="shared" si="34"/>
        <v>0.38626609442060084</v>
      </c>
      <c r="L58">
        <f t="shared" si="34"/>
        <v>0.10515021459227468</v>
      </c>
      <c r="N58">
        <f t="shared" si="28"/>
        <v>0.94813052421859734</v>
      </c>
    </row>
    <row r="59" spans="1:17" x14ac:dyDescent="0.35">
      <c r="A59" s="44"/>
      <c r="B59" s="18" t="s">
        <v>20</v>
      </c>
      <c r="C59" s="8">
        <v>378</v>
      </c>
      <c r="D59" s="2">
        <v>276</v>
      </c>
      <c r="E59" s="6">
        <v>23</v>
      </c>
      <c r="F59" s="21">
        <f t="shared" si="35"/>
        <v>677</v>
      </c>
      <c r="H59" s="20">
        <f t="shared" si="36"/>
        <v>4.9362012395187747E-2</v>
      </c>
      <c r="J59">
        <f t="shared" si="37"/>
        <v>0.55834564254062036</v>
      </c>
      <c r="K59">
        <f t="shared" si="34"/>
        <v>0.40768094534711963</v>
      </c>
      <c r="L59">
        <f t="shared" si="34"/>
        <v>3.3973412112259974E-2</v>
      </c>
      <c r="N59">
        <f t="shared" si="28"/>
        <v>0.80609518450975215</v>
      </c>
    </row>
    <row r="60" spans="1:17" x14ac:dyDescent="0.35">
      <c r="F60" s="30">
        <f>SUM(F56:F59)</f>
        <v>13715</v>
      </c>
      <c r="G60" s="2"/>
      <c r="H60" s="30">
        <f t="shared" si="36"/>
        <v>1</v>
      </c>
      <c r="N60" s="26" t="s">
        <v>45</v>
      </c>
      <c r="O60" s="1">
        <f>H56*N56+H57*N57+H58*N58+H59*N59</f>
        <v>0.8242658499277189</v>
      </c>
      <c r="Q60">
        <f>$G$42-O60</f>
        <v>3.6543125268940768E-3</v>
      </c>
    </row>
    <row r="61" spans="1:17" x14ac:dyDescent="0.35">
      <c r="A61" s="45" t="s">
        <v>21</v>
      </c>
      <c r="B61" s="16" t="s">
        <v>22</v>
      </c>
      <c r="C61" s="12">
        <v>3368</v>
      </c>
      <c r="D61" s="19">
        <v>3254</v>
      </c>
      <c r="E61" s="14">
        <v>315</v>
      </c>
      <c r="F61" s="20">
        <f>SUM(C61:E61)</f>
        <v>6937</v>
      </c>
      <c r="H61" s="20">
        <f t="shared" si="36"/>
        <v>0.50579657309515125</v>
      </c>
      <c r="J61">
        <f>C61/$F61</f>
        <v>0.48551246936716158</v>
      </c>
      <c r="K61">
        <f t="shared" ref="K61:L62" si="38">D61/$F61</f>
        <v>0.46907885252991205</v>
      </c>
      <c r="L61">
        <f t="shared" si="38"/>
        <v>4.5408678102926335E-2</v>
      </c>
      <c r="N61">
        <f t="shared" si="28"/>
        <v>0.84629855193325665</v>
      </c>
    </row>
    <row r="62" spans="1:17" x14ac:dyDescent="0.35">
      <c r="A62" s="46"/>
      <c r="B62" s="18" t="s">
        <v>23</v>
      </c>
      <c r="C62" s="8">
        <v>2721</v>
      </c>
      <c r="D62" s="2">
        <v>3838</v>
      </c>
      <c r="E62" s="6">
        <v>219</v>
      </c>
      <c r="F62" s="21">
        <f>SUM(C62:E62)</f>
        <v>6778</v>
      </c>
      <c r="H62" s="20">
        <f t="shared" si="36"/>
        <v>0.4942034269048487</v>
      </c>
      <c r="J62">
        <f>C62/$F62</f>
        <v>0.40144585423428741</v>
      </c>
      <c r="K62">
        <f t="shared" si="38"/>
        <v>0.5662437297137799</v>
      </c>
      <c r="L62">
        <f t="shared" si="38"/>
        <v>3.2310416051932724E-2</v>
      </c>
      <c r="N62">
        <f t="shared" si="28"/>
        <v>0.79933399162913166</v>
      </c>
    </row>
    <row r="63" spans="1:17" x14ac:dyDescent="0.35">
      <c r="F63" s="30">
        <f>SUM(F61:F62)</f>
        <v>13715</v>
      </c>
      <c r="G63" s="2"/>
      <c r="H63" s="30">
        <f t="shared" si="36"/>
        <v>1</v>
      </c>
      <c r="N63" s="26" t="s">
        <v>46</v>
      </c>
      <c r="O63" s="1">
        <f>H61*N61+H62*N62</f>
        <v>0.82308850528787858</v>
      </c>
      <c r="Q63">
        <f>$G$42-O63</f>
        <v>4.8316571667343933E-3</v>
      </c>
    </row>
    <row r="64" spans="1:17" x14ac:dyDescent="0.35">
      <c r="A64" s="52" t="s">
        <v>24</v>
      </c>
      <c r="B64" s="16" t="s">
        <v>25</v>
      </c>
      <c r="C64" s="12">
        <v>18</v>
      </c>
      <c r="D64" s="19">
        <v>32</v>
      </c>
      <c r="E64" s="14">
        <v>17</v>
      </c>
      <c r="F64">
        <f>SUM(C64:E64)</f>
        <v>67</v>
      </c>
      <c r="H64" s="20">
        <f t="shared" si="36"/>
        <v>4.8851622311337954E-3</v>
      </c>
      <c r="J64">
        <f>C64/$F64</f>
        <v>0.26865671641791045</v>
      </c>
      <c r="K64">
        <f t="shared" ref="K64:L67" si="39">D64/$F64</f>
        <v>0.47761194029850745</v>
      </c>
      <c r="L64">
        <f t="shared" si="39"/>
        <v>0.2537313432835821</v>
      </c>
      <c r="N64">
        <f t="shared" si="28"/>
        <v>1.0540229569927888</v>
      </c>
    </row>
    <row r="65" spans="1:17" x14ac:dyDescent="0.35">
      <c r="A65" s="53"/>
      <c r="B65" s="17" t="s">
        <v>52</v>
      </c>
      <c r="C65" s="9">
        <v>2060</v>
      </c>
      <c r="D65" s="20">
        <v>2313</v>
      </c>
      <c r="E65" s="7">
        <v>192</v>
      </c>
      <c r="F65">
        <f t="shared" ref="F65:F67" si="40">SUM(C65:E65)</f>
        <v>4565</v>
      </c>
      <c r="H65" s="20">
        <f t="shared" si="36"/>
        <v>0.33284724753919065</v>
      </c>
      <c r="J65">
        <f t="shared" ref="J65:J67" si="41">C65/$F65</f>
        <v>0.45125958378970427</v>
      </c>
      <c r="K65">
        <f t="shared" si="39"/>
        <v>0.50668127053669221</v>
      </c>
      <c r="L65">
        <f t="shared" si="39"/>
        <v>4.2059145673603505E-2</v>
      </c>
      <c r="N65">
        <f t="shared" si="28"/>
        <v>0.83682379468406909</v>
      </c>
    </row>
    <row r="66" spans="1:17" x14ac:dyDescent="0.35">
      <c r="A66" s="53"/>
      <c r="B66" s="17" t="s">
        <v>53</v>
      </c>
      <c r="C66" s="9">
        <v>1705</v>
      </c>
      <c r="D66" s="20">
        <v>1584</v>
      </c>
      <c r="E66" s="7">
        <v>16</v>
      </c>
      <c r="F66">
        <f t="shared" si="40"/>
        <v>3305</v>
      </c>
      <c r="H66" s="20">
        <f t="shared" si="36"/>
        <v>0.24097703244622676</v>
      </c>
      <c r="J66">
        <f t="shared" si="41"/>
        <v>0.51588502269288961</v>
      </c>
      <c r="K66">
        <f t="shared" si="39"/>
        <v>0.47927382753403935</v>
      </c>
      <c r="L66">
        <f t="shared" si="39"/>
        <v>4.841149773071104E-3</v>
      </c>
      <c r="N66">
        <f t="shared" si="28"/>
        <v>0.71975360927054366</v>
      </c>
    </row>
    <row r="67" spans="1:17" x14ac:dyDescent="0.35">
      <c r="A67" s="54"/>
      <c r="B67" s="18" t="s">
        <v>57</v>
      </c>
      <c r="C67" s="8">
        <v>2306</v>
      </c>
      <c r="D67" s="2">
        <v>3163</v>
      </c>
      <c r="E67" s="6">
        <v>309</v>
      </c>
      <c r="F67" s="8">
        <f t="shared" si="40"/>
        <v>5778</v>
      </c>
      <c r="H67" s="20">
        <f t="shared" si="36"/>
        <v>0.42129055778344876</v>
      </c>
      <c r="J67">
        <f t="shared" si="41"/>
        <v>0.3991000346140533</v>
      </c>
      <c r="K67">
        <f t="shared" si="39"/>
        <v>0.54742125302872968</v>
      </c>
      <c r="L67">
        <f t="shared" si="39"/>
        <v>5.3478712357217031E-2</v>
      </c>
      <c r="N67">
        <f t="shared" si="28"/>
        <v>0.85304287773977427</v>
      </c>
    </row>
    <row r="68" spans="1:17" x14ac:dyDescent="0.35">
      <c r="F68" s="30">
        <f>SUM(F64:F67)</f>
        <v>13715</v>
      </c>
      <c r="G68" s="2"/>
      <c r="H68" s="30">
        <f t="shared" si="36"/>
        <v>1</v>
      </c>
      <c r="N68" s="26" t="s">
        <v>47</v>
      </c>
      <c r="O68" s="1">
        <f>H64*N64+H65*N65+H66*N66+H67*N67</f>
        <v>0.81650656850680681</v>
      </c>
      <c r="Q68" s="1">
        <f>$G$42-O68</f>
        <v>1.1413593947806167E-2</v>
      </c>
    </row>
    <row r="69" spans="1:17" x14ac:dyDescent="0.35">
      <c r="A69" s="42" t="s">
        <v>26</v>
      </c>
      <c r="B69" s="16" t="s">
        <v>27</v>
      </c>
      <c r="C69" s="12">
        <v>821</v>
      </c>
      <c r="D69" s="19">
        <v>970</v>
      </c>
      <c r="E69" s="14">
        <v>69</v>
      </c>
      <c r="F69" s="20">
        <f>SUM(C69:E69)</f>
        <v>1860</v>
      </c>
      <c r="H69" s="20">
        <f t="shared" si="36"/>
        <v>0.13561793656580387</v>
      </c>
      <c r="J69">
        <f>C69/$F69</f>
        <v>0.4413978494623656</v>
      </c>
      <c r="K69">
        <f t="shared" ref="K69:L73" si="42">D69/$F69</f>
        <v>0.521505376344086</v>
      </c>
      <c r="L69">
        <f t="shared" si="42"/>
        <v>3.7096774193548385E-2</v>
      </c>
      <c r="N69">
        <f t="shared" si="28"/>
        <v>0.82270272851898874</v>
      </c>
    </row>
    <row r="70" spans="1:17" x14ac:dyDescent="0.35">
      <c r="A70" s="43"/>
      <c r="B70" s="17" t="s">
        <v>28</v>
      </c>
      <c r="C70" s="9">
        <v>4195</v>
      </c>
      <c r="D70" s="20">
        <v>4949</v>
      </c>
      <c r="E70" s="7">
        <v>311</v>
      </c>
      <c r="F70" s="20">
        <f>SUM(C70:E70)</f>
        <v>9455</v>
      </c>
      <c r="H70" s="20">
        <f t="shared" si="36"/>
        <v>0.6893911775428363</v>
      </c>
      <c r="J70">
        <f t="shared" ref="J70:J73" si="43">C70/$F70</f>
        <v>0.44368059227921736</v>
      </c>
      <c r="K70">
        <f t="shared" si="42"/>
        <v>0.52342675832892649</v>
      </c>
      <c r="L70">
        <f t="shared" si="42"/>
        <v>3.2892649391856162E-2</v>
      </c>
      <c r="N70">
        <f t="shared" si="28"/>
        <v>0.81171393136483638</v>
      </c>
    </row>
    <row r="71" spans="1:17" x14ac:dyDescent="0.35">
      <c r="A71" s="43"/>
      <c r="B71" s="17" t="s">
        <v>29</v>
      </c>
      <c r="C71" s="9">
        <v>360</v>
      </c>
      <c r="D71" s="20">
        <v>276</v>
      </c>
      <c r="E71" s="7">
        <v>21</v>
      </c>
      <c r="F71" s="20">
        <f>SUM(C71:E71)</f>
        <v>657</v>
      </c>
      <c r="H71" s="20">
        <f t="shared" si="36"/>
        <v>4.7903755012759751E-2</v>
      </c>
      <c r="J71">
        <f t="shared" si="43"/>
        <v>0.54794520547945202</v>
      </c>
      <c r="K71">
        <f t="shared" si="42"/>
        <v>0.42009132420091322</v>
      </c>
      <c r="L71">
        <f t="shared" si="42"/>
        <v>3.1963470319634701E-2</v>
      </c>
      <c r="N71">
        <f t="shared" si="28"/>
        <v>0.80402639070351256</v>
      </c>
    </row>
    <row r="72" spans="1:17" x14ac:dyDescent="0.35">
      <c r="A72" s="43"/>
      <c r="B72" s="17" t="s">
        <v>30</v>
      </c>
      <c r="C72" s="9">
        <v>713</v>
      </c>
      <c r="D72" s="20">
        <v>897</v>
      </c>
      <c r="E72" s="7">
        <v>133</v>
      </c>
      <c r="F72" s="20">
        <f>SUM(C72:E72)</f>
        <v>1743</v>
      </c>
      <c r="H72" s="20">
        <f t="shared" si="36"/>
        <v>0.12708713087860007</v>
      </c>
      <c r="J72">
        <f t="shared" si="43"/>
        <v>0.40906483075157773</v>
      </c>
      <c r="K72">
        <f t="shared" si="42"/>
        <v>0.51462994836488818</v>
      </c>
      <c r="L72">
        <f t="shared" si="42"/>
        <v>7.6305220883534142E-2</v>
      </c>
      <c r="N72">
        <f t="shared" si="28"/>
        <v>0.90386230250474475</v>
      </c>
    </row>
    <row r="73" spans="1:17" x14ac:dyDescent="0.35">
      <c r="A73" s="44"/>
      <c r="B73" s="18" t="s">
        <v>31</v>
      </c>
      <c r="C73" s="8">
        <v>0</v>
      </c>
      <c r="D73" s="2">
        <v>0</v>
      </c>
      <c r="E73" s="6">
        <v>0</v>
      </c>
      <c r="F73" s="21">
        <f>SUM(C73:E73)</f>
        <v>0</v>
      </c>
      <c r="H73" s="20">
        <f t="shared" si="36"/>
        <v>0</v>
      </c>
      <c r="J73" t="e">
        <f t="shared" si="43"/>
        <v>#DIV/0!</v>
      </c>
      <c r="K73" t="e">
        <f t="shared" si="42"/>
        <v>#DIV/0!</v>
      </c>
      <c r="L73" t="e">
        <f t="shared" si="42"/>
        <v>#DIV/0!</v>
      </c>
      <c r="N73">
        <v>0</v>
      </c>
    </row>
    <row r="74" spans="1:17" x14ac:dyDescent="0.35">
      <c r="F74" s="21">
        <f>SUM(F69:F73)</f>
        <v>13715</v>
      </c>
      <c r="G74" s="2"/>
      <c r="H74" s="30">
        <f t="shared" si="36"/>
        <v>1</v>
      </c>
      <c r="N74" s="26" t="s">
        <v>49</v>
      </c>
      <c r="O74" s="1">
        <f>H69*N69+H70*N70+H71*N71+H72*N72+H73*N73</f>
        <v>0.82454681939903929</v>
      </c>
      <c r="Q74">
        <f>$G$42-O74</f>
        <v>3.3733430555736854E-3</v>
      </c>
    </row>
    <row r="75" spans="1:17" x14ac:dyDescent="0.35">
      <c r="A75" s="37" t="s">
        <v>32</v>
      </c>
      <c r="B75" s="22" t="s">
        <v>33</v>
      </c>
      <c r="C75" s="12">
        <v>2336</v>
      </c>
      <c r="D75" s="19">
        <v>2800</v>
      </c>
      <c r="E75" s="14">
        <v>134</v>
      </c>
      <c r="F75" s="15">
        <f>SUM(C75:E75)</f>
        <v>5270</v>
      </c>
      <c r="H75" s="20">
        <f t="shared" si="36"/>
        <v>0.38425082026977764</v>
      </c>
      <c r="J75">
        <f>C75/$F75</f>
        <v>0.4432637571157495</v>
      </c>
      <c r="K75">
        <f t="shared" ref="K75:L76" si="44">D75/$F75</f>
        <v>0.53130929791271342</v>
      </c>
      <c r="L75">
        <f t="shared" si="44"/>
        <v>2.5426944971537004E-2</v>
      </c>
      <c r="N75">
        <f t="shared" si="28"/>
        <v>0.79000727229186885</v>
      </c>
    </row>
    <row r="76" spans="1:17" x14ac:dyDescent="0.35">
      <c r="A76" s="38"/>
      <c r="B76" s="23" t="s">
        <v>34</v>
      </c>
      <c r="C76" s="8">
        <v>3753</v>
      </c>
      <c r="D76" s="2">
        <v>4292</v>
      </c>
      <c r="E76" s="6">
        <v>400</v>
      </c>
      <c r="F76" s="21">
        <f>SUM(C76:E76)</f>
        <v>8445</v>
      </c>
      <c r="H76" s="20">
        <f t="shared" si="36"/>
        <v>0.61574917973022236</v>
      </c>
      <c r="J76">
        <f>C76/$F76</f>
        <v>0.44440497335701601</v>
      </c>
      <c r="K76">
        <f t="shared" si="44"/>
        <v>0.50822972172883363</v>
      </c>
      <c r="L76">
        <f t="shared" si="44"/>
        <v>4.7365304914150384E-2</v>
      </c>
      <c r="N76">
        <f t="shared" si="28"/>
        <v>0.84885960670851346</v>
      </c>
    </row>
    <row r="77" spans="1:17" x14ac:dyDescent="0.35">
      <c r="F77" s="15">
        <f>SUM(F75:F76)</f>
        <v>13715</v>
      </c>
      <c r="H77" s="20">
        <f t="shared" si="36"/>
        <v>1</v>
      </c>
      <c r="N77" s="26" t="s">
        <v>48</v>
      </c>
      <c r="O77" s="1">
        <f>H75*N75+H76*N76</f>
        <v>0.82624554893412649</v>
      </c>
      <c r="Q77">
        <f>$G$42-O77</f>
        <v>1.6746135204864787E-3</v>
      </c>
    </row>
    <row r="78" spans="1:17" x14ac:dyDescent="0.35">
      <c r="F78" s="20"/>
      <c r="H78" s="20"/>
      <c r="N78" s="26"/>
      <c r="O78" s="1"/>
    </row>
    <row r="79" spans="1:17" x14ac:dyDescent="0.35">
      <c r="A79" s="34" t="s">
        <v>77</v>
      </c>
      <c r="B79" s="35"/>
      <c r="C79" s="36"/>
      <c r="F79" s="20"/>
      <c r="H79" s="20"/>
      <c r="N79" s="34" t="s">
        <v>77</v>
      </c>
      <c r="O79" s="35"/>
      <c r="P79" s="36"/>
    </row>
    <row r="80" spans="1:17" x14ac:dyDescent="0.35">
      <c r="A80" s="47" t="s">
        <v>0</v>
      </c>
      <c r="B80" s="47"/>
      <c r="C80" s="47"/>
      <c r="E80" s="47" t="s">
        <v>58</v>
      </c>
      <c r="F80" s="47"/>
      <c r="G80" s="47"/>
      <c r="H80" s="47"/>
      <c r="I80" s="47"/>
      <c r="N80" s="47" t="s">
        <v>58</v>
      </c>
      <c r="O80" s="47"/>
      <c r="P80" s="47"/>
    </row>
    <row r="81" spans="1:17" x14ac:dyDescent="0.35">
      <c r="A81" s="2" t="s">
        <v>1</v>
      </c>
      <c r="B81" s="2" t="s">
        <v>2</v>
      </c>
      <c r="C81" s="2" t="s">
        <v>3</v>
      </c>
      <c r="D81" s="2" t="s">
        <v>4</v>
      </c>
      <c r="E81" s="41" t="s">
        <v>43</v>
      </c>
      <c r="F81" s="41"/>
      <c r="G81">
        <f>-A83*LN(A83)-B83*LN(B83)-C83*LN(C83)</f>
        <v>0.86129487463790888</v>
      </c>
    </row>
    <row r="82" spans="1:17" x14ac:dyDescent="0.35">
      <c r="A82">
        <v>4527</v>
      </c>
      <c r="B82">
        <v>8171</v>
      </c>
      <c r="C82">
        <v>970</v>
      </c>
      <c r="D82">
        <f>SUM(A82:C82)</f>
        <v>13668</v>
      </c>
    </row>
    <row r="83" spans="1:17" x14ac:dyDescent="0.35">
      <c r="A83">
        <f>A82/$D$82</f>
        <v>0.33121158911325727</v>
      </c>
      <c r="B83">
        <f t="shared" ref="B83:D83" si="45">B82/$D$82</f>
        <v>0.59781972490488733</v>
      </c>
      <c r="C83">
        <f t="shared" si="45"/>
        <v>7.0968685981855434E-2</v>
      </c>
      <c r="D83">
        <f t="shared" si="45"/>
        <v>1</v>
      </c>
    </row>
    <row r="85" spans="1:17" x14ac:dyDescent="0.35">
      <c r="A85" t="s">
        <v>5</v>
      </c>
      <c r="B85" t="s">
        <v>6</v>
      </c>
      <c r="C85" s="40" t="s">
        <v>7</v>
      </c>
      <c r="D85" s="40"/>
      <c r="E85" s="40"/>
      <c r="F85" t="s">
        <v>4</v>
      </c>
      <c r="H85" t="s">
        <v>35</v>
      </c>
      <c r="J85" s="40" t="s">
        <v>44</v>
      </c>
      <c r="K85" s="40"/>
      <c r="L85" s="40"/>
    </row>
    <row r="86" spans="1:17" x14ac:dyDescent="0.35">
      <c r="C86" s="8" t="s">
        <v>1</v>
      </c>
      <c r="D86" s="2" t="s">
        <v>2</v>
      </c>
      <c r="E86" s="6" t="s">
        <v>3</v>
      </c>
      <c r="J86" s="8" t="s">
        <v>1</v>
      </c>
      <c r="K86" s="2" t="s">
        <v>2</v>
      </c>
      <c r="L86" s="6" t="s">
        <v>3</v>
      </c>
      <c r="N86" s="32" t="s">
        <v>41</v>
      </c>
      <c r="Q86" t="s">
        <v>51</v>
      </c>
    </row>
    <row r="87" spans="1:17" x14ac:dyDescent="0.35">
      <c r="A87" s="42" t="s">
        <v>8</v>
      </c>
      <c r="B87" s="27" t="s">
        <v>9</v>
      </c>
      <c r="C87" s="12">
        <v>194</v>
      </c>
      <c r="D87" s="19">
        <v>404</v>
      </c>
      <c r="E87" s="14">
        <v>1</v>
      </c>
      <c r="F87">
        <f>SUM(C87:E87)</f>
        <v>599</v>
      </c>
      <c r="H87">
        <f>F87/$F$94</f>
        <v>4.3824992683640623E-2</v>
      </c>
      <c r="J87">
        <f>C87/$F87</f>
        <v>0.32387312186978295</v>
      </c>
      <c r="K87">
        <f t="shared" ref="K87:L87" si="46">D87/$F87</f>
        <v>0.67445742904841399</v>
      </c>
      <c r="L87">
        <f t="shared" si="46"/>
        <v>1.6694490818030051E-3</v>
      </c>
      <c r="N87">
        <f>-J87*LN(J87)-K87*LN(K87)-L87*LN(L87)</f>
        <v>0.64144508132982292</v>
      </c>
    </row>
    <row r="88" spans="1:17" ht="43.5" x14ac:dyDescent="0.35">
      <c r="A88" s="43"/>
      <c r="B88" s="28" t="s">
        <v>10</v>
      </c>
      <c r="C88" s="9">
        <v>499</v>
      </c>
      <c r="D88" s="13">
        <v>854</v>
      </c>
      <c r="E88" s="7">
        <v>70</v>
      </c>
      <c r="F88">
        <f t="shared" ref="F88:F93" si="47">SUM(C88:E88)</f>
        <v>1423</v>
      </c>
      <c r="H88">
        <f t="shared" ref="H88:H94" si="48">F88/$F$94</f>
        <v>0.10411179397131987</v>
      </c>
      <c r="J88">
        <f>C88/$F88</f>
        <v>0.35066760365425159</v>
      </c>
      <c r="K88">
        <f t="shared" ref="K88" si="49">D88/$F88</f>
        <v>0.60014054813773721</v>
      </c>
      <c r="L88">
        <f t="shared" ref="L88" si="50">E88/$F88</f>
        <v>4.9191848208011243E-2</v>
      </c>
      <c r="N88">
        <f t="shared" ref="N88:N93" si="51">-J88*LN(J88)-K88*LN(K88)-L88*LN(L88)</f>
        <v>0.82206416645323843</v>
      </c>
    </row>
    <row r="89" spans="1:17" x14ac:dyDescent="0.35">
      <c r="A89" s="43"/>
      <c r="B89" s="28" t="s">
        <v>11</v>
      </c>
      <c r="C89" s="9">
        <v>345</v>
      </c>
      <c r="D89" s="13">
        <v>917</v>
      </c>
      <c r="E89" s="7">
        <v>198</v>
      </c>
      <c r="F89">
        <f t="shared" si="47"/>
        <v>1460</v>
      </c>
      <c r="H89">
        <f t="shared" si="48"/>
        <v>0.10681884694176177</v>
      </c>
      <c r="J89">
        <f>C89/$F89</f>
        <v>0.2363013698630137</v>
      </c>
      <c r="K89">
        <f t="shared" ref="K89:L89" si="52">D89/$F89</f>
        <v>0.62808219178082192</v>
      </c>
      <c r="L89">
        <f t="shared" si="52"/>
        <v>0.13561643835616438</v>
      </c>
      <c r="N89">
        <f t="shared" si="51"/>
        <v>0.9039620927760017</v>
      </c>
    </row>
    <row r="90" spans="1:17" x14ac:dyDescent="0.35">
      <c r="A90" s="43"/>
      <c r="B90" s="28" t="s">
        <v>12</v>
      </c>
      <c r="C90" s="9">
        <v>1127</v>
      </c>
      <c r="D90" s="20">
        <v>1904</v>
      </c>
      <c r="E90" s="7">
        <v>257</v>
      </c>
      <c r="F90">
        <f t="shared" si="47"/>
        <v>3288</v>
      </c>
      <c r="H90">
        <f t="shared" si="48"/>
        <v>0.24056189640035119</v>
      </c>
      <c r="J90">
        <f>C90/$F90</f>
        <v>0.34276155717761558</v>
      </c>
      <c r="K90">
        <f t="shared" ref="K90:L90" si="53">D90/$F90</f>
        <v>0.57907542579075422</v>
      </c>
      <c r="L90">
        <f t="shared" si="53"/>
        <v>7.8163017031630172E-2</v>
      </c>
      <c r="N90">
        <f t="shared" si="51"/>
        <v>0.88259799547966089</v>
      </c>
    </row>
    <row r="91" spans="1:17" x14ac:dyDescent="0.35">
      <c r="A91" s="43"/>
      <c r="B91" s="28" t="s">
        <v>13</v>
      </c>
      <c r="C91" s="9">
        <v>540</v>
      </c>
      <c r="D91" s="20">
        <v>1174</v>
      </c>
      <c r="E91" s="7">
        <v>93</v>
      </c>
      <c r="F91">
        <f t="shared" si="47"/>
        <v>1807</v>
      </c>
      <c r="H91">
        <f t="shared" si="48"/>
        <v>0.13220661398887915</v>
      </c>
      <c r="J91">
        <f t="shared" ref="J91:J92" si="54">C91/$F91</f>
        <v>0.29883785279468733</v>
      </c>
      <c r="K91">
        <f t="shared" ref="K91" si="55">D91/$F91</f>
        <v>0.64969562811289427</v>
      </c>
      <c r="L91">
        <f t="shared" ref="L91" si="56">E91/$F91</f>
        <v>5.1466519092418374E-2</v>
      </c>
      <c r="N91">
        <f t="shared" si="51"/>
        <v>0.79382671246256242</v>
      </c>
    </row>
    <row r="92" spans="1:17" x14ac:dyDescent="0.35">
      <c r="A92" s="43"/>
      <c r="B92" s="28" t="s">
        <v>14</v>
      </c>
      <c r="C92" s="9">
        <v>1785</v>
      </c>
      <c r="D92" s="20">
        <v>2863</v>
      </c>
      <c r="E92" s="7">
        <v>350</v>
      </c>
      <c r="F92">
        <f t="shared" si="47"/>
        <v>4998</v>
      </c>
      <c r="H92">
        <f t="shared" si="48"/>
        <v>0.36567164179104478</v>
      </c>
      <c r="J92">
        <f t="shared" si="54"/>
        <v>0.35714285714285715</v>
      </c>
      <c r="K92">
        <f t="shared" ref="K92:K93" si="57">D92/$F92</f>
        <v>0.57282913165266103</v>
      </c>
      <c r="L92">
        <f t="shared" ref="L92:L93" si="58">E92/$F92</f>
        <v>7.0028011204481794E-2</v>
      </c>
      <c r="N92">
        <f t="shared" si="51"/>
        <v>0.87307784594138849</v>
      </c>
    </row>
    <row r="93" spans="1:17" ht="43.5" x14ac:dyDescent="0.35">
      <c r="A93" s="44"/>
      <c r="B93" s="29" t="s">
        <v>15</v>
      </c>
      <c r="C93" s="8">
        <v>37</v>
      </c>
      <c r="D93" s="2">
        <v>55</v>
      </c>
      <c r="E93" s="6">
        <v>1</v>
      </c>
      <c r="F93" s="8">
        <f t="shared" si="47"/>
        <v>93</v>
      </c>
      <c r="H93">
        <f t="shared" si="48"/>
        <v>6.804214223002634E-3</v>
      </c>
      <c r="J93">
        <f>C93/$F93</f>
        <v>0.39784946236559138</v>
      </c>
      <c r="K93">
        <f t="shared" si="57"/>
        <v>0.59139784946236562</v>
      </c>
      <c r="L93">
        <f t="shared" si="58"/>
        <v>1.0752688172043012E-2</v>
      </c>
      <c r="N93">
        <f t="shared" si="51"/>
        <v>0.72606951513581297</v>
      </c>
    </row>
    <row r="94" spans="1:17" x14ac:dyDescent="0.35">
      <c r="F94" s="2">
        <f>SUM(F87:F93)</f>
        <v>13668</v>
      </c>
      <c r="G94" s="2"/>
      <c r="H94">
        <f t="shared" si="48"/>
        <v>1</v>
      </c>
      <c r="N94" s="26" t="s">
        <v>42</v>
      </c>
      <c r="O94" s="1">
        <f>H87*N87+H88*N88+H89*N89+H90*N90+H91*N91+H92*N92+H93*N93</f>
        <v>0.85172682071350236</v>
      </c>
      <c r="Q94">
        <f>$G$81-O94</f>
        <v>9.5680539244065166E-3</v>
      </c>
    </row>
    <row r="95" spans="1:17" x14ac:dyDescent="0.35">
      <c r="A95" s="42" t="s">
        <v>16</v>
      </c>
      <c r="B95" s="16" t="s">
        <v>17</v>
      </c>
      <c r="C95" s="12">
        <v>277</v>
      </c>
      <c r="D95" s="19">
        <v>506</v>
      </c>
      <c r="E95" s="14">
        <v>25</v>
      </c>
      <c r="F95" s="20">
        <f>SUM(C95:E95)</f>
        <v>808</v>
      </c>
      <c r="H95" s="20">
        <f>F95/$F$99</f>
        <v>5.9116183786947614E-2</v>
      </c>
      <c r="J95">
        <f>C95/$F95</f>
        <v>0.34282178217821785</v>
      </c>
      <c r="K95">
        <f t="shared" ref="K95:L98" si="59">D95/$F95</f>
        <v>0.62623762376237624</v>
      </c>
      <c r="L95">
        <f t="shared" si="59"/>
        <v>3.094059405940594E-2</v>
      </c>
      <c r="N95">
        <f t="shared" ref="N95:N98" si="60">-J95*LN(J95)-K95*LN(K95)-L95*LN(L95)</f>
        <v>0.76764089577969019</v>
      </c>
    </row>
    <row r="96" spans="1:17" x14ac:dyDescent="0.35">
      <c r="A96" s="43"/>
      <c r="B96" s="17" t="s">
        <v>18</v>
      </c>
      <c r="C96" s="9">
        <v>3944</v>
      </c>
      <c r="D96" s="20">
        <v>7075</v>
      </c>
      <c r="E96" s="7">
        <v>849</v>
      </c>
      <c r="F96" s="20">
        <f t="shared" ref="F96:F98" si="61">SUM(C96:E96)</f>
        <v>11868</v>
      </c>
      <c r="H96" s="20">
        <f t="shared" ref="H96:H99" si="62">F96/$F$99</f>
        <v>0.86830553116769094</v>
      </c>
      <c r="J96">
        <f t="shared" ref="J96:J98" si="63">C96/$F96</f>
        <v>0.33232221098752951</v>
      </c>
      <c r="K96">
        <f t="shared" si="59"/>
        <v>0.59614088304684865</v>
      </c>
      <c r="L96">
        <f t="shared" si="59"/>
        <v>7.1536905965621844E-2</v>
      </c>
      <c r="N96">
        <f t="shared" si="60"/>
        <v>0.86315514944606775</v>
      </c>
    </row>
    <row r="97" spans="1:17" x14ac:dyDescent="0.35">
      <c r="A97" s="43"/>
      <c r="B97" s="17" t="s">
        <v>19</v>
      </c>
      <c r="C97" s="9">
        <v>168</v>
      </c>
      <c r="D97" s="20">
        <v>251</v>
      </c>
      <c r="E97" s="7">
        <v>0</v>
      </c>
      <c r="F97" s="20">
        <f t="shared" si="61"/>
        <v>419</v>
      </c>
      <c r="H97" s="20">
        <f t="shared" si="62"/>
        <v>3.0655545800409717E-2</v>
      </c>
      <c r="J97">
        <f t="shared" si="63"/>
        <v>0.40095465393794749</v>
      </c>
      <c r="K97">
        <f t="shared" si="59"/>
        <v>0.59904534606205251</v>
      </c>
      <c r="L97">
        <f t="shared" si="59"/>
        <v>0</v>
      </c>
      <c r="N97">
        <f>-J97*LN(J97)-K97*LN(K97)-0</f>
        <v>0.67339684769821107</v>
      </c>
    </row>
    <row r="98" spans="1:17" x14ac:dyDescent="0.35">
      <c r="A98" s="44"/>
      <c r="B98" s="18" t="s">
        <v>20</v>
      </c>
      <c r="C98" s="8">
        <v>138</v>
      </c>
      <c r="D98" s="2">
        <v>339</v>
      </c>
      <c r="E98" s="6">
        <v>96</v>
      </c>
      <c r="F98" s="21">
        <f t="shared" si="61"/>
        <v>573</v>
      </c>
      <c r="H98" s="20">
        <f t="shared" si="62"/>
        <v>4.1922739244951712E-2</v>
      </c>
      <c r="J98">
        <f t="shared" si="63"/>
        <v>0.24083769633507854</v>
      </c>
      <c r="K98">
        <f t="shared" si="59"/>
        <v>0.59162303664921467</v>
      </c>
      <c r="L98">
        <f t="shared" si="59"/>
        <v>0.16753926701570682</v>
      </c>
      <c r="N98">
        <f t="shared" si="60"/>
        <v>0.95271386447289119</v>
      </c>
    </row>
    <row r="99" spans="1:17" x14ac:dyDescent="0.35">
      <c r="F99" s="30">
        <f>SUM(F95:F98)</f>
        <v>13668</v>
      </c>
      <c r="G99" s="2"/>
      <c r="H99" s="20">
        <f t="shared" si="62"/>
        <v>1</v>
      </c>
      <c r="N99" s="26" t="s">
        <v>45</v>
      </c>
      <c r="O99" s="1">
        <f>H95*N95+H96*N96+H97*N97+H98*N98</f>
        <v>0.85544611361899614</v>
      </c>
      <c r="Q99">
        <f>$G$81-O99</f>
        <v>5.8487610189127404E-3</v>
      </c>
    </row>
    <row r="100" spans="1:17" x14ac:dyDescent="0.35">
      <c r="A100" s="50" t="s">
        <v>21</v>
      </c>
      <c r="B100" s="16" t="s">
        <v>22</v>
      </c>
      <c r="C100" s="12">
        <v>2360</v>
      </c>
      <c r="D100" s="19">
        <v>2789</v>
      </c>
      <c r="E100" s="14">
        <v>380</v>
      </c>
      <c r="F100" s="20">
        <f>SUM(C100:E100)</f>
        <v>5529</v>
      </c>
      <c r="H100" s="20">
        <f>F100/$F$102</f>
        <v>0.40452151009657594</v>
      </c>
      <c r="J100">
        <f>C100/$F100</f>
        <v>0.42684029661783324</v>
      </c>
      <c r="K100">
        <f t="shared" ref="K100:L101" si="64">D100/$F100</f>
        <v>0.50443118104539697</v>
      </c>
      <c r="L100">
        <f t="shared" si="64"/>
        <v>6.8728522336769765E-2</v>
      </c>
      <c r="N100">
        <f t="shared" ref="N100:N101" si="65">-J100*LN(J100)-K100*LN(K100)-L100*LN(L100)</f>
        <v>0.89260966568081268</v>
      </c>
    </row>
    <row r="101" spans="1:17" x14ac:dyDescent="0.35">
      <c r="A101" s="51"/>
      <c r="B101" s="18" t="s">
        <v>23</v>
      </c>
      <c r="C101" s="8">
        <v>2167</v>
      </c>
      <c r="D101" s="2">
        <v>5382</v>
      </c>
      <c r="E101" s="6">
        <v>590</v>
      </c>
      <c r="F101" s="21">
        <f>SUM(C101:E101)</f>
        <v>8139</v>
      </c>
      <c r="H101" s="20">
        <f>F101/$F$102</f>
        <v>0.595478489903424</v>
      </c>
      <c r="J101">
        <f>C101/$F101</f>
        <v>0.26624892492935248</v>
      </c>
      <c r="K101">
        <f t="shared" si="64"/>
        <v>0.66126059712495389</v>
      </c>
      <c r="L101">
        <f t="shared" si="64"/>
        <v>7.2490477945693577E-2</v>
      </c>
      <c r="N101">
        <f t="shared" si="65"/>
        <v>0.81607244208315588</v>
      </c>
    </row>
    <row r="102" spans="1:17" x14ac:dyDescent="0.35">
      <c r="F102" s="30">
        <f>SUM(F100:F101)</f>
        <v>13668</v>
      </c>
      <c r="G102" s="2"/>
      <c r="H102" s="30">
        <f>F102/$F$102</f>
        <v>1</v>
      </c>
      <c r="N102" s="26" t="s">
        <v>46</v>
      </c>
      <c r="O102" s="1">
        <f>H100*N100+H101*N101</f>
        <v>0.84703339535147926</v>
      </c>
      <c r="Q102" s="1">
        <f>$G$81-O102</f>
        <v>1.4261479286429624E-2</v>
      </c>
    </row>
    <row r="103" spans="1:17" x14ac:dyDescent="0.35">
      <c r="A103" s="42" t="s">
        <v>24</v>
      </c>
      <c r="B103" s="16" t="s">
        <v>25</v>
      </c>
      <c r="C103" s="12">
        <v>32</v>
      </c>
      <c r="D103" s="19">
        <v>0</v>
      </c>
      <c r="E103" s="14">
        <v>0</v>
      </c>
      <c r="F103">
        <f>SUM(C103:E103)</f>
        <v>32</v>
      </c>
      <c r="H103" s="20">
        <f>F103/$F$107</f>
        <v>2.3412350014632719E-3</v>
      </c>
      <c r="J103">
        <f>C103/$F103</f>
        <v>1</v>
      </c>
      <c r="K103">
        <f t="shared" ref="K103:L106" si="66">D103/$F103</f>
        <v>0</v>
      </c>
      <c r="L103">
        <f t="shared" si="66"/>
        <v>0</v>
      </c>
      <c r="N103">
        <f>-J103*LN(J103)-0</f>
        <v>0</v>
      </c>
    </row>
    <row r="104" spans="1:17" x14ac:dyDescent="0.35">
      <c r="A104" s="43"/>
      <c r="B104" s="17" t="s">
        <v>52</v>
      </c>
      <c r="C104" s="9">
        <v>1267</v>
      </c>
      <c r="D104" s="20">
        <v>1759</v>
      </c>
      <c r="E104" s="7">
        <v>145</v>
      </c>
      <c r="F104">
        <f t="shared" ref="F104:F106" si="67">SUM(C104:E104)</f>
        <v>3171</v>
      </c>
      <c r="H104" s="20">
        <f t="shared" ref="H104:H107" si="68">F104/$F$107</f>
        <v>0.23200175592625111</v>
      </c>
      <c r="J104">
        <f t="shared" ref="J104:J106" si="69">C104/$F104</f>
        <v>0.39955849889624723</v>
      </c>
      <c r="K104">
        <f t="shared" si="66"/>
        <v>0.55471460107221693</v>
      </c>
      <c r="L104">
        <f t="shared" si="66"/>
        <v>4.5726900031535796E-2</v>
      </c>
      <c r="N104">
        <f t="shared" ref="N104:N106" si="70">-J104*LN(J104)-K104*LN(K104)-L104*LN(L104)</f>
        <v>0.83451779011348726</v>
      </c>
    </row>
    <row r="105" spans="1:17" x14ac:dyDescent="0.35">
      <c r="A105" s="43"/>
      <c r="B105" s="17" t="s">
        <v>53</v>
      </c>
      <c r="C105" s="9">
        <v>1169</v>
      </c>
      <c r="D105" s="20">
        <v>2314</v>
      </c>
      <c r="E105" s="7">
        <v>358</v>
      </c>
      <c r="F105">
        <f t="shared" si="67"/>
        <v>3841</v>
      </c>
      <c r="H105" s="20">
        <f t="shared" si="68"/>
        <v>0.28102136376938835</v>
      </c>
      <c r="J105">
        <f t="shared" si="69"/>
        <v>0.30434782608695654</v>
      </c>
      <c r="K105">
        <f t="shared" si="66"/>
        <v>0.60244727935433484</v>
      </c>
      <c r="L105">
        <f t="shared" si="66"/>
        <v>9.3204894558708673E-2</v>
      </c>
      <c r="N105">
        <f t="shared" si="70"/>
        <v>0.88851159287749026</v>
      </c>
    </row>
    <row r="106" spans="1:17" x14ac:dyDescent="0.35">
      <c r="A106" s="44"/>
      <c r="B106" s="18" t="s">
        <v>57</v>
      </c>
      <c r="C106" s="8">
        <v>2059</v>
      </c>
      <c r="D106" s="2">
        <v>4098</v>
      </c>
      <c r="E106" s="6">
        <v>467</v>
      </c>
      <c r="F106" s="8">
        <f t="shared" si="67"/>
        <v>6624</v>
      </c>
      <c r="H106" s="20">
        <f t="shared" si="68"/>
        <v>0.48463564530289727</v>
      </c>
      <c r="J106">
        <f t="shared" si="69"/>
        <v>0.31083937198067635</v>
      </c>
      <c r="K106">
        <f t="shared" si="66"/>
        <v>0.6186594202898551</v>
      </c>
      <c r="L106">
        <f t="shared" si="66"/>
        <v>7.0501207729468593E-2</v>
      </c>
      <c r="N106">
        <f t="shared" si="70"/>
        <v>0.84726780241786437</v>
      </c>
    </row>
    <row r="107" spans="1:17" x14ac:dyDescent="0.35">
      <c r="F107" s="30">
        <f>SUM(F103:F106)</f>
        <v>13668</v>
      </c>
      <c r="G107" s="2"/>
      <c r="H107" s="20">
        <f t="shared" si="68"/>
        <v>1</v>
      </c>
      <c r="N107" s="26" t="s">
        <v>47</v>
      </c>
      <c r="O107" s="1">
        <f>H103*N103+H104*N104+H105*N105+H106*N106</f>
        <v>0.85391651038251704</v>
      </c>
      <c r="Q107">
        <f>$G$81-O107</f>
        <v>7.3783642553918449E-3</v>
      </c>
    </row>
    <row r="108" spans="1:17" x14ac:dyDescent="0.35">
      <c r="A108" s="42" t="s">
        <v>26</v>
      </c>
      <c r="B108" s="16" t="s">
        <v>27</v>
      </c>
      <c r="C108" s="12">
        <v>394</v>
      </c>
      <c r="D108" s="19">
        <v>1207</v>
      </c>
      <c r="E108" s="14">
        <v>216</v>
      </c>
      <c r="F108" s="20">
        <f>SUM(C108:E108)</f>
        <v>1817</v>
      </c>
      <c r="H108" s="20">
        <f>F108/$F$113</f>
        <v>0.13293824992683639</v>
      </c>
      <c r="J108">
        <f>C108/$F108</f>
        <v>0.21684094661529996</v>
      </c>
      <c r="K108">
        <f t="shared" ref="K108:L112" si="71">D108/$F108</f>
        <v>0.6642817831590534</v>
      </c>
      <c r="L108">
        <f t="shared" si="71"/>
        <v>0.11887727022564668</v>
      </c>
      <c r="N108">
        <f t="shared" ref="N108:N111" si="72">-J108*LN(J108)-K108*LN(K108)-L108*LN(L108)</f>
        <v>0.85635345409353714</v>
      </c>
    </row>
    <row r="109" spans="1:17" x14ac:dyDescent="0.35">
      <c r="A109" s="43"/>
      <c r="B109" s="17" t="s">
        <v>28</v>
      </c>
      <c r="C109" s="9">
        <v>3279</v>
      </c>
      <c r="D109" s="20">
        <v>5805</v>
      </c>
      <c r="E109" s="7">
        <v>598</v>
      </c>
      <c r="F109" s="20">
        <f>SUM(C109:E109)</f>
        <v>9682</v>
      </c>
      <c r="H109" s="20">
        <f t="shared" ref="H109:H113" si="73">F109/$F$113</f>
        <v>0.70836991513023118</v>
      </c>
      <c r="J109">
        <f t="shared" ref="J109:J112" si="74">C109/$F109</f>
        <v>0.33866969634373062</v>
      </c>
      <c r="K109">
        <f t="shared" si="71"/>
        <v>0.59956620532947735</v>
      </c>
      <c r="L109">
        <f t="shared" si="71"/>
        <v>6.1764098326791986E-2</v>
      </c>
      <c r="N109">
        <f t="shared" si="72"/>
        <v>0.84537325143619291</v>
      </c>
    </row>
    <row r="110" spans="1:17" x14ac:dyDescent="0.35">
      <c r="A110" s="43"/>
      <c r="B110" s="17" t="s">
        <v>29</v>
      </c>
      <c r="C110" s="9">
        <v>219</v>
      </c>
      <c r="D110" s="20">
        <v>267</v>
      </c>
      <c r="E110" s="7">
        <v>25</v>
      </c>
      <c r="F110" s="20">
        <f>SUM(C110:E110)</f>
        <v>511</v>
      </c>
      <c r="H110" s="20">
        <f t="shared" si="73"/>
        <v>3.7386596429616621E-2</v>
      </c>
      <c r="J110">
        <f t="shared" si="74"/>
        <v>0.42857142857142855</v>
      </c>
      <c r="K110">
        <f t="shared" si="71"/>
        <v>0.52250489236790609</v>
      </c>
      <c r="L110">
        <f t="shared" si="71"/>
        <v>4.8923679060665359E-2</v>
      </c>
      <c r="N110">
        <f t="shared" si="72"/>
        <v>0.84992341360021073</v>
      </c>
    </row>
    <row r="111" spans="1:17" x14ac:dyDescent="0.35">
      <c r="A111" s="43"/>
      <c r="B111" s="17" t="s">
        <v>30</v>
      </c>
      <c r="C111" s="9">
        <v>635</v>
      </c>
      <c r="D111" s="20">
        <v>892</v>
      </c>
      <c r="E111" s="7">
        <v>131</v>
      </c>
      <c r="F111" s="20">
        <f>SUM(C111:E111)</f>
        <v>1658</v>
      </c>
      <c r="H111" s="20">
        <f t="shared" si="73"/>
        <v>0.12130523851331577</v>
      </c>
      <c r="J111">
        <f t="shared" si="74"/>
        <v>0.38299155609167673</v>
      </c>
      <c r="K111">
        <f t="shared" si="71"/>
        <v>0.53799758745476478</v>
      </c>
      <c r="L111">
        <f t="shared" si="71"/>
        <v>7.9010856453558501E-2</v>
      </c>
      <c r="N111">
        <f t="shared" si="72"/>
        <v>0.9016215492672679</v>
      </c>
    </row>
    <row r="112" spans="1:17" x14ac:dyDescent="0.35">
      <c r="A112" s="44"/>
      <c r="B112" s="18" t="s">
        <v>31</v>
      </c>
      <c r="C112" s="8">
        <v>0</v>
      </c>
      <c r="D112" s="2">
        <v>0</v>
      </c>
      <c r="E112" s="6">
        <v>0</v>
      </c>
      <c r="F112" s="21">
        <f>SUM(C112:E112)</f>
        <v>0</v>
      </c>
      <c r="H112" s="20">
        <f t="shared" si="73"/>
        <v>0</v>
      </c>
      <c r="J112" t="e">
        <f t="shared" si="74"/>
        <v>#DIV/0!</v>
      </c>
      <c r="K112" t="e">
        <f t="shared" si="71"/>
        <v>#DIV/0!</v>
      </c>
      <c r="L112" t="e">
        <f t="shared" si="71"/>
        <v>#DIV/0!</v>
      </c>
      <c r="N112">
        <v>0</v>
      </c>
    </row>
    <row r="113" spans="1:17" x14ac:dyDescent="0.35">
      <c r="F113" s="21">
        <f>SUM(F108:F112)</f>
        <v>13668</v>
      </c>
      <c r="G113" s="2"/>
      <c r="H113" s="20">
        <f t="shared" si="73"/>
        <v>1</v>
      </c>
      <c r="N113" s="26" t="s">
        <v>49</v>
      </c>
      <c r="O113" s="1">
        <f>H108*N108+H109*N109+H110*N110+H111*N111+H112*N112</f>
        <v>0.85382626862218425</v>
      </c>
      <c r="Q113">
        <f>$G$81-O113</f>
        <v>7.4686060157246326E-3</v>
      </c>
    </row>
    <row r="114" spans="1:17" x14ac:dyDescent="0.35">
      <c r="A114" s="37" t="s">
        <v>32</v>
      </c>
      <c r="B114" s="22" t="s">
        <v>33</v>
      </c>
      <c r="C114" s="12">
        <v>1429</v>
      </c>
      <c r="D114" s="19">
        <v>2434</v>
      </c>
      <c r="E114" s="14">
        <v>217</v>
      </c>
      <c r="F114" s="15">
        <f>SUM(C114:E114)</f>
        <v>4080</v>
      </c>
      <c r="H114" s="20">
        <f>F114/$F$116</f>
        <v>0.29850746268656714</v>
      </c>
      <c r="J114">
        <f>C114/$F114</f>
        <v>0.35024509803921566</v>
      </c>
      <c r="K114">
        <f t="shared" ref="K114:L115" si="75">D114/$F114</f>
        <v>0.59656862745098038</v>
      </c>
      <c r="L114">
        <f t="shared" si="75"/>
        <v>5.318627450980392E-2</v>
      </c>
      <c r="N114">
        <f t="shared" ref="N114:N115" si="76">-J114*LN(J114)-K114*LN(K114)-L114*LN(L114)</f>
        <v>0.83166008362501909</v>
      </c>
    </row>
    <row r="115" spans="1:17" x14ac:dyDescent="0.35">
      <c r="A115" s="38"/>
      <c r="B115" s="23" t="s">
        <v>34</v>
      </c>
      <c r="C115" s="8">
        <v>3098</v>
      </c>
      <c r="D115" s="2">
        <v>5737</v>
      </c>
      <c r="E115" s="6">
        <v>753</v>
      </c>
      <c r="F115" s="21">
        <f>SUM(C115:E115)</f>
        <v>9588</v>
      </c>
      <c r="H115" s="20">
        <f t="shared" ref="H115:H116" si="77">F115/$F$116</f>
        <v>0.70149253731343286</v>
      </c>
      <c r="J115">
        <f>C115/$F115</f>
        <v>0.32311222361284941</v>
      </c>
      <c r="K115">
        <f t="shared" si="75"/>
        <v>0.59835210680016693</v>
      </c>
      <c r="L115">
        <f t="shared" si="75"/>
        <v>7.8535669586983728E-2</v>
      </c>
      <c r="N115">
        <f t="shared" si="76"/>
        <v>0.87214768871025916</v>
      </c>
    </row>
    <row r="116" spans="1:17" x14ac:dyDescent="0.35">
      <c r="F116" s="15">
        <f>SUM(F114:F115)</f>
        <v>13668</v>
      </c>
      <c r="H116" s="20">
        <f t="shared" si="77"/>
        <v>1</v>
      </c>
      <c r="N116" s="26" t="s">
        <v>48</v>
      </c>
      <c r="O116" s="1">
        <f>H114*N114+H115*N115</f>
        <v>0.86006183644600842</v>
      </c>
      <c r="Q116">
        <f>$G$81-O116</f>
        <v>1.2330381919004596E-3</v>
      </c>
    </row>
    <row r="117" spans="1:17" x14ac:dyDescent="0.35">
      <c r="F117" s="20"/>
      <c r="H117" s="20"/>
      <c r="N117" s="26"/>
      <c r="O117" s="1"/>
    </row>
    <row r="118" spans="1:17" x14ac:dyDescent="0.35">
      <c r="A118" s="34" t="s">
        <v>77</v>
      </c>
      <c r="B118" s="35"/>
      <c r="C118" s="36"/>
      <c r="F118" s="20"/>
      <c r="H118" s="20"/>
      <c r="N118" s="34" t="s">
        <v>77</v>
      </c>
      <c r="O118" s="35"/>
      <c r="P118" s="36"/>
    </row>
    <row r="119" spans="1:17" x14ac:dyDescent="0.35">
      <c r="A119" s="47" t="s">
        <v>0</v>
      </c>
      <c r="B119" s="47"/>
      <c r="C119" s="47"/>
      <c r="E119" s="47" t="s">
        <v>59</v>
      </c>
      <c r="F119" s="47"/>
      <c r="G119" s="47"/>
      <c r="H119" s="47"/>
      <c r="I119" s="47"/>
      <c r="N119" s="47" t="s">
        <v>59</v>
      </c>
      <c r="O119" s="47"/>
      <c r="P119" s="47"/>
    </row>
    <row r="120" spans="1:17" x14ac:dyDescent="0.35">
      <c r="A120" s="2" t="s">
        <v>1</v>
      </c>
      <c r="B120" s="2" t="s">
        <v>2</v>
      </c>
      <c r="C120" s="2" t="s">
        <v>3</v>
      </c>
      <c r="D120" s="2" t="s">
        <v>4</v>
      </c>
      <c r="E120" s="41" t="s">
        <v>43</v>
      </c>
      <c r="F120" s="41"/>
      <c r="G120">
        <f>-A122*LN(A122)-B122*LN(B122)-C122*LN(C122)</f>
        <v>0.9281597281534536</v>
      </c>
    </row>
    <row r="121" spans="1:17" x14ac:dyDescent="0.35">
      <c r="A121">
        <v>2472</v>
      </c>
      <c r="B121">
        <v>6961</v>
      </c>
      <c r="C121">
        <v>1864</v>
      </c>
      <c r="D121">
        <f>SUM(A121:C121)</f>
        <v>11297</v>
      </c>
    </row>
    <row r="122" spans="1:17" x14ac:dyDescent="0.35">
      <c r="A122">
        <f>A121/$D$121</f>
        <v>0.21881915552801628</v>
      </c>
      <c r="B122">
        <f t="shared" ref="B122:D122" si="78">B121/$D$121</f>
        <v>0.61618128706736297</v>
      </c>
      <c r="C122">
        <f t="shared" si="78"/>
        <v>0.16499955740462069</v>
      </c>
      <c r="D122">
        <f t="shared" si="78"/>
        <v>1</v>
      </c>
    </row>
    <row r="124" spans="1:17" x14ac:dyDescent="0.35">
      <c r="A124" t="s">
        <v>5</v>
      </c>
      <c r="B124" t="s">
        <v>6</v>
      </c>
      <c r="C124" s="40" t="s">
        <v>7</v>
      </c>
      <c r="D124" s="40"/>
      <c r="E124" s="40"/>
      <c r="F124" t="s">
        <v>4</v>
      </c>
      <c r="H124" t="s">
        <v>35</v>
      </c>
      <c r="J124" s="40" t="s">
        <v>44</v>
      </c>
      <c r="K124" s="40"/>
      <c r="L124" s="40"/>
    </row>
    <row r="125" spans="1:17" x14ac:dyDescent="0.35">
      <c r="C125" s="8" t="s">
        <v>1</v>
      </c>
      <c r="D125" s="2" t="s">
        <v>2</v>
      </c>
      <c r="E125" s="6" t="s">
        <v>3</v>
      </c>
      <c r="J125" s="8" t="s">
        <v>1</v>
      </c>
      <c r="K125" s="2" t="s">
        <v>2</v>
      </c>
      <c r="L125" s="6" t="s">
        <v>3</v>
      </c>
      <c r="N125" s="32" t="s">
        <v>41</v>
      </c>
      <c r="Q125" t="s">
        <v>51</v>
      </c>
    </row>
    <row r="126" spans="1:17" x14ac:dyDescent="0.35">
      <c r="A126" s="42" t="s">
        <v>8</v>
      </c>
      <c r="B126" s="27" t="s">
        <v>9</v>
      </c>
      <c r="C126" s="12">
        <v>66</v>
      </c>
      <c r="D126" s="19">
        <v>231</v>
      </c>
      <c r="E126" s="14">
        <v>41</v>
      </c>
      <c r="F126">
        <f>SUM(C126:E126)</f>
        <v>338</v>
      </c>
      <c r="H126">
        <f>F126/$F$94</f>
        <v>2.4729294702955811E-2</v>
      </c>
      <c r="J126">
        <f>C126/$F126</f>
        <v>0.19526627218934911</v>
      </c>
      <c r="K126">
        <f t="shared" ref="K126:K132" si="79">D126/$F126</f>
        <v>0.68343195266272194</v>
      </c>
      <c r="L126">
        <f t="shared" ref="L126:L132" si="80">E126/$F126</f>
        <v>0.12130177514792899</v>
      </c>
      <c r="N126">
        <f>-J126*LN(J126)-K126*LN(K126)-L126*LN(L126)</f>
        <v>0.83496258530800405</v>
      </c>
    </row>
    <row r="127" spans="1:17" ht="43.5" x14ac:dyDescent="0.35">
      <c r="A127" s="43"/>
      <c r="B127" s="28" t="s">
        <v>10</v>
      </c>
      <c r="C127" s="9">
        <v>405</v>
      </c>
      <c r="D127" s="13">
        <v>1270</v>
      </c>
      <c r="E127" s="7">
        <v>207</v>
      </c>
      <c r="F127">
        <f t="shared" ref="F127:F132" si="81">SUM(C127:E127)</f>
        <v>1882</v>
      </c>
      <c r="H127">
        <f t="shared" ref="H127:H133" si="82">F127/$F$94</f>
        <v>0.13769388352355869</v>
      </c>
      <c r="J127">
        <f>C127/$F127</f>
        <v>0.21519659936238045</v>
      </c>
      <c r="K127">
        <f t="shared" si="79"/>
        <v>0.67481402763018061</v>
      </c>
      <c r="L127">
        <f t="shared" si="80"/>
        <v>0.1099893730074389</v>
      </c>
      <c r="N127">
        <f t="shared" ref="N127:N132" si="83">-J127*LN(J127)-K127*LN(K127)-L127*LN(L127)</f>
        <v>0.83878972488021941</v>
      </c>
    </row>
    <row r="128" spans="1:17" x14ac:dyDescent="0.35">
      <c r="A128" s="43"/>
      <c r="B128" s="28" t="s">
        <v>11</v>
      </c>
      <c r="C128" s="9">
        <v>359</v>
      </c>
      <c r="D128" s="13">
        <v>1129</v>
      </c>
      <c r="E128" s="7">
        <v>545</v>
      </c>
      <c r="F128">
        <f t="shared" si="81"/>
        <v>2033</v>
      </c>
      <c r="H128">
        <f t="shared" si="82"/>
        <v>0.14874158618671349</v>
      </c>
      <c r="J128">
        <f>C128/$F128</f>
        <v>0.17658632562715199</v>
      </c>
      <c r="K128">
        <f t="shared" si="79"/>
        <v>0.55533694048204618</v>
      </c>
      <c r="L128">
        <f t="shared" si="80"/>
        <v>0.26807673389080178</v>
      </c>
      <c r="N128">
        <f t="shared" si="83"/>
        <v>0.98574747153108722</v>
      </c>
    </row>
    <row r="129" spans="1:17" x14ac:dyDescent="0.35">
      <c r="A129" s="43"/>
      <c r="B129" s="28" t="s">
        <v>12</v>
      </c>
      <c r="C129" s="9">
        <v>844</v>
      </c>
      <c r="D129" s="20">
        <v>1353</v>
      </c>
      <c r="E129" s="7">
        <v>333</v>
      </c>
      <c r="F129">
        <f t="shared" si="81"/>
        <v>2530</v>
      </c>
      <c r="H129">
        <f t="shared" si="82"/>
        <v>0.18510389230318994</v>
      </c>
      <c r="J129">
        <f>C129/$F129</f>
        <v>0.33359683794466405</v>
      </c>
      <c r="K129">
        <f t="shared" si="79"/>
        <v>0.5347826086956522</v>
      </c>
      <c r="L129">
        <f t="shared" si="80"/>
        <v>0.13162055335968378</v>
      </c>
      <c r="N129">
        <f t="shared" si="83"/>
        <v>0.96785209495573521</v>
      </c>
    </row>
    <row r="130" spans="1:17" x14ac:dyDescent="0.35">
      <c r="A130" s="43"/>
      <c r="B130" s="28" t="s">
        <v>13</v>
      </c>
      <c r="C130" s="9">
        <v>318</v>
      </c>
      <c r="D130" s="20">
        <v>1591</v>
      </c>
      <c r="E130" s="7">
        <v>363</v>
      </c>
      <c r="F130">
        <f t="shared" si="81"/>
        <v>2272</v>
      </c>
      <c r="H130">
        <f t="shared" si="82"/>
        <v>0.1662276851038923</v>
      </c>
      <c r="J130">
        <f t="shared" ref="J130:J131" si="84">C130/$F130</f>
        <v>0.13996478873239437</v>
      </c>
      <c r="K130">
        <f t="shared" si="79"/>
        <v>0.70026408450704225</v>
      </c>
      <c r="L130">
        <f t="shared" si="80"/>
        <v>0.15977112676056338</v>
      </c>
      <c r="N130">
        <f t="shared" si="83"/>
        <v>0.81774661098203838</v>
      </c>
    </row>
    <row r="131" spans="1:17" x14ac:dyDescent="0.35">
      <c r="A131" s="43"/>
      <c r="B131" s="28" t="s">
        <v>14</v>
      </c>
      <c r="C131" s="9">
        <v>471</v>
      </c>
      <c r="D131" s="20">
        <v>1377</v>
      </c>
      <c r="E131" s="7">
        <v>370</v>
      </c>
      <c r="F131">
        <f t="shared" si="81"/>
        <v>2218</v>
      </c>
      <c r="H131">
        <f t="shared" si="82"/>
        <v>0.16227685103892303</v>
      </c>
      <c r="J131">
        <f t="shared" si="84"/>
        <v>0.21235347159603246</v>
      </c>
      <c r="K131">
        <f t="shared" si="79"/>
        <v>0.62082957619477008</v>
      </c>
      <c r="L131">
        <f t="shared" si="80"/>
        <v>0.16681695220919748</v>
      </c>
      <c r="N131">
        <f t="shared" si="83"/>
        <v>0.92373649021993798</v>
      </c>
    </row>
    <row r="132" spans="1:17" ht="43.5" x14ac:dyDescent="0.35">
      <c r="A132" s="44"/>
      <c r="B132" s="29" t="s">
        <v>15</v>
      </c>
      <c r="C132" s="8">
        <v>9</v>
      </c>
      <c r="D132" s="2">
        <v>10</v>
      </c>
      <c r="E132" s="6">
        <v>5</v>
      </c>
      <c r="F132" s="8">
        <f t="shared" si="81"/>
        <v>24</v>
      </c>
      <c r="H132">
        <f t="shared" si="82"/>
        <v>1.7559262510974539E-3</v>
      </c>
      <c r="J132">
        <f>C132/$F132</f>
        <v>0.375</v>
      </c>
      <c r="K132">
        <f t="shared" si="79"/>
        <v>0.41666666666666669</v>
      </c>
      <c r="L132">
        <f t="shared" si="80"/>
        <v>0.20833333333333334</v>
      </c>
      <c r="N132">
        <f t="shared" si="83"/>
        <v>1.0593845933422401</v>
      </c>
    </row>
    <row r="133" spans="1:17" x14ac:dyDescent="0.35">
      <c r="F133" s="2">
        <f>SUM(F126:F132)</f>
        <v>11297</v>
      </c>
      <c r="G133" s="2"/>
      <c r="H133">
        <f t="shared" si="82"/>
        <v>0.82652911911033067</v>
      </c>
      <c r="N133" s="26" t="s">
        <v>42</v>
      </c>
      <c r="O133" s="1">
        <f>H126*N126+H127*N127+H128*N128+H129*N129+H130*N130+H131*N131+H132*N132</f>
        <v>0.74961245914681129</v>
      </c>
      <c r="Q133">
        <f>$G$120-O133</f>
        <v>0.17854726900664231</v>
      </c>
    </row>
    <row r="134" spans="1:17" x14ac:dyDescent="0.35">
      <c r="A134" s="42" t="s">
        <v>16</v>
      </c>
      <c r="B134" s="16" t="s">
        <v>17</v>
      </c>
      <c r="C134" s="12">
        <v>345</v>
      </c>
      <c r="D134" s="19">
        <v>460</v>
      </c>
      <c r="E134" s="14">
        <v>0</v>
      </c>
      <c r="F134" s="20">
        <f>SUM(C134:E134)</f>
        <v>805</v>
      </c>
      <c r="H134" s="20">
        <f>F134/$F$99</f>
        <v>5.8896693005560434E-2</v>
      </c>
      <c r="J134">
        <f>C134/$F134</f>
        <v>0.42857142857142855</v>
      </c>
      <c r="K134">
        <f t="shared" ref="K134:K137" si="85">D134/$F134</f>
        <v>0.5714285714285714</v>
      </c>
      <c r="L134">
        <f t="shared" ref="L134:L137" si="86">E134/$F134</f>
        <v>0</v>
      </c>
      <c r="N134">
        <f>-J134*LN(J134)-K134*LN(K134)-0</f>
        <v>0.6829081047004717</v>
      </c>
    </row>
    <row r="135" spans="1:17" x14ac:dyDescent="0.35">
      <c r="A135" s="43"/>
      <c r="B135" s="17" t="s">
        <v>18</v>
      </c>
      <c r="C135" s="9">
        <v>2127</v>
      </c>
      <c r="D135" s="20">
        <v>6270</v>
      </c>
      <c r="E135" s="7">
        <v>1864</v>
      </c>
      <c r="F135" s="20">
        <f t="shared" ref="F135:F137" si="87">SUM(C135:E135)</f>
        <v>10261</v>
      </c>
      <c r="H135" s="20">
        <f t="shared" ref="H135:H138" si="88">F135/$F$99</f>
        <v>0.75073163593795722</v>
      </c>
      <c r="J135">
        <f t="shared" ref="J135:J137" si="89">C135/$F135</f>
        <v>0.20728973784231555</v>
      </c>
      <c r="K135">
        <f t="shared" si="85"/>
        <v>0.61105155442939285</v>
      </c>
      <c r="L135">
        <f t="shared" si="86"/>
        <v>0.1816587077282916</v>
      </c>
      <c r="N135">
        <f t="shared" ref="N135" si="90">-J135*LN(J135)-K135*LN(K135)-L135*LN(L135)</f>
        <v>0.93702877478378954</v>
      </c>
    </row>
    <row r="136" spans="1:17" x14ac:dyDescent="0.35">
      <c r="A136" s="43"/>
      <c r="B136" s="17" t="s">
        <v>19</v>
      </c>
      <c r="C136" s="9">
        <v>0</v>
      </c>
      <c r="D136" s="20">
        <v>86</v>
      </c>
      <c r="E136" s="7">
        <v>0</v>
      </c>
      <c r="F136" s="20">
        <f t="shared" si="87"/>
        <v>86</v>
      </c>
      <c r="H136" s="20">
        <f t="shared" si="88"/>
        <v>6.2920690664325435E-3</v>
      </c>
      <c r="J136">
        <f t="shared" si="89"/>
        <v>0</v>
      </c>
      <c r="K136">
        <f t="shared" si="85"/>
        <v>1</v>
      </c>
      <c r="L136">
        <f t="shared" si="86"/>
        <v>0</v>
      </c>
      <c r="N136">
        <f>0-K136*LN(K136)-0</f>
        <v>0</v>
      </c>
    </row>
    <row r="137" spans="1:17" x14ac:dyDescent="0.35">
      <c r="A137" s="44"/>
      <c r="B137" s="18" t="s">
        <v>20</v>
      </c>
      <c r="C137" s="8">
        <v>0</v>
      </c>
      <c r="D137" s="2">
        <v>145</v>
      </c>
      <c r="E137" s="6">
        <v>0</v>
      </c>
      <c r="F137" s="21">
        <f t="shared" si="87"/>
        <v>145</v>
      </c>
      <c r="H137" s="20">
        <f t="shared" si="88"/>
        <v>1.060872110038045E-2</v>
      </c>
      <c r="J137">
        <f t="shared" si="89"/>
        <v>0</v>
      </c>
      <c r="K137">
        <f t="shared" si="85"/>
        <v>1</v>
      </c>
      <c r="L137">
        <f t="shared" si="86"/>
        <v>0</v>
      </c>
      <c r="N137">
        <f>0-K137*LN(K137)-0</f>
        <v>0</v>
      </c>
    </row>
    <row r="138" spans="1:17" x14ac:dyDescent="0.35">
      <c r="F138" s="30">
        <f>SUM(F134:F137)</f>
        <v>11297</v>
      </c>
      <c r="G138" s="2"/>
      <c r="H138" s="20">
        <f t="shared" si="88"/>
        <v>0.82652911911033067</v>
      </c>
      <c r="N138" s="26" t="s">
        <v>45</v>
      </c>
      <c r="O138" s="1">
        <f>H134*N134+H135*N135+H136*N136+H137*N137</f>
        <v>0.7436781740079268</v>
      </c>
      <c r="Q138">
        <f>$G$120-O138</f>
        <v>0.1844815541455268</v>
      </c>
    </row>
    <row r="139" spans="1:17" x14ac:dyDescent="0.35">
      <c r="A139" s="45" t="s">
        <v>21</v>
      </c>
      <c r="B139" s="16" t="s">
        <v>22</v>
      </c>
      <c r="C139" s="12">
        <v>1167</v>
      </c>
      <c r="D139" s="19">
        <v>1230</v>
      </c>
      <c r="E139" s="14">
        <v>265</v>
      </c>
      <c r="F139" s="20">
        <f>SUM(C139:E139)</f>
        <v>2662</v>
      </c>
      <c r="H139" s="20">
        <f>F139/$F$102</f>
        <v>0.19476148668422594</v>
      </c>
      <c r="J139">
        <f>C139/$F139</f>
        <v>0.43839218632607063</v>
      </c>
      <c r="K139">
        <f t="shared" ref="K139:K140" si="91">D139/$F139</f>
        <v>0.46205860255447034</v>
      </c>
      <c r="L139">
        <f t="shared" ref="L139:L140" si="92">E139/$F139</f>
        <v>9.9549211119459052E-2</v>
      </c>
      <c r="N139">
        <f t="shared" ref="N139:N140" si="93">-J139*LN(J139)-K139*LN(K139)-L139*LN(L139)</f>
        <v>0.94792523777717974</v>
      </c>
    </row>
    <row r="140" spans="1:17" x14ac:dyDescent="0.35">
      <c r="A140" s="46"/>
      <c r="B140" s="18" t="s">
        <v>23</v>
      </c>
      <c r="C140" s="8">
        <v>1305</v>
      </c>
      <c r="D140" s="2">
        <v>5731</v>
      </c>
      <c r="E140" s="6">
        <v>1599</v>
      </c>
      <c r="F140" s="21">
        <f>SUM(C140:E140)</f>
        <v>8635</v>
      </c>
      <c r="H140" s="20">
        <f>F140/$F$102</f>
        <v>0.63176763242610479</v>
      </c>
      <c r="J140">
        <f>C140/$F140</f>
        <v>0.15112912565141864</v>
      </c>
      <c r="K140">
        <f t="shared" si="91"/>
        <v>0.66369426751592353</v>
      </c>
      <c r="L140">
        <f t="shared" si="92"/>
        <v>0.1851766068326578</v>
      </c>
      <c r="N140">
        <f t="shared" si="93"/>
        <v>0.86993756477879669</v>
      </c>
    </row>
    <row r="141" spans="1:17" x14ac:dyDescent="0.35">
      <c r="F141" s="30">
        <f>SUM(F139:F140)</f>
        <v>11297</v>
      </c>
      <c r="G141" s="2"/>
      <c r="H141" s="30">
        <f>F141/$F$102</f>
        <v>0.82652911911033067</v>
      </c>
      <c r="N141" s="26" t="s">
        <v>46</v>
      </c>
      <c r="O141" s="1">
        <f>H139*N139+H140*N140</f>
        <v>0.73421772423381337</v>
      </c>
      <c r="Q141">
        <f>$G$120-O141</f>
        <v>0.19394200391964023</v>
      </c>
    </row>
    <row r="142" spans="1:17" x14ac:dyDescent="0.35">
      <c r="A142" s="42" t="s">
        <v>24</v>
      </c>
      <c r="B142" s="16" t="s">
        <v>25</v>
      </c>
      <c r="C142" s="12">
        <v>0</v>
      </c>
      <c r="D142" s="19">
        <v>0</v>
      </c>
      <c r="E142" s="14">
        <v>0</v>
      </c>
      <c r="F142">
        <f>SUM(C142:E142)</f>
        <v>0</v>
      </c>
      <c r="H142" s="20">
        <f>F142/$F$107</f>
        <v>0</v>
      </c>
      <c r="J142">
        <v>0</v>
      </c>
      <c r="K142">
        <v>0</v>
      </c>
      <c r="L142">
        <v>0</v>
      </c>
      <c r="N142">
        <f>0</f>
        <v>0</v>
      </c>
    </row>
    <row r="143" spans="1:17" x14ac:dyDescent="0.35">
      <c r="A143" s="43"/>
      <c r="B143" s="17" t="s">
        <v>52</v>
      </c>
      <c r="C143" s="9">
        <v>569</v>
      </c>
      <c r="D143" s="20">
        <v>1954</v>
      </c>
      <c r="E143" s="7">
        <v>432</v>
      </c>
      <c r="F143">
        <f t="shared" ref="F143:F145" si="94">SUM(C143:E143)</f>
        <v>2955</v>
      </c>
      <c r="H143" s="20">
        <f t="shared" ref="H143:H146" si="95">F143/$F$107</f>
        <v>0.21619841966637401</v>
      </c>
      <c r="J143">
        <f t="shared" ref="J143:J145" si="96">C143/$F143</f>
        <v>0.1925549915397631</v>
      </c>
      <c r="K143">
        <f t="shared" ref="K143:K145" si="97">D143/$F143</f>
        <v>0.66125211505922166</v>
      </c>
      <c r="L143">
        <f t="shared" ref="L143:L145" si="98">E143/$F143</f>
        <v>0.14619289340101524</v>
      </c>
      <c r="N143">
        <f t="shared" ref="N143:N145" si="99">-J143*LN(J143)-K143*LN(K143)-L143*LN(L143)</f>
        <v>0.87182099243069999</v>
      </c>
    </row>
    <row r="144" spans="1:17" x14ac:dyDescent="0.35">
      <c r="A144" s="43"/>
      <c r="B144" s="17" t="s">
        <v>53</v>
      </c>
      <c r="C144" s="9">
        <v>1347</v>
      </c>
      <c r="D144" s="20">
        <v>1678</v>
      </c>
      <c r="E144" s="7">
        <v>273</v>
      </c>
      <c r="F144">
        <f t="shared" si="94"/>
        <v>3298</v>
      </c>
      <c r="H144" s="20">
        <f t="shared" si="95"/>
        <v>0.24129353233830847</v>
      </c>
      <c r="J144">
        <f t="shared" si="96"/>
        <v>0.40842935112189205</v>
      </c>
      <c r="K144">
        <f t="shared" si="97"/>
        <v>0.50879320800485139</v>
      </c>
      <c r="L144">
        <f t="shared" si="98"/>
        <v>8.2777440873256516E-2</v>
      </c>
      <c r="N144">
        <f t="shared" si="99"/>
        <v>0.91576922381638637</v>
      </c>
    </row>
    <row r="145" spans="1:17" x14ac:dyDescent="0.35">
      <c r="A145" s="44"/>
      <c r="B145" s="18" t="s">
        <v>57</v>
      </c>
      <c r="C145" s="8">
        <v>556</v>
      </c>
      <c r="D145" s="2">
        <v>3329</v>
      </c>
      <c r="E145" s="6">
        <v>1159</v>
      </c>
      <c r="F145" s="8">
        <f t="shared" si="94"/>
        <v>5044</v>
      </c>
      <c r="H145" s="20">
        <f t="shared" si="95"/>
        <v>0.36903716710564821</v>
      </c>
      <c r="J145">
        <f t="shared" si="96"/>
        <v>0.11022997620935765</v>
      </c>
      <c r="K145">
        <f t="shared" si="97"/>
        <v>0.65999206978588421</v>
      </c>
      <c r="L145">
        <f t="shared" si="98"/>
        <v>0.22977795400475812</v>
      </c>
      <c r="N145">
        <f t="shared" si="99"/>
        <v>0.85524354900365351</v>
      </c>
    </row>
    <row r="146" spans="1:17" x14ac:dyDescent="0.35">
      <c r="F146" s="30">
        <f>SUM(F142:F145)</f>
        <v>11297</v>
      </c>
      <c r="G146" s="2"/>
      <c r="H146" s="20">
        <f t="shared" si="95"/>
        <v>0.82652911911033067</v>
      </c>
      <c r="N146" s="26" t="s">
        <v>47</v>
      </c>
      <c r="O146" s="1">
        <f>H142*N142+H143*N143+H144*N144+H145*N145</f>
        <v>0.72507216812654285</v>
      </c>
      <c r="Q146">
        <f>$G$120-O146</f>
        <v>0.20308756002691075</v>
      </c>
    </row>
    <row r="147" spans="1:17" x14ac:dyDescent="0.35">
      <c r="A147" s="42" t="s">
        <v>26</v>
      </c>
      <c r="B147" s="16" t="s">
        <v>27</v>
      </c>
      <c r="C147" s="12">
        <v>683</v>
      </c>
      <c r="D147" s="19">
        <v>781</v>
      </c>
      <c r="E147" s="14">
        <v>195</v>
      </c>
      <c r="F147" s="20">
        <f>SUM(C147:E147)</f>
        <v>1659</v>
      </c>
      <c r="H147" s="20">
        <f>F147/$F$113</f>
        <v>0.1213784021071115</v>
      </c>
      <c r="J147">
        <f>C147/$F147</f>
        <v>0.4116937914406269</v>
      </c>
      <c r="K147">
        <f t="shared" ref="K147:K150" si="100">D147/$F147</f>
        <v>0.47076552139843281</v>
      </c>
      <c r="L147">
        <f t="shared" ref="L147:L150" si="101">E147/$F147</f>
        <v>0.11754068716094032</v>
      </c>
      <c r="N147">
        <f t="shared" ref="N147:N150" si="102">-J147*LN(J147)-K147*LN(K147)-L147*LN(L147)</f>
        <v>0.97169175189534207</v>
      </c>
    </row>
    <row r="148" spans="1:17" x14ac:dyDescent="0.35">
      <c r="A148" s="43"/>
      <c r="B148" s="17" t="s">
        <v>28</v>
      </c>
      <c r="C148" s="9">
        <v>1743</v>
      </c>
      <c r="D148" s="20">
        <v>5453</v>
      </c>
      <c r="E148" s="7">
        <v>1271</v>
      </c>
      <c r="F148" s="20">
        <f>SUM(C148:E148)</f>
        <v>8467</v>
      </c>
      <c r="H148" s="20">
        <f t="shared" ref="H148:H152" si="103">F148/$F$113</f>
        <v>0.6194761486684226</v>
      </c>
      <c r="J148">
        <f t="shared" ref="J148:J150" si="104">C148/$F148</f>
        <v>0.20585803708515413</v>
      </c>
      <c r="K148">
        <f t="shared" si="100"/>
        <v>0.64402976260777134</v>
      </c>
      <c r="L148">
        <f t="shared" si="101"/>
        <v>0.15011220030707453</v>
      </c>
      <c r="N148">
        <f t="shared" si="102"/>
        <v>0.89342109334996522</v>
      </c>
    </row>
    <row r="149" spans="1:17" x14ac:dyDescent="0.35">
      <c r="A149" s="43"/>
      <c r="B149" s="17" t="s">
        <v>29</v>
      </c>
      <c r="C149" s="9">
        <v>0</v>
      </c>
      <c r="D149" s="20">
        <v>150</v>
      </c>
      <c r="E149" s="7">
        <v>24</v>
      </c>
      <c r="F149" s="20">
        <f>SUM(C149:E149)</f>
        <v>174</v>
      </c>
      <c r="H149" s="20">
        <f t="shared" si="103"/>
        <v>1.2730465320456541E-2</v>
      </c>
      <c r="J149">
        <f t="shared" si="104"/>
        <v>0</v>
      </c>
      <c r="K149">
        <f t="shared" si="100"/>
        <v>0.86206896551724133</v>
      </c>
      <c r="L149">
        <f t="shared" si="101"/>
        <v>0.13793103448275862</v>
      </c>
      <c r="N149">
        <f>0-K149*LN(K149)-L149*LN(L149)</f>
        <v>0.40118986218700575</v>
      </c>
    </row>
    <row r="150" spans="1:17" x14ac:dyDescent="0.35">
      <c r="A150" s="43"/>
      <c r="B150" s="17" t="s">
        <v>30</v>
      </c>
      <c r="C150" s="9">
        <v>46</v>
      </c>
      <c r="D150" s="20">
        <v>577</v>
      </c>
      <c r="E150" s="7">
        <v>374</v>
      </c>
      <c r="F150" s="20">
        <f>SUM(C150:E150)</f>
        <v>997</v>
      </c>
      <c r="H150" s="20">
        <f t="shared" si="103"/>
        <v>7.2944103014340067E-2</v>
      </c>
      <c r="J150">
        <f t="shared" si="104"/>
        <v>4.613841524573721E-2</v>
      </c>
      <c r="K150">
        <f t="shared" si="100"/>
        <v>0.5787362086258776</v>
      </c>
      <c r="L150">
        <f t="shared" si="101"/>
        <v>0.37512537612838515</v>
      </c>
      <c r="N150">
        <f t="shared" si="102"/>
        <v>0.82625111073745838</v>
      </c>
    </row>
    <row r="151" spans="1:17" x14ac:dyDescent="0.35">
      <c r="A151" s="44"/>
      <c r="B151" s="18" t="s">
        <v>31</v>
      </c>
      <c r="C151" s="8">
        <v>0</v>
      </c>
      <c r="D151" s="2">
        <v>0</v>
      </c>
      <c r="E151" s="6">
        <v>0</v>
      </c>
      <c r="F151" s="21">
        <f>SUM(C151:E151)</f>
        <v>0</v>
      </c>
      <c r="H151" s="20">
        <f t="shared" si="103"/>
        <v>0</v>
      </c>
      <c r="J151">
        <v>0</v>
      </c>
      <c r="K151">
        <v>0</v>
      </c>
      <c r="L151">
        <v>0</v>
      </c>
      <c r="N151">
        <v>0</v>
      </c>
    </row>
    <row r="152" spans="1:17" x14ac:dyDescent="0.35">
      <c r="F152" s="21">
        <f>SUM(F147:F151)</f>
        <v>11297</v>
      </c>
      <c r="G152" s="2"/>
      <c r="H152" s="20">
        <f t="shared" si="103"/>
        <v>0.82652911911033067</v>
      </c>
      <c r="N152" s="26" t="s">
        <v>49</v>
      </c>
      <c r="O152" s="1">
        <f>H147*N147+H148*N148+H149*N149+H150*N150+H151*N151</f>
        <v>0.73677292999812061</v>
      </c>
      <c r="Q152">
        <f>$G$120-O152</f>
        <v>0.19138679815533299</v>
      </c>
    </row>
    <row r="153" spans="1:17" x14ac:dyDescent="0.35">
      <c r="A153" s="48" t="s">
        <v>32</v>
      </c>
      <c r="B153" s="22" t="s">
        <v>33</v>
      </c>
      <c r="C153" s="12">
        <v>1970</v>
      </c>
      <c r="D153" s="19">
        <v>3192</v>
      </c>
      <c r="E153" s="14">
        <v>254</v>
      </c>
      <c r="F153" s="15">
        <f>SUM(C153:E153)</f>
        <v>5416</v>
      </c>
      <c r="H153" s="20">
        <f>F153/$F$116</f>
        <v>0.39625402399765874</v>
      </c>
      <c r="J153">
        <f>C153/$F153</f>
        <v>0.36373707533234861</v>
      </c>
      <c r="K153">
        <f t="shared" ref="K153:K154" si="105">D153/$F153</f>
        <v>0.58936484490398822</v>
      </c>
      <c r="L153">
        <f t="shared" ref="L153:L154" si="106">E153/$F153</f>
        <v>4.6898079763663218E-2</v>
      </c>
      <c r="N153">
        <f t="shared" ref="N153:N154" si="107">-J153*LN(J153)-K153*LN(K153)-L153*LN(L153)</f>
        <v>0.82295677205346696</v>
      </c>
    </row>
    <row r="154" spans="1:17" x14ac:dyDescent="0.35">
      <c r="A154" s="49"/>
      <c r="B154" s="23" t="s">
        <v>34</v>
      </c>
      <c r="C154" s="8">
        <v>502</v>
      </c>
      <c r="D154" s="2">
        <v>3769</v>
      </c>
      <c r="E154" s="6">
        <v>1610</v>
      </c>
      <c r="F154" s="21">
        <f>SUM(C154:E154)</f>
        <v>5881</v>
      </c>
      <c r="H154" s="20">
        <f t="shared" ref="H154:H155" si="108">F154/$F$116</f>
        <v>0.43027509511267192</v>
      </c>
      <c r="J154">
        <f>C154/$F154</f>
        <v>8.5359632715524575E-2</v>
      </c>
      <c r="K154">
        <f t="shared" si="105"/>
        <v>0.64087740180241459</v>
      </c>
      <c r="L154">
        <f t="shared" si="106"/>
        <v>0.27376296548206086</v>
      </c>
      <c r="N154">
        <f t="shared" si="107"/>
        <v>0.84985520327572184</v>
      </c>
    </row>
    <row r="155" spans="1:17" x14ac:dyDescent="0.35">
      <c r="F155" s="15">
        <f>SUM(F153:F154)</f>
        <v>11297</v>
      </c>
      <c r="H155" s="20">
        <f t="shared" si="108"/>
        <v>0.82652911911033067</v>
      </c>
      <c r="N155" s="26" t="s">
        <v>48</v>
      </c>
      <c r="O155" s="1">
        <f>H153*N153+H154*N154</f>
        <v>0.69177146092377062</v>
      </c>
      <c r="Q155" s="1">
        <f>$G$120-O155</f>
        <v>0.23638826722968298</v>
      </c>
    </row>
  </sheetData>
  <mergeCells count="56">
    <mergeCell ref="E42:F42"/>
    <mergeCell ref="A2:C2"/>
    <mergeCell ref="E3:F3"/>
    <mergeCell ref="C7:E7"/>
    <mergeCell ref="J7:L7"/>
    <mergeCell ref="A9:A15"/>
    <mergeCell ref="A17:A20"/>
    <mergeCell ref="A22:A23"/>
    <mergeCell ref="A25:A28"/>
    <mergeCell ref="A30:A34"/>
    <mergeCell ref="A36:A37"/>
    <mergeCell ref="A41:C41"/>
    <mergeCell ref="E2:I2"/>
    <mergeCell ref="J85:L85"/>
    <mergeCell ref="C46:E46"/>
    <mergeCell ref="J46:L46"/>
    <mergeCell ref="A48:A54"/>
    <mergeCell ref="A56:A59"/>
    <mergeCell ref="A61:A62"/>
    <mergeCell ref="A64:A67"/>
    <mergeCell ref="A87:A93"/>
    <mergeCell ref="A95:A98"/>
    <mergeCell ref="A100:A101"/>
    <mergeCell ref="A103:A106"/>
    <mergeCell ref="A108:A112"/>
    <mergeCell ref="A69:A73"/>
    <mergeCell ref="A75:A76"/>
    <mergeCell ref="A80:C80"/>
    <mergeCell ref="E81:F81"/>
    <mergeCell ref="C85:E85"/>
    <mergeCell ref="E120:F120"/>
    <mergeCell ref="C124:E124"/>
    <mergeCell ref="J124:L124"/>
    <mergeCell ref="A126:A132"/>
    <mergeCell ref="A134:A137"/>
    <mergeCell ref="A139:A140"/>
    <mergeCell ref="A142:A145"/>
    <mergeCell ref="A147:A151"/>
    <mergeCell ref="A153:A154"/>
    <mergeCell ref="A119:C119"/>
    <mergeCell ref="N119:P119"/>
    <mergeCell ref="E119:I119"/>
    <mergeCell ref="N2:P2"/>
    <mergeCell ref="A1:C1"/>
    <mergeCell ref="N1:P1"/>
    <mergeCell ref="A40:C40"/>
    <mergeCell ref="N40:P40"/>
    <mergeCell ref="A79:C79"/>
    <mergeCell ref="N79:P79"/>
    <mergeCell ref="A118:C118"/>
    <mergeCell ref="N118:P118"/>
    <mergeCell ref="N41:P41"/>
    <mergeCell ref="E41:I41"/>
    <mergeCell ref="N80:P80"/>
    <mergeCell ref="E80:I80"/>
    <mergeCell ref="A114:A115"/>
  </mergeCells>
  <printOptions gridLines="1"/>
  <pageMargins left="0.25" right="0.25" top="0.25" bottom="0.2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C959-5F0C-4632-8158-1A29195C9E04}">
  <dimension ref="A1:Q132"/>
  <sheetViews>
    <sheetView topLeftCell="A89" zoomScaleNormal="100" workbookViewId="0">
      <selection activeCell="N107" sqref="N107:Q107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4" t="s">
        <v>78</v>
      </c>
      <c r="B1" s="35"/>
      <c r="C1" s="36"/>
      <c r="N1" s="34" t="s">
        <v>78</v>
      </c>
      <c r="O1" s="35"/>
      <c r="P1" s="36"/>
    </row>
    <row r="2" spans="1:17" x14ac:dyDescent="0.35">
      <c r="A2" s="47" t="s">
        <v>0</v>
      </c>
      <c r="B2" s="47"/>
      <c r="C2" s="47"/>
      <c r="F2" s="47" t="s">
        <v>60</v>
      </c>
      <c r="G2" s="47"/>
      <c r="H2" s="47"/>
      <c r="N2" s="47" t="s">
        <v>60</v>
      </c>
      <c r="O2" s="47"/>
      <c r="P2" s="47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1" t="s">
        <v>43</v>
      </c>
      <c r="F3" s="41"/>
      <c r="G3">
        <f>-A5*LN(A5)-B5*LN(B5)-0</f>
        <v>0.65803496383155946</v>
      </c>
    </row>
    <row r="4" spans="1:17" x14ac:dyDescent="0.35">
      <c r="A4">
        <v>717</v>
      </c>
      <c r="B4">
        <v>418</v>
      </c>
      <c r="C4">
        <v>0</v>
      </c>
      <c r="D4">
        <f>SUM(A4:C4)</f>
        <v>1135</v>
      </c>
    </row>
    <row r="5" spans="1:17" x14ac:dyDescent="0.35">
      <c r="A5">
        <f>A4/$D$4</f>
        <v>0.63171806167400879</v>
      </c>
      <c r="B5">
        <f t="shared" ref="B5:D5" si="0">B4/$D$4</f>
        <v>0.36828193832599121</v>
      </c>
      <c r="C5">
        <f t="shared" si="0"/>
        <v>0</v>
      </c>
      <c r="D5">
        <f t="shared" si="0"/>
        <v>1</v>
      </c>
    </row>
    <row r="7" spans="1:17" x14ac:dyDescent="0.35">
      <c r="A7" t="s">
        <v>5</v>
      </c>
      <c r="B7" t="s">
        <v>6</v>
      </c>
      <c r="C7" s="40" t="s">
        <v>7</v>
      </c>
      <c r="D7" s="40"/>
      <c r="E7" s="40"/>
      <c r="F7" t="s">
        <v>4</v>
      </c>
      <c r="H7" t="s">
        <v>35</v>
      </c>
      <c r="J7" s="40" t="s">
        <v>44</v>
      </c>
      <c r="K7" s="40"/>
      <c r="L7" s="40"/>
    </row>
    <row r="8" spans="1:17" x14ac:dyDescent="0.35">
      <c r="C8" s="9" t="s">
        <v>1</v>
      </c>
      <c r="D8" s="13" t="s">
        <v>2</v>
      </c>
      <c r="E8" s="7" t="s">
        <v>3</v>
      </c>
      <c r="J8" s="8" t="s">
        <v>1</v>
      </c>
      <c r="K8" s="2" t="s">
        <v>2</v>
      </c>
      <c r="L8" s="6" t="s">
        <v>3</v>
      </c>
      <c r="N8" s="4" t="s">
        <v>41</v>
      </c>
      <c r="Q8" t="s">
        <v>51</v>
      </c>
    </row>
    <row r="9" spans="1:17" x14ac:dyDescent="0.35">
      <c r="A9" s="42" t="s">
        <v>8</v>
      </c>
      <c r="B9" s="27" t="s">
        <v>9</v>
      </c>
      <c r="C9" s="12">
        <v>85</v>
      </c>
      <c r="D9" s="19">
        <v>68</v>
      </c>
      <c r="E9" s="14">
        <v>0</v>
      </c>
      <c r="F9" s="19">
        <f>SUM(C9:E9)</f>
        <v>153</v>
      </c>
      <c r="H9">
        <f>F9/$F$16</f>
        <v>0.13480176211453745</v>
      </c>
      <c r="J9">
        <f>C9/$F9</f>
        <v>0.55555555555555558</v>
      </c>
      <c r="K9">
        <f t="shared" ref="K9:L15" si="1">D9/$F9</f>
        <v>0.44444444444444442</v>
      </c>
      <c r="L9">
        <f t="shared" si="1"/>
        <v>0</v>
      </c>
      <c r="N9">
        <f>-J9*LN(J9)-K9*LN(K9)-0</f>
        <v>0.68696157659732338</v>
      </c>
    </row>
    <row r="10" spans="1:17" ht="43.5" x14ac:dyDescent="0.35">
      <c r="A10" s="43"/>
      <c r="B10" s="28" t="s">
        <v>10</v>
      </c>
      <c r="C10" s="9">
        <v>2</v>
      </c>
      <c r="D10" s="13">
        <v>6</v>
      </c>
      <c r="E10" s="7">
        <v>0</v>
      </c>
      <c r="F10">
        <f t="shared" ref="F10:F15" si="2">SUM(C10:E10)</f>
        <v>8</v>
      </c>
      <c r="H10">
        <f t="shared" ref="H10:H16" si="3">F10/$F$16</f>
        <v>7.048458149779736E-3</v>
      </c>
      <c r="J10">
        <f t="shared" ref="J10:J15" si="4">C10/$F10</f>
        <v>0.25</v>
      </c>
      <c r="K10">
        <f t="shared" si="1"/>
        <v>0.75</v>
      </c>
      <c r="L10">
        <f t="shared" si="1"/>
        <v>0</v>
      </c>
      <c r="N10">
        <f t="shared" ref="N10:N15" si="5">-J10*LN(J10)-K10*LN(K10)-0</f>
        <v>0.56233514461880829</v>
      </c>
    </row>
    <row r="11" spans="1:17" x14ac:dyDescent="0.35">
      <c r="A11" s="43"/>
      <c r="B11" s="28" t="s">
        <v>11</v>
      </c>
      <c r="C11" s="9">
        <v>77</v>
      </c>
      <c r="D11" s="13">
        <v>67</v>
      </c>
      <c r="E11" s="7">
        <v>0</v>
      </c>
      <c r="F11">
        <f t="shared" si="2"/>
        <v>144</v>
      </c>
      <c r="H11">
        <f t="shared" si="3"/>
        <v>0.12687224669603525</v>
      </c>
      <c r="J11">
        <f t="shared" si="4"/>
        <v>0.53472222222222221</v>
      </c>
      <c r="K11">
        <f t="shared" si="1"/>
        <v>0.46527777777777779</v>
      </c>
      <c r="L11">
        <f t="shared" si="1"/>
        <v>0</v>
      </c>
      <c r="N11">
        <f t="shared" si="5"/>
        <v>0.69073397331260911</v>
      </c>
    </row>
    <row r="12" spans="1:17" x14ac:dyDescent="0.35">
      <c r="A12" s="43"/>
      <c r="B12" s="28" t="s">
        <v>12</v>
      </c>
      <c r="C12" s="9">
        <v>316</v>
      </c>
      <c r="D12" s="20">
        <v>166</v>
      </c>
      <c r="E12" s="7">
        <v>0</v>
      </c>
      <c r="F12">
        <f t="shared" si="2"/>
        <v>482</v>
      </c>
      <c r="H12">
        <f t="shared" si="3"/>
        <v>0.42466960352422906</v>
      </c>
      <c r="J12">
        <f t="shared" si="4"/>
        <v>0.65560165975103735</v>
      </c>
      <c r="K12">
        <f t="shared" si="1"/>
        <v>0.34439834024896265</v>
      </c>
      <c r="L12">
        <f t="shared" si="1"/>
        <v>0</v>
      </c>
      <c r="N12">
        <f t="shared" si="5"/>
        <v>0.64390985604095219</v>
      </c>
    </row>
    <row r="13" spans="1:17" x14ac:dyDescent="0.35">
      <c r="A13" s="43"/>
      <c r="B13" s="28" t="s">
        <v>13</v>
      </c>
      <c r="C13" s="9">
        <v>125</v>
      </c>
      <c r="D13" s="20">
        <v>64</v>
      </c>
      <c r="E13" s="7">
        <v>0</v>
      </c>
      <c r="F13">
        <f t="shared" si="2"/>
        <v>189</v>
      </c>
      <c r="H13">
        <f t="shared" si="3"/>
        <v>0.16651982378854627</v>
      </c>
      <c r="J13">
        <f t="shared" si="4"/>
        <v>0.66137566137566139</v>
      </c>
      <c r="K13">
        <f t="shared" si="1"/>
        <v>0.33862433862433861</v>
      </c>
      <c r="L13">
        <f t="shared" si="1"/>
        <v>0</v>
      </c>
      <c r="N13">
        <f t="shared" si="5"/>
        <v>0.64011879020352258</v>
      </c>
    </row>
    <row r="14" spans="1:17" x14ac:dyDescent="0.35">
      <c r="A14" s="43"/>
      <c r="B14" s="28" t="s">
        <v>14</v>
      </c>
      <c r="C14" s="9">
        <v>87</v>
      </c>
      <c r="D14" s="20">
        <v>36</v>
      </c>
      <c r="E14" s="7">
        <v>0</v>
      </c>
      <c r="F14">
        <f t="shared" si="2"/>
        <v>123</v>
      </c>
      <c r="H14">
        <f t="shared" si="3"/>
        <v>0.10837004405286343</v>
      </c>
      <c r="J14">
        <f t="shared" si="4"/>
        <v>0.70731707317073167</v>
      </c>
      <c r="K14">
        <f t="shared" si="1"/>
        <v>0.29268292682926828</v>
      </c>
      <c r="L14">
        <f t="shared" si="1"/>
        <v>0</v>
      </c>
      <c r="N14">
        <f t="shared" si="5"/>
        <v>0.60453648458080167</v>
      </c>
    </row>
    <row r="15" spans="1:17" ht="43.5" x14ac:dyDescent="0.35">
      <c r="A15" s="44"/>
      <c r="B15" s="29" t="s">
        <v>15</v>
      </c>
      <c r="C15" s="8">
        <v>25</v>
      </c>
      <c r="D15" s="2">
        <v>11</v>
      </c>
      <c r="E15" s="6">
        <v>0</v>
      </c>
      <c r="F15" s="2">
        <f t="shared" si="2"/>
        <v>36</v>
      </c>
      <c r="H15">
        <f t="shared" si="3"/>
        <v>3.1718061674008813E-2</v>
      </c>
      <c r="J15">
        <f t="shared" si="4"/>
        <v>0.69444444444444442</v>
      </c>
      <c r="K15">
        <f t="shared" si="1"/>
        <v>0.30555555555555558</v>
      </c>
      <c r="L15">
        <f t="shared" si="1"/>
        <v>0</v>
      </c>
      <c r="N15">
        <f t="shared" si="5"/>
        <v>0.61549828227591297</v>
      </c>
    </row>
    <row r="16" spans="1:17" x14ac:dyDescent="0.35">
      <c r="F16" s="2">
        <f>SUM(F9:F15)</f>
        <v>1135</v>
      </c>
      <c r="G16" s="2"/>
      <c r="H16" s="2">
        <f t="shared" si="3"/>
        <v>1</v>
      </c>
      <c r="N16" s="26" t="s">
        <v>42</v>
      </c>
      <c r="O16" s="1">
        <f>H9*N9+H10*N10+H11*N11+H12*N12+H13*N13+H14*N14+H15*N15</f>
        <v>0.64927966718848718</v>
      </c>
      <c r="Q16">
        <f>$G$3-O16</f>
        <v>8.7552966430722856E-3</v>
      </c>
    </row>
    <row r="17" spans="1:17" x14ac:dyDescent="0.35">
      <c r="A17" s="52" t="s">
        <v>16</v>
      </c>
      <c r="B17" s="16" t="s">
        <v>17</v>
      </c>
      <c r="C17" s="12">
        <v>42</v>
      </c>
      <c r="D17" s="19">
        <v>13</v>
      </c>
      <c r="E17" s="14">
        <v>0</v>
      </c>
      <c r="F17">
        <f>SUM(C17:E17)</f>
        <v>55</v>
      </c>
      <c r="H17">
        <f>F17/$F$21</f>
        <v>4.8458149779735685E-2</v>
      </c>
      <c r="J17">
        <f>C17/$F17</f>
        <v>0.76363636363636367</v>
      </c>
      <c r="K17">
        <f t="shared" ref="K17:L20" si="6">D17/$F17</f>
        <v>0.23636363636363636</v>
      </c>
      <c r="L17">
        <f t="shared" si="6"/>
        <v>0</v>
      </c>
      <c r="N17">
        <f>-J17*LN(J17)-K17*LN(K17)-0</f>
        <v>0.54685199223426273</v>
      </c>
    </row>
    <row r="18" spans="1:17" x14ac:dyDescent="0.35">
      <c r="A18" s="53"/>
      <c r="B18" s="17" t="s">
        <v>18</v>
      </c>
      <c r="C18" s="9">
        <v>664</v>
      </c>
      <c r="D18" s="20">
        <v>385</v>
      </c>
      <c r="E18" s="7">
        <v>0</v>
      </c>
      <c r="F18" s="20">
        <f>SUM(C18:E18)</f>
        <v>1049</v>
      </c>
      <c r="H18">
        <f t="shared" ref="H18:H21" si="7">F18/$F$21</f>
        <v>0.92422907488986783</v>
      </c>
      <c r="J18">
        <f t="shared" ref="J18:J20" si="8">C18/$F18</f>
        <v>0.63298379408960914</v>
      </c>
      <c r="K18">
        <f t="shared" si="6"/>
        <v>0.36701620591039086</v>
      </c>
      <c r="L18">
        <f t="shared" si="6"/>
        <v>0</v>
      </c>
      <c r="N18">
        <f t="shared" ref="N18:N20" si="9">-J18*LN(J18)-K18*LN(K18)-0</f>
        <v>0.65734853694429618</v>
      </c>
    </row>
    <row r="19" spans="1:17" x14ac:dyDescent="0.35">
      <c r="A19" s="53"/>
      <c r="B19" s="17" t="s">
        <v>19</v>
      </c>
      <c r="C19" s="9">
        <v>0</v>
      </c>
      <c r="D19" s="20">
        <v>15</v>
      </c>
      <c r="E19" s="7">
        <v>0</v>
      </c>
      <c r="F19" s="20">
        <f>SUM(C19:E19)</f>
        <v>15</v>
      </c>
      <c r="H19">
        <f t="shared" si="7"/>
        <v>1.3215859030837005E-2</v>
      </c>
      <c r="J19">
        <f t="shared" si="8"/>
        <v>0</v>
      </c>
      <c r="K19">
        <f t="shared" si="6"/>
        <v>1</v>
      </c>
      <c r="L19">
        <f t="shared" si="6"/>
        <v>0</v>
      </c>
      <c r="N19">
        <f>0-K19*LN(K19)-0</f>
        <v>0</v>
      </c>
    </row>
    <row r="20" spans="1:17" x14ac:dyDescent="0.35">
      <c r="A20" s="54"/>
      <c r="B20" s="18" t="s">
        <v>20</v>
      </c>
      <c r="C20" s="8">
        <v>11</v>
      </c>
      <c r="D20" s="2">
        <v>5</v>
      </c>
      <c r="E20" s="6">
        <v>0</v>
      </c>
      <c r="F20" s="30">
        <f>SUM(C20:E20)</f>
        <v>16</v>
      </c>
      <c r="H20">
        <f t="shared" si="7"/>
        <v>1.4096916299559472E-2</v>
      </c>
      <c r="J20">
        <f t="shared" si="8"/>
        <v>0.6875</v>
      </c>
      <c r="K20">
        <f t="shared" si="6"/>
        <v>0.3125</v>
      </c>
      <c r="L20">
        <f t="shared" si="6"/>
        <v>0</v>
      </c>
      <c r="N20">
        <f t="shared" si="9"/>
        <v>0.62108637455524507</v>
      </c>
    </row>
    <row r="21" spans="1:17" x14ac:dyDescent="0.35">
      <c r="F21" s="30">
        <f>SUM(F17:F20)</f>
        <v>1135</v>
      </c>
      <c r="G21" s="2"/>
      <c r="H21" s="2">
        <f t="shared" si="7"/>
        <v>1</v>
      </c>
      <c r="N21" s="26" t="s">
        <v>45</v>
      </c>
      <c r="O21" s="1">
        <f>H17*N17+H18*N18+H19*N19+H20*N20</f>
        <v>0.6427954685641718</v>
      </c>
      <c r="Q21" s="1">
        <f>$G$3-O21</f>
        <v>1.5239495267387659E-2</v>
      </c>
    </row>
    <row r="22" spans="1:17" x14ac:dyDescent="0.35">
      <c r="A22" s="45" t="s">
        <v>21</v>
      </c>
      <c r="B22" s="16" t="s">
        <v>22</v>
      </c>
      <c r="C22" s="12">
        <v>343</v>
      </c>
      <c r="D22" s="19">
        <v>132</v>
      </c>
      <c r="E22" s="14">
        <v>0</v>
      </c>
      <c r="F22" s="20">
        <f>SUM(C22:E22)</f>
        <v>475</v>
      </c>
      <c r="H22" s="20">
        <f>F22/$F$24</f>
        <v>0.41850220264317178</v>
      </c>
      <c r="J22">
        <f>C22/$F22</f>
        <v>0.72210526315789469</v>
      </c>
      <c r="K22">
        <f t="shared" ref="K22:L23" si="10">D22/$F22</f>
        <v>0.27789473684210525</v>
      </c>
      <c r="L22">
        <f t="shared" si="10"/>
        <v>0</v>
      </c>
      <c r="N22">
        <f>-J22*LN(J22)-K22*LN(K22)-0</f>
        <v>0.59095396790976051</v>
      </c>
    </row>
    <row r="23" spans="1:17" x14ac:dyDescent="0.35">
      <c r="A23" s="46"/>
      <c r="B23" s="18" t="s">
        <v>23</v>
      </c>
      <c r="C23" s="8">
        <v>374</v>
      </c>
      <c r="D23" s="2">
        <v>286</v>
      </c>
      <c r="E23" s="6">
        <v>0</v>
      </c>
      <c r="F23" s="21">
        <f>SUM(C23:E23)</f>
        <v>660</v>
      </c>
      <c r="H23" s="20">
        <f t="shared" ref="H23:H24" si="11">F23/$F$24</f>
        <v>0.58149779735682816</v>
      </c>
      <c r="J23">
        <f>C23/$F23</f>
        <v>0.56666666666666665</v>
      </c>
      <c r="K23">
        <f t="shared" si="10"/>
        <v>0.43333333333333335</v>
      </c>
      <c r="L23">
        <f t="shared" si="10"/>
        <v>0</v>
      </c>
      <c r="N23">
        <f>-J23*LN(J23)-K23*LN(K23)-0</f>
        <v>0.68423176513030026</v>
      </c>
    </row>
    <row r="24" spans="1:17" x14ac:dyDescent="0.35">
      <c r="F24" s="30">
        <f>SUM(F22:F23)</f>
        <v>1135</v>
      </c>
      <c r="G24" s="2"/>
      <c r="H24" s="30">
        <f t="shared" si="11"/>
        <v>1</v>
      </c>
      <c r="N24" s="26" t="s">
        <v>46</v>
      </c>
      <c r="O24" s="1">
        <f>H22*N22+H23*N23</f>
        <v>0.64519480153580122</v>
      </c>
      <c r="Q24">
        <f>$G$3-O24</f>
        <v>1.284016229575824E-2</v>
      </c>
    </row>
    <row r="25" spans="1:17" ht="14.5" customHeight="1" x14ac:dyDescent="0.35">
      <c r="A25" s="55" t="s">
        <v>26</v>
      </c>
      <c r="B25" s="16" t="s">
        <v>27</v>
      </c>
      <c r="C25" s="12">
        <v>343</v>
      </c>
      <c r="D25" s="19">
        <v>172</v>
      </c>
      <c r="E25" s="14">
        <v>0</v>
      </c>
      <c r="F25" s="20">
        <f>SUM(C25:E25)</f>
        <v>515</v>
      </c>
      <c r="H25" s="20">
        <f>F25/$F$30</f>
        <v>0.45374449339207046</v>
      </c>
      <c r="J25">
        <f>C25/$F25</f>
        <v>0.66601941747572813</v>
      </c>
      <c r="K25">
        <f t="shared" ref="K25:L29" si="12">D25/$F25</f>
        <v>0.33398058252427182</v>
      </c>
      <c r="L25">
        <f t="shared" si="12"/>
        <v>0</v>
      </c>
      <c r="N25">
        <f>-J25*LN(J25)-K25*LN(K25)-0</f>
        <v>0.63696186495532592</v>
      </c>
    </row>
    <row r="26" spans="1:17" x14ac:dyDescent="0.35">
      <c r="A26" s="56"/>
      <c r="B26" s="17" t="s">
        <v>28</v>
      </c>
      <c r="C26" s="9">
        <v>314</v>
      </c>
      <c r="D26" s="20">
        <v>204</v>
      </c>
      <c r="E26" s="7">
        <v>0</v>
      </c>
      <c r="F26" s="20">
        <f>SUM(C26:E26)</f>
        <v>518</v>
      </c>
      <c r="H26" s="20">
        <f t="shared" ref="H26:H30" si="13">F26/$F$30</f>
        <v>0.45638766519823787</v>
      </c>
      <c r="J26">
        <f t="shared" ref="J26:J29" si="14">C26/$F26</f>
        <v>0.60617760617760619</v>
      </c>
      <c r="K26">
        <f t="shared" si="12"/>
        <v>0.39382239382239381</v>
      </c>
      <c r="L26">
        <f t="shared" si="12"/>
        <v>0</v>
      </c>
      <c r="N26">
        <f t="shared" ref="N26:N29" si="15">-J26*LN(J26)-K26*LN(K26)-0</f>
        <v>0.67042721847683495</v>
      </c>
    </row>
    <row r="27" spans="1:17" x14ac:dyDescent="0.35">
      <c r="A27" s="56"/>
      <c r="B27" s="17" t="s">
        <v>29</v>
      </c>
      <c r="C27" s="9">
        <v>6</v>
      </c>
      <c r="D27" s="20">
        <v>15</v>
      </c>
      <c r="E27" s="7">
        <v>0</v>
      </c>
      <c r="F27" s="20">
        <f>SUM(C27:E27)</f>
        <v>21</v>
      </c>
      <c r="H27" s="20">
        <f t="shared" si="13"/>
        <v>1.8502202643171806E-2</v>
      </c>
      <c r="J27">
        <f t="shared" si="14"/>
        <v>0.2857142857142857</v>
      </c>
      <c r="K27">
        <f t="shared" si="12"/>
        <v>0.7142857142857143</v>
      </c>
      <c r="L27">
        <f t="shared" si="12"/>
        <v>0</v>
      </c>
      <c r="N27">
        <f t="shared" si="15"/>
        <v>0.59826958858525725</v>
      </c>
    </row>
    <row r="28" spans="1:17" x14ac:dyDescent="0.35">
      <c r="A28" s="56"/>
      <c r="B28" s="17" t="s">
        <v>30</v>
      </c>
      <c r="C28" s="9">
        <v>0</v>
      </c>
      <c r="D28" s="20">
        <v>0</v>
      </c>
      <c r="E28" s="7">
        <v>0</v>
      </c>
      <c r="F28" s="20">
        <f>SUM(C28:E28)</f>
        <v>0</v>
      </c>
      <c r="H28" s="20">
        <f t="shared" si="13"/>
        <v>0</v>
      </c>
      <c r="J28" t="e">
        <f t="shared" si="14"/>
        <v>#DIV/0!</v>
      </c>
      <c r="K28" t="e">
        <f t="shared" si="12"/>
        <v>#DIV/0!</v>
      </c>
      <c r="L28" t="e">
        <f t="shared" si="12"/>
        <v>#DIV/0!</v>
      </c>
      <c r="N28">
        <v>0</v>
      </c>
    </row>
    <row r="29" spans="1:17" x14ac:dyDescent="0.35">
      <c r="A29" s="57"/>
      <c r="B29" s="18" t="s">
        <v>31</v>
      </c>
      <c r="C29" s="8">
        <v>54</v>
      </c>
      <c r="D29" s="2">
        <v>27</v>
      </c>
      <c r="E29" s="6">
        <v>0</v>
      </c>
      <c r="F29" s="21">
        <f>SUM(C29:E29)</f>
        <v>81</v>
      </c>
      <c r="H29" s="20">
        <f t="shared" si="13"/>
        <v>7.1365638766519829E-2</v>
      </c>
      <c r="J29">
        <f t="shared" si="14"/>
        <v>0.66666666666666663</v>
      </c>
      <c r="K29">
        <f t="shared" si="12"/>
        <v>0.33333333333333331</v>
      </c>
      <c r="L29">
        <f t="shared" si="12"/>
        <v>0</v>
      </c>
      <c r="N29">
        <f t="shared" si="15"/>
        <v>0.63651416829481278</v>
      </c>
    </row>
    <row r="30" spans="1:17" x14ac:dyDescent="0.35">
      <c r="F30" s="30">
        <f>SUM(F25:F29)</f>
        <v>1135</v>
      </c>
      <c r="G30" s="2"/>
      <c r="H30" s="30">
        <f t="shared" si="13"/>
        <v>1</v>
      </c>
      <c r="N30" s="26" t="s">
        <v>49</v>
      </c>
      <c r="O30" s="1">
        <f>H25*N25+H26*N26+H27*N27+H28*N28+H29*N29</f>
        <v>0.65148719701776525</v>
      </c>
      <c r="Q30">
        <f>$G$3-O30</f>
        <v>6.5477668137942091E-3</v>
      </c>
    </row>
    <row r="31" spans="1:17" x14ac:dyDescent="0.35">
      <c r="A31" s="37" t="s">
        <v>32</v>
      </c>
      <c r="B31" s="22" t="s">
        <v>33</v>
      </c>
      <c r="C31" s="12">
        <v>372</v>
      </c>
      <c r="D31" s="19">
        <v>245</v>
      </c>
      <c r="E31" s="14">
        <v>0</v>
      </c>
      <c r="F31" s="20">
        <f>SUM(C31:E31)</f>
        <v>617</v>
      </c>
      <c r="H31" s="20">
        <f>F31/$F$33</f>
        <v>0.54361233480176208</v>
      </c>
      <c r="J31">
        <f>C31/$F31</f>
        <v>0.60291734197730962</v>
      </c>
      <c r="K31">
        <f t="shared" ref="K31:L32" si="16">D31/$F31</f>
        <v>0.39708265802269044</v>
      </c>
      <c r="L31">
        <f t="shared" si="16"/>
        <v>0</v>
      </c>
      <c r="N31">
        <f>-J31*LN(J31)-K31*LN(K31)-0</f>
        <v>0.67181104112893952</v>
      </c>
    </row>
    <row r="32" spans="1:17" x14ac:dyDescent="0.35">
      <c r="A32" s="38"/>
      <c r="B32" s="23" t="s">
        <v>34</v>
      </c>
      <c r="C32" s="8">
        <v>345</v>
      </c>
      <c r="D32" s="2">
        <v>173</v>
      </c>
      <c r="E32" s="6">
        <v>0</v>
      </c>
      <c r="F32" s="21">
        <f>SUM(C32:E32)</f>
        <v>518</v>
      </c>
      <c r="H32" s="20">
        <f t="shared" ref="H32:H33" si="17">F32/$F$33</f>
        <v>0.45638766519823787</v>
      </c>
      <c r="J32">
        <f>C32/$F32</f>
        <v>0.66602316602316602</v>
      </c>
      <c r="K32">
        <f t="shared" si="16"/>
        <v>0.33397683397683398</v>
      </c>
      <c r="L32">
        <f t="shared" si="16"/>
        <v>0</v>
      </c>
      <c r="N32">
        <f>-J32*LN(J32)-K32*LN(K32)-0</f>
        <v>0.63695927754146209</v>
      </c>
    </row>
    <row r="33" spans="1:17" x14ac:dyDescent="0.35">
      <c r="F33" s="30">
        <f>SUM(F31:F32)</f>
        <v>1135</v>
      </c>
      <c r="G33" s="2"/>
      <c r="H33" s="30">
        <f t="shared" si="17"/>
        <v>1</v>
      </c>
      <c r="N33" s="26" t="s">
        <v>48</v>
      </c>
      <c r="O33" s="1">
        <f>H31*N31+H32*N32</f>
        <v>0.65590512611720975</v>
      </c>
      <c r="Q33">
        <f>$G$3-O33</f>
        <v>2.1298377143497138E-3</v>
      </c>
    </row>
    <row r="34" spans="1:17" x14ac:dyDescent="0.35">
      <c r="A34" s="34" t="s">
        <v>78</v>
      </c>
      <c r="B34" s="35"/>
      <c r="C34" s="36"/>
      <c r="N34" s="34" t="s">
        <v>78</v>
      </c>
      <c r="O34" s="35"/>
      <c r="P34" s="36"/>
    </row>
    <row r="35" spans="1:17" x14ac:dyDescent="0.35">
      <c r="A35" s="47" t="s">
        <v>0</v>
      </c>
      <c r="B35" s="47"/>
      <c r="C35" s="47"/>
      <c r="F35" s="47" t="s">
        <v>61</v>
      </c>
      <c r="G35" s="47"/>
      <c r="H35" s="47"/>
      <c r="N35" s="47" t="s">
        <v>61</v>
      </c>
      <c r="O35" s="47"/>
      <c r="P35" s="47"/>
    </row>
    <row r="36" spans="1:17" x14ac:dyDescent="0.35">
      <c r="A36" s="2" t="s">
        <v>1</v>
      </c>
      <c r="B36" s="2" t="s">
        <v>2</v>
      </c>
      <c r="C36" s="2" t="s">
        <v>3</v>
      </c>
      <c r="D36" s="2" t="s">
        <v>4</v>
      </c>
      <c r="E36" s="41" t="s">
        <v>43</v>
      </c>
      <c r="F36" s="41"/>
      <c r="G36">
        <f>-A38*LN(A38)-B38*LN(B38)-C38*LN(C38)</f>
        <v>0.78858881504485001</v>
      </c>
    </row>
    <row r="37" spans="1:17" x14ac:dyDescent="0.35">
      <c r="A37">
        <v>3364</v>
      </c>
      <c r="B37">
        <v>2308</v>
      </c>
      <c r="C37">
        <v>172</v>
      </c>
      <c r="D37">
        <f>SUM(A37:C37)</f>
        <v>5844</v>
      </c>
    </row>
    <row r="38" spans="1:17" x14ac:dyDescent="0.35">
      <c r="A38">
        <f>A37/$D$37</f>
        <v>0.57563312799452426</v>
      </c>
      <c r="B38">
        <f t="shared" ref="B38:D38" si="18">B37/$D$37</f>
        <v>0.39493497604380562</v>
      </c>
      <c r="C38">
        <f t="shared" si="18"/>
        <v>2.943189596167009E-2</v>
      </c>
      <c r="D38">
        <f t="shared" si="18"/>
        <v>1</v>
      </c>
    </row>
    <row r="40" spans="1:17" x14ac:dyDescent="0.35">
      <c r="A40" t="s">
        <v>5</v>
      </c>
      <c r="B40" t="s">
        <v>6</v>
      </c>
      <c r="C40" s="40" t="s">
        <v>7</v>
      </c>
      <c r="D40" s="40"/>
      <c r="E40" s="40"/>
      <c r="F40" t="s">
        <v>4</v>
      </c>
      <c r="H40" t="s">
        <v>35</v>
      </c>
      <c r="J40" s="40" t="s">
        <v>44</v>
      </c>
      <c r="K40" s="40"/>
      <c r="L40" s="40"/>
    </row>
    <row r="41" spans="1:17" x14ac:dyDescent="0.35">
      <c r="C41" s="8" t="s">
        <v>1</v>
      </c>
      <c r="D41" s="2" t="s">
        <v>2</v>
      </c>
      <c r="E41" s="6" t="s">
        <v>3</v>
      </c>
      <c r="J41" s="8" t="s">
        <v>1</v>
      </c>
      <c r="K41" s="2" t="s">
        <v>2</v>
      </c>
      <c r="L41" s="6" t="s">
        <v>3</v>
      </c>
      <c r="N41" s="32" t="s">
        <v>41</v>
      </c>
      <c r="Q41" t="s">
        <v>51</v>
      </c>
    </row>
    <row r="42" spans="1:17" x14ac:dyDescent="0.35">
      <c r="A42" s="52" t="s">
        <v>8</v>
      </c>
      <c r="B42" s="27" t="s">
        <v>9</v>
      </c>
      <c r="C42" s="12">
        <v>176</v>
      </c>
      <c r="D42" s="19">
        <v>160</v>
      </c>
      <c r="E42" s="14">
        <v>4</v>
      </c>
      <c r="F42">
        <f>SUM(C42:E42)</f>
        <v>340</v>
      </c>
      <c r="H42">
        <f>F42/$F$49</f>
        <v>5.817932922655715E-2</v>
      </c>
      <c r="J42">
        <f>C42/$F42</f>
        <v>0.51764705882352946</v>
      </c>
      <c r="K42">
        <f t="shared" ref="K42:L42" si="19">D42/$F42</f>
        <v>0.47058823529411764</v>
      </c>
      <c r="L42">
        <f t="shared" si="19"/>
        <v>1.1764705882352941E-2</v>
      </c>
      <c r="N42">
        <f>-J42*LN(J42)-K42*LN(K42)-L42*LN(L42)</f>
        <v>0.74783334993783479</v>
      </c>
    </row>
    <row r="43" spans="1:17" ht="43.5" x14ac:dyDescent="0.35">
      <c r="A43" s="53"/>
      <c r="B43" s="28" t="s">
        <v>10</v>
      </c>
      <c r="C43" s="9">
        <v>139</v>
      </c>
      <c r="D43" s="13">
        <v>76</v>
      </c>
      <c r="E43" s="7">
        <v>0</v>
      </c>
      <c r="F43">
        <f t="shared" ref="F43:F48" si="20">SUM(C43:E43)</f>
        <v>215</v>
      </c>
      <c r="H43">
        <f t="shared" ref="H43:H48" si="21">F43/$F$49</f>
        <v>3.6789869952087613E-2</v>
      </c>
      <c r="J43">
        <f>C43/$F$43</f>
        <v>0.64651162790697669</v>
      </c>
      <c r="K43">
        <f t="shared" ref="K43:L43" si="22">D43/$F$43</f>
        <v>0.35348837209302325</v>
      </c>
      <c r="L43">
        <f t="shared" si="22"/>
        <v>0</v>
      </c>
      <c r="N43">
        <f>-J43*LN(J43)-K43*LN(K43)-0</f>
        <v>0.64957937432800095</v>
      </c>
    </row>
    <row r="44" spans="1:17" x14ac:dyDescent="0.35">
      <c r="A44" s="53"/>
      <c r="B44" s="28" t="s">
        <v>11</v>
      </c>
      <c r="C44" s="9">
        <v>328</v>
      </c>
      <c r="D44" s="13">
        <v>294</v>
      </c>
      <c r="E44" s="7">
        <v>37</v>
      </c>
      <c r="F44">
        <f t="shared" si="20"/>
        <v>659</v>
      </c>
      <c r="H44">
        <f t="shared" si="21"/>
        <v>0.11276522929500342</v>
      </c>
      <c r="J44">
        <f>C44/$F$44</f>
        <v>0.49772382397572079</v>
      </c>
      <c r="K44">
        <f t="shared" ref="K44:L44" si="23">D44/$F$44</f>
        <v>0.44613050075872535</v>
      </c>
      <c r="L44">
        <f t="shared" si="23"/>
        <v>5.614567526555387E-2</v>
      </c>
      <c r="N44">
        <f t="shared" ref="N44:N48" si="24">-J44*LN(J44)-K44*LN(K44)-L44*LN(L44)</f>
        <v>0.86904693675530253</v>
      </c>
    </row>
    <row r="45" spans="1:17" x14ac:dyDescent="0.35">
      <c r="A45" s="53"/>
      <c r="B45" s="28" t="s">
        <v>12</v>
      </c>
      <c r="C45" s="9">
        <v>686</v>
      </c>
      <c r="D45" s="20">
        <v>536</v>
      </c>
      <c r="E45" s="7">
        <v>58</v>
      </c>
      <c r="F45">
        <f t="shared" si="20"/>
        <v>1280</v>
      </c>
      <c r="H45">
        <f t="shared" si="21"/>
        <v>0.21902806297056809</v>
      </c>
      <c r="J45">
        <f>C45/$F$45</f>
        <v>0.53593749999999996</v>
      </c>
      <c r="K45">
        <f t="shared" ref="K45:L45" si="25">D45/$F$45</f>
        <v>0.41875000000000001</v>
      </c>
      <c r="L45">
        <f t="shared" si="25"/>
        <v>4.5312499999999999E-2</v>
      </c>
      <c r="N45">
        <f t="shared" si="24"/>
        <v>0.83900312444053826</v>
      </c>
    </row>
    <row r="46" spans="1:17" x14ac:dyDescent="0.35">
      <c r="A46" s="53"/>
      <c r="B46" s="28" t="s">
        <v>13</v>
      </c>
      <c r="C46" s="9">
        <v>345</v>
      </c>
      <c r="D46" s="20">
        <v>240</v>
      </c>
      <c r="E46" s="7">
        <v>13</v>
      </c>
      <c r="F46">
        <f t="shared" si="20"/>
        <v>598</v>
      </c>
      <c r="H46">
        <f t="shared" si="21"/>
        <v>0.10232717316906229</v>
      </c>
      <c r="J46">
        <f>C46/$F$46</f>
        <v>0.57692307692307687</v>
      </c>
      <c r="K46">
        <f t="shared" ref="K46:L46" si="26">D46/$F$46</f>
        <v>0.40133779264214048</v>
      </c>
      <c r="L46">
        <f t="shared" si="26"/>
        <v>2.1739130434782608E-2</v>
      </c>
      <c r="N46">
        <f t="shared" si="24"/>
        <v>0.76696783233709154</v>
      </c>
    </row>
    <row r="47" spans="1:17" x14ac:dyDescent="0.35">
      <c r="A47" s="53"/>
      <c r="B47" s="28" t="s">
        <v>14</v>
      </c>
      <c r="C47" s="9">
        <v>1663</v>
      </c>
      <c r="D47" s="20">
        <v>980</v>
      </c>
      <c r="E47" s="7">
        <v>45</v>
      </c>
      <c r="F47">
        <f t="shared" si="20"/>
        <v>2688</v>
      </c>
      <c r="H47">
        <f t="shared" si="21"/>
        <v>0.45995893223819301</v>
      </c>
      <c r="J47">
        <f>C47/$F$47</f>
        <v>0.61867559523809523</v>
      </c>
      <c r="K47">
        <f t="shared" ref="K47:L47" si="27">D47/$F$47</f>
        <v>0.36458333333333331</v>
      </c>
      <c r="L47">
        <f t="shared" si="27"/>
        <v>1.6741071428571428E-2</v>
      </c>
      <c r="N47">
        <f t="shared" si="24"/>
        <v>0.73340584778558915</v>
      </c>
    </row>
    <row r="48" spans="1:17" ht="43.5" x14ac:dyDescent="0.35">
      <c r="A48" s="54"/>
      <c r="B48" s="29" t="s">
        <v>15</v>
      </c>
      <c r="C48" s="8">
        <v>27</v>
      </c>
      <c r="D48" s="2">
        <v>22</v>
      </c>
      <c r="E48" s="6">
        <v>15</v>
      </c>
      <c r="F48" s="8">
        <f t="shared" si="20"/>
        <v>64</v>
      </c>
      <c r="H48">
        <f t="shared" si="21"/>
        <v>1.0951403148528405E-2</v>
      </c>
      <c r="J48">
        <f>C48/$F$48</f>
        <v>0.421875</v>
      </c>
      <c r="K48">
        <f t="shared" ref="K48:L48" si="28">D48/$F$48</f>
        <v>0.34375</v>
      </c>
      <c r="L48">
        <f t="shared" si="28"/>
        <v>0.234375</v>
      </c>
      <c r="N48">
        <f t="shared" si="24"/>
        <v>1.0712067962888441</v>
      </c>
    </row>
    <row r="49" spans="1:17" x14ac:dyDescent="0.35">
      <c r="F49" s="2">
        <f>SUM(F42:F48)</f>
        <v>5844</v>
      </c>
      <c r="G49" s="2"/>
      <c r="H49" s="2">
        <f>F49/$F$49</f>
        <v>1</v>
      </c>
      <c r="N49" s="26" t="s">
        <v>42</v>
      </c>
      <c r="O49" s="1">
        <f>H42*N42+H43*N43+H44*N44+H45*N45+H46*N46+H47*N47+H48*N48</f>
        <v>0.77671932796248244</v>
      </c>
      <c r="Q49" s="1">
        <f>$G$36-O49</f>
        <v>1.1869487082367569E-2</v>
      </c>
    </row>
    <row r="50" spans="1:17" x14ac:dyDescent="0.35">
      <c r="A50" s="42" t="s">
        <v>16</v>
      </c>
      <c r="B50" s="16" t="s">
        <v>17</v>
      </c>
      <c r="C50" s="12">
        <v>205</v>
      </c>
      <c r="D50" s="19">
        <v>304</v>
      </c>
      <c r="E50" s="14">
        <v>18</v>
      </c>
      <c r="F50" s="20">
        <f>SUM(C50:E50)</f>
        <v>527</v>
      </c>
      <c r="H50" s="20">
        <f>F50/$F$49</f>
        <v>9.0177960301163582E-2</v>
      </c>
      <c r="J50">
        <f>C50/$F50</f>
        <v>0.38899430740037949</v>
      </c>
      <c r="K50">
        <f t="shared" ref="K50:L53" si="29">D50/$F50</f>
        <v>0.57685009487666039</v>
      </c>
      <c r="L50">
        <f t="shared" si="29"/>
        <v>3.4155597722960153E-2</v>
      </c>
      <c r="N50">
        <f t="shared" ref="N50:N65" si="30">-J50*LN(J50)-K50*LN(K50)-L50*LN(L50)</f>
        <v>0.7999896214199278</v>
      </c>
    </row>
    <row r="51" spans="1:17" x14ac:dyDescent="0.35">
      <c r="A51" s="43"/>
      <c r="B51" s="17" t="s">
        <v>18</v>
      </c>
      <c r="C51" s="9">
        <v>2905</v>
      </c>
      <c r="D51" s="20">
        <v>1873</v>
      </c>
      <c r="E51" s="7">
        <v>146</v>
      </c>
      <c r="F51" s="20">
        <f t="shared" ref="F51:F53" si="31">SUM(C51:E51)</f>
        <v>4924</v>
      </c>
      <c r="H51" s="20">
        <f t="shared" ref="H51:H66" si="32">F51/$F$49</f>
        <v>0.84257357973990421</v>
      </c>
      <c r="J51">
        <f t="shared" ref="J51:J53" si="33">C51/$F51</f>
        <v>0.58996750609260762</v>
      </c>
      <c r="K51">
        <f t="shared" si="29"/>
        <v>0.38038180341186029</v>
      </c>
      <c r="L51">
        <f t="shared" si="29"/>
        <v>2.9650690495532088E-2</v>
      </c>
      <c r="N51">
        <f t="shared" si="30"/>
        <v>0.78330715856286182</v>
      </c>
    </row>
    <row r="52" spans="1:17" x14ac:dyDescent="0.35">
      <c r="A52" s="43"/>
      <c r="B52" s="17" t="s">
        <v>19</v>
      </c>
      <c r="C52" s="9">
        <v>55</v>
      </c>
      <c r="D52" s="20">
        <v>69</v>
      </c>
      <c r="E52" s="7">
        <v>7</v>
      </c>
      <c r="F52" s="20">
        <f t="shared" si="31"/>
        <v>131</v>
      </c>
      <c r="H52" s="20">
        <f t="shared" si="32"/>
        <v>2.241615331964408E-2</v>
      </c>
      <c r="J52">
        <f t="shared" si="33"/>
        <v>0.41984732824427479</v>
      </c>
      <c r="K52">
        <f t="shared" si="29"/>
        <v>0.52671755725190839</v>
      </c>
      <c r="L52">
        <f t="shared" si="29"/>
        <v>5.3435114503816793E-2</v>
      </c>
      <c r="N52">
        <f t="shared" si="30"/>
        <v>0.85857102512188443</v>
      </c>
    </row>
    <row r="53" spans="1:17" x14ac:dyDescent="0.35">
      <c r="A53" s="44"/>
      <c r="B53" s="18" t="s">
        <v>20</v>
      </c>
      <c r="C53" s="8">
        <v>199</v>
      </c>
      <c r="D53" s="2">
        <v>62</v>
      </c>
      <c r="E53" s="6">
        <v>1</v>
      </c>
      <c r="F53" s="21">
        <f t="shared" si="31"/>
        <v>262</v>
      </c>
      <c r="H53" s="20">
        <f t="shared" si="32"/>
        <v>4.4832306639288159E-2</v>
      </c>
      <c r="J53">
        <f t="shared" si="33"/>
        <v>0.75954198473282442</v>
      </c>
      <c r="K53">
        <f t="shared" si="29"/>
        <v>0.23664122137404581</v>
      </c>
      <c r="L53">
        <f t="shared" si="29"/>
        <v>3.8167938931297708E-3</v>
      </c>
      <c r="N53">
        <f t="shared" si="30"/>
        <v>0.57120712974212873</v>
      </c>
    </row>
    <row r="54" spans="1:17" x14ac:dyDescent="0.35">
      <c r="F54" s="30">
        <f>SUM(F50:F53)</f>
        <v>5844</v>
      </c>
      <c r="G54" s="2"/>
      <c r="H54" s="30">
        <f t="shared" si="32"/>
        <v>1</v>
      </c>
      <c r="N54" s="26" t="s">
        <v>45</v>
      </c>
      <c r="O54" s="1">
        <f>H50*N50+H51*N51+H52*N52+H53*N53</f>
        <v>0.77698974187803527</v>
      </c>
      <c r="Q54">
        <f>$G$36-O54</f>
        <v>1.1599073166814744E-2</v>
      </c>
    </row>
    <row r="55" spans="1:17" x14ac:dyDescent="0.35">
      <c r="A55" s="45" t="s">
        <v>21</v>
      </c>
      <c r="B55" s="16" t="s">
        <v>22</v>
      </c>
      <c r="C55" s="12">
        <v>1629</v>
      </c>
      <c r="D55" s="19">
        <v>849</v>
      </c>
      <c r="E55" s="14">
        <v>52</v>
      </c>
      <c r="F55" s="20">
        <f>SUM(C55:E55)</f>
        <v>2530</v>
      </c>
      <c r="H55" s="20">
        <f t="shared" si="32"/>
        <v>0.4329226557152635</v>
      </c>
      <c r="J55">
        <f>C55/$F55</f>
        <v>0.64387351778656121</v>
      </c>
      <c r="K55">
        <f t="shared" ref="K55:L56" si="34">D55/$F55</f>
        <v>0.33557312252964427</v>
      </c>
      <c r="L55">
        <f t="shared" si="34"/>
        <v>2.0553359683794466E-2</v>
      </c>
      <c r="N55">
        <f t="shared" si="30"/>
        <v>0.72972895999931309</v>
      </c>
    </row>
    <row r="56" spans="1:17" x14ac:dyDescent="0.35">
      <c r="A56" s="46"/>
      <c r="B56" s="18" t="s">
        <v>23</v>
      </c>
      <c r="C56" s="8">
        <v>1735</v>
      </c>
      <c r="D56" s="2">
        <v>1459</v>
      </c>
      <c r="E56" s="6">
        <v>120</v>
      </c>
      <c r="F56" s="21">
        <f>SUM(C56:E56)</f>
        <v>3314</v>
      </c>
      <c r="H56" s="20">
        <f t="shared" si="32"/>
        <v>0.56707734428473644</v>
      </c>
      <c r="J56">
        <f>C56/$F56</f>
        <v>0.52353651176825589</v>
      </c>
      <c r="K56">
        <f t="shared" si="34"/>
        <v>0.44025347012673505</v>
      </c>
      <c r="L56">
        <f t="shared" si="34"/>
        <v>3.6210018105009054E-2</v>
      </c>
      <c r="N56">
        <f t="shared" si="30"/>
        <v>0.82015189360824792</v>
      </c>
    </row>
    <row r="57" spans="1:17" x14ac:dyDescent="0.35">
      <c r="F57" s="30">
        <f>SUM(F55:F56)</f>
        <v>5844</v>
      </c>
      <c r="G57" s="2"/>
      <c r="H57" s="30">
        <f t="shared" si="32"/>
        <v>1</v>
      </c>
      <c r="N57" s="26" t="s">
        <v>46</v>
      </c>
      <c r="O57" s="1">
        <f>H55*N55+H56*N56</f>
        <v>0.78100575705270281</v>
      </c>
      <c r="Q57">
        <f>$G$36-O57</f>
        <v>7.5830579921472019E-3</v>
      </c>
    </row>
    <row r="58" spans="1:17" ht="14.5" customHeight="1" x14ac:dyDescent="0.35">
      <c r="A58" s="42" t="s">
        <v>26</v>
      </c>
      <c r="B58" s="16" t="s">
        <v>27</v>
      </c>
      <c r="C58" s="12">
        <v>716</v>
      </c>
      <c r="D58" s="19">
        <v>475</v>
      </c>
      <c r="E58" s="14">
        <v>37</v>
      </c>
      <c r="F58" s="20">
        <f>SUM(C58:E58)</f>
        <v>1228</v>
      </c>
      <c r="H58" s="20">
        <f t="shared" si="32"/>
        <v>0.21013004791238876</v>
      </c>
      <c r="J58">
        <f>C58/$F58</f>
        <v>0.58306188925081437</v>
      </c>
      <c r="K58">
        <f t="shared" ref="K58:L62" si="35">D58/$F58</f>
        <v>0.38680781758957655</v>
      </c>
      <c r="L58">
        <f t="shared" si="35"/>
        <v>3.013029315960912E-2</v>
      </c>
      <c r="N58">
        <f t="shared" si="30"/>
        <v>0.7874633674789826</v>
      </c>
    </row>
    <row r="59" spans="1:17" x14ac:dyDescent="0.35">
      <c r="A59" s="43"/>
      <c r="B59" s="17" t="s">
        <v>28</v>
      </c>
      <c r="C59" s="9">
        <v>2448</v>
      </c>
      <c r="D59" s="20">
        <v>1643</v>
      </c>
      <c r="E59" s="7">
        <v>125</v>
      </c>
      <c r="F59" s="20">
        <f>SUM(C59:E59)</f>
        <v>4216</v>
      </c>
      <c r="H59" s="20">
        <f t="shared" si="32"/>
        <v>0.72142368240930865</v>
      </c>
      <c r="J59">
        <f t="shared" ref="J59:J62" si="36">C59/$F59</f>
        <v>0.58064516129032262</v>
      </c>
      <c r="K59">
        <f t="shared" si="35"/>
        <v>0.38970588235294118</v>
      </c>
      <c r="L59">
        <f t="shared" si="35"/>
        <v>2.9648956356736242E-2</v>
      </c>
      <c r="N59">
        <f t="shared" si="30"/>
        <v>0.7872068360206087</v>
      </c>
    </row>
    <row r="60" spans="1:17" x14ac:dyDescent="0.35">
      <c r="A60" s="43"/>
      <c r="B60" s="17" t="s">
        <v>29</v>
      </c>
      <c r="C60" s="9">
        <v>183</v>
      </c>
      <c r="D60" s="20">
        <v>150</v>
      </c>
      <c r="E60" s="7">
        <v>5</v>
      </c>
      <c r="F60" s="20">
        <f>SUM(C60:E60)</f>
        <v>338</v>
      </c>
      <c r="H60" s="20">
        <f t="shared" si="32"/>
        <v>5.7837097878165641E-2</v>
      </c>
      <c r="J60">
        <f t="shared" si="36"/>
        <v>0.54142011834319526</v>
      </c>
      <c r="K60">
        <f t="shared" si="35"/>
        <v>0.4437869822485207</v>
      </c>
      <c r="L60">
        <f t="shared" si="35"/>
        <v>1.4792899408284023E-2</v>
      </c>
      <c r="N60">
        <f t="shared" si="30"/>
        <v>0.755062316646957</v>
      </c>
    </row>
    <row r="61" spans="1:17" x14ac:dyDescent="0.35">
      <c r="A61" s="43"/>
      <c r="B61" s="17" t="s">
        <v>30</v>
      </c>
      <c r="C61" s="9">
        <v>16</v>
      </c>
      <c r="D61" s="20">
        <v>26</v>
      </c>
      <c r="E61" s="7">
        <v>5</v>
      </c>
      <c r="F61" s="20">
        <f>SUM(C61:E61)</f>
        <v>47</v>
      </c>
      <c r="H61" s="20">
        <f t="shared" si="32"/>
        <v>8.0424366872005482E-3</v>
      </c>
      <c r="J61">
        <f t="shared" si="36"/>
        <v>0.34042553191489361</v>
      </c>
      <c r="K61">
        <f t="shared" si="35"/>
        <v>0.55319148936170215</v>
      </c>
      <c r="L61">
        <f t="shared" si="35"/>
        <v>0.10638297872340426</v>
      </c>
      <c r="N61">
        <f t="shared" si="30"/>
        <v>0.93271953561291954</v>
      </c>
    </row>
    <row r="62" spans="1:17" x14ac:dyDescent="0.35">
      <c r="A62" s="44"/>
      <c r="B62" s="18" t="s">
        <v>31</v>
      </c>
      <c r="C62" s="8">
        <v>1</v>
      </c>
      <c r="D62" s="2">
        <v>14</v>
      </c>
      <c r="E62" s="6">
        <v>0</v>
      </c>
      <c r="F62" s="21">
        <f>SUM(C62:E62)</f>
        <v>15</v>
      </c>
      <c r="H62" s="20">
        <f t="shared" si="32"/>
        <v>2.5667351129363448E-3</v>
      </c>
      <c r="J62">
        <f t="shared" si="36"/>
        <v>6.6666666666666666E-2</v>
      </c>
      <c r="K62">
        <f t="shared" si="35"/>
        <v>0.93333333333333335</v>
      </c>
      <c r="L62">
        <f t="shared" si="35"/>
        <v>0</v>
      </c>
      <c r="N62">
        <f>-J62*LN(J62)-K62*LN(K62)-0</f>
        <v>0.24493002679463532</v>
      </c>
    </row>
    <row r="63" spans="1:17" x14ac:dyDescent="0.35">
      <c r="F63" s="21">
        <f>SUM(F58:F62)</f>
        <v>5844</v>
      </c>
      <c r="G63" s="2"/>
      <c r="H63" s="30">
        <f t="shared" si="32"/>
        <v>1</v>
      </c>
      <c r="N63" s="26" t="s">
        <v>49</v>
      </c>
      <c r="O63" s="1">
        <f>H58*N58+H59*N59+H60*N60+H61*N61+H62*N62</f>
        <v>0.78517999102147085</v>
      </c>
      <c r="Q63">
        <f>$G$36-O63</f>
        <v>3.4088240233791645E-3</v>
      </c>
    </row>
    <row r="64" spans="1:17" x14ac:dyDescent="0.35">
      <c r="A64" s="37" t="s">
        <v>32</v>
      </c>
      <c r="B64" s="22" t="s">
        <v>33</v>
      </c>
      <c r="C64" s="12">
        <v>1525</v>
      </c>
      <c r="D64" s="19">
        <v>1064</v>
      </c>
      <c r="E64" s="14">
        <v>67</v>
      </c>
      <c r="F64" s="15">
        <f>SUM(C64:E64)</f>
        <v>2656</v>
      </c>
      <c r="H64" s="20">
        <f t="shared" si="32"/>
        <v>0.45448323066392882</v>
      </c>
      <c r="J64">
        <f>C64/$F64</f>
        <v>0.57417168674698793</v>
      </c>
      <c r="K64">
        <f t="shared" ref="K64:L65" si="37">D64/$F64</f>
        <v>0.4006024096385542</v>
      </c>
      <c r="L64">
        <f t="shared" si="37"/>
        <v>2.5225903614457833E-2</v>
      </c>
      <c r="N64">
        <f t="shared" si="30"/>
        <v>0.77785966042208055</v>
      </c>
    </row>
    <row r="65" spans="1:17" x14ac:dyDescent="0.35">
      <c r="A65" s="38"/>
      <c r="B65" s="23" t="s">
        <v>34</v>
      </c>
      <c r="C65" s="8">
        <v>1839</v>
      </c>
      <c r="D65" s="2">
        <v>1244</v>
      </c>
      <c r="E65" s="6">
        <v>105</v>
      </c>
      <c r="F65" s="21">
        <f>SUM(C65:E65)</f>
        <v>3188</v>
      </c>
      <c r="H65" s="20">
        <f t="shared" si="32"/>
        <v>0.54551676933607118</v>
      </c>
      <c r="J65">
        <f>C65/$F65</f>
        <v>0.57685069008782941</v>
      </c>
      <c r="K65">
        <f t="shared" si="37"/>
        <v>0.39021329987452946</v>
      </c>
      <c r="L65">
        <f t="shared" si="37"/>
        <v>3.2936010037641156E-2</v>
      </c>
      <c r="N65">
        <f t="shared" si="30"/>
        <v>0.79699862560709511</v>
      </c>
    </row>
    <row r="66" spans="1:17" x14ac:dyDescent="0.35">
      <c r="F66" s="15">
        <f>SUM(F64:F65)</f>
        <v>5844</v>
      </c>
      <c r="H66" s="20">
        <f t="shared" si="32"/>
        <v>1</v>
      </c>
      <c r="N66" s="26" t="s">
        <v>48</v>
      </c>
      <c r="O66" s="1">
        <f>H64*N64+H65*N65</f>
        <v>0.78830028687824527</v>
      </c>
      <c r="Q66">
        <f>$G$36-O66</f>
        <v>2.8852816660474012E-4</v>
      </c>
    </row>
    <row r="67" spans="1:17" x14ac:dyDescent="0.35">
      <c r="A67" s="34" t="s">
        <v>78</v>
      </c>
      <c r="B67" s="35"/>
      <c r="C67" s="36"/>
      <c r="N67" s="34" t="s">
        <v>78</v>
      </c>
      <c r="O67" s="35"/>
      <c r="P67" s="36"/>
    </row>
    <row r="68" spans="1:17" x14ac:dyDescent="0.35">
      <c r="A68" s="47" t="s">
        <v>0</v>
      </c>
      <c r="B68" s="47"/>
      <c r="C68" s="47"/>
      <c r="F68" s="47" t="s">
        <v>70</v>
      </c>
      <c r="G68" s="47"/>
      <c r="H68" s="47"/>
      <c r="N68" s="47" t="s">
        <v>70</v>
      </c>
      <c r="O68" s="47"/>
      <c r="P68" s="47"/>
    </row>
    <row r="69" spans="1:17" x14ac:dyDescent="0.35">
      <c r="A69" s="2" t="s">
        <v>1</v>
      </c>
      <c r="B69" s="2" t="s">
        <v>2</v>
      </c>
      <c r="C69" s="2" t="s">
        <v>3</v>
      </c>
      <c r="D69" s="2" t="s">
        <v>4</v>
      </c>
      <c r="E69" s="41" t="s">
        <v>43</v>
      </c>
      <c r="F69" s="41"/>
      <c r="G69">
        <f>-A71*LN(A71)-B71*LN(B71)-C71*LN(C71)</f>
        <v>0.76867611616130282</v>
      </c>
    </row>
    <row r="70" spans="1:17" x14ac:dyDescent="0.35">
      <c r="A70">
        <v>1163</v>
      </c>
      <c r="B70">
        <v>1017</v>
      </c>
      <c r="C70">
        <v>40</v>
      </c>
      <c r="D70">
        <f>SUM(A70:C70)</f>
        <v>2220</v>
      </c>
    </row>
    <row r="71" spans="1:17" x14ac:dyDescent="0.35">
      <c r="A71">
        <f>A70/$D$70</f>
        <v>0.52387387387387385</v>
      </c>
      <c r="B71">
        <f t="shared" ref="B71:D71" si="38">B70/$D$70</f>
        <v>0.45810810810810809</v>
      </c>
      <c r="C71">
        <f t="shared" si="38"/>
        <v>1.8018018018018018E-2</v>
      </c>
      <c r="D71">
        <f t="shared" si="38"/>
        <v>1</v>
      </c>
    </row>
    <row r="73" spans="1:17" x14ac:dyDescent="0.35">
      <c r="A73" t="s">
        <v>5</v>
      </c>
      <c r="B73" t="s">
        <v>6</v>
      </c>
      <c r="C73" s="40" t="s">
        <v>7</v>
      </c>
      <c r="D73" s="40"/>
      <c r="E73" s="40"/>
      <c r="F73" t="s">
        <v>4</v>
      </c>
      <c r="H73" t="s">
        <v>35</v>
      </c>
      <c r="J73" s="40" t="s">
        <v>44</v>
      </c>
      <c r="K73" s="40"/>
      <c r="L73" s="40"/>
    </row>
    <row r="74" spans="1:17" x14ac:dyDescent="0.35">
      <c r="C74" s="8" t="s">
        <v>1</v>
      </c>
      <c r="D74" s="2" t="s">
        <v>2</v>
      </c>
      <c r="E74" s="6" t="s">
        <v>3</v>
      </c>
      <c r="J74" s="8" t="s">
        <v>1</v>
      </c>
      <c r="K74" s="2" t="s">
        <v>2</v>
      </c>
      <c r="L74" s="6" t="s">
        <v>3</v>
      </c>
      <c r="N74" s="32" t="s">
        <v>41</v>
      </c>
      <c r="Q74" t="s">
        <v>51</v>
      </c>
    </row>
    <row r="75" spans="1:17" x14ac:dyDescent="0.35">
      <c r="A75" s="42" t="s">
        <v>8</v>
      </c>
      <c r="B75" s="27" t="s">
        <v>9</v>
      </c>
      <c r="C75" s="12">
        <v>30</v>
      </c>
      <c r="D75" s="19">
        <v>59</v>
      </c>
      <c r="E75" s="14">
        <v>7</v>
      </c>
      <c r="F75">
        <f>SUM(C75:E75)</f>
        <v>96</v>
      </c>
      <c r="H75">
        <f>F75/$F$82</f>
        <v>4.3243243243243246E-2</v>
      </c>
      <c r="J75">
        <f>C75/$F75</f>
        <v>0.3125</v>
      </c>
      <c r="K75">
        <f t="shared" ref="K75:L81" si="39">D75/$F75</f>
        <v>0.61458333333333337</v>
      </c>
      <c r="L75">
        <f t="shared" si="39"/>
        <v>7.2916666666666671E-2</v>
      </c>
      <c r="N75">
        <f>-J75*LN(J75)-K75*LN(K75)-L75*LN(L75)</f>
        <v>0.85359817392940596</v>
      </c>
    </row>
    <row r="76" spans="1:17" ht="43.5" x14ac:dyDescent="0.35">
      <c r="A76" s="43"/>
      <c r="B76" s="28" t="s">
        <v>10</v>
      </c>
      <c r="C76" s="9">
        <v>82</v>
      </c>
      <c r="D76" s="13">
        <v>53</v>
      </c>
      <c r="E76" s="7">
        <v>2</v>
      </c>
      <c r="F76">
        <f t="shared" ref="F76:F81" si="40">SUM(C76:E76)</f>
        <v>137</v>
      </c>
      <c r="H76">
        <f t="shared" ref="H76:H82" si="41">F76/$F$82</f>
        <v>6.1711711711711713E-2</v>
      </c>
      <c r="J76">
        <f>C76/$F76</f>
        <v>0.59854014598540151</v>
      </c>
      <c r="K76">
        <f t="shared" si="39"/>
        <v>0.38686131386861317</v>
      </c>
      <c r="L76">
        <f t="shared" si="39"/>
        <v>1.4598540145985401E-2</v>
      </c>
      <c r="N76">
        <f t="shared" ref="N76:N80" si="42">-J76*LN(J76)-K76*LN(K76)-L76*LN(L76)</f>
        <v>0.73631126119271528</v>
      </c>
    </row>
    <row r="77" spans="1:17" x14ac:dyDescent="0.35">
      <c r="A77" s="43"/>
      <c r="B77" s="28" t="s">
        <v>11</v>
      </c>
      <c r="C77" s="9">
        <v>44</v>
      </c>
      <c r="D77" s="13">
        <v>76</v>
      </c>
      <c r="E77" s="7">
        <v>2</v>
      </c>
      <c r="F77">
        <f t="shared" si="40"/>
        <v>122</v>
      </c>
      <c r="H77">
        <f t="shared" si="41"/>
        <v>5.4954954954954956E-2</v>
      </c>
      <c r="J77">
        <f>C77/$F77</f>
        <v>0.36065573770491804</v>
      </c>
      <c r="K77">
        <f t="shared" si="39"/>
        <v>0.62295081967213117</v>
      </c>
      <c r="L77">
        <f t="shared" si="39"/>
        <v>1.6393442622950821E-2</v>
      </c>
      <c r="N77">
        <f t="shared" si="42"/>
        <v>0.73003438805059628</v>
      </c>
    </row>
    <row r="78" spans="1:17" x14ac:dyDescent="0.35">
      <c r="A78" s="43"/>
      <c r="B78" s="28" t="s">
        <v>12</v>
      </c>
      <c r="C78" s="9">
        <v>185</v>
      </c>
      <c r="D78" s="20">
        <v>210</v>
      </c>
      <c r="E78" s="7">
        <v>4</v>
      </c>
      <c r="F78">
        <f t="shared" si="40"/>
        <v>399</v>
      </c>
      <c r="H78">
        <f t="shared" si="41"/>
        <v>0.17972972972972973</v>
      </c>
      <c r="J78">
        <f>C78/$F78</f>
        <v>0.46365914786967416</v>
      </c>
      <c r="K78">
        <f t="shared" si="39"/>
        <v>0.52631578947368418</v>
      </c>
      <c r="L78">
        <f t="shared" si="39"/>
        <v>1.0025062656641603E-2</v>
      </c>
      <c r="N78">
        <f t="shared" si="42"/>
        <v>0.74033087419653487</v>
      </c>
    </row>
    <row r="79" spans="1:17" x14ac:dyDescent="0.35">
      <c r="A79" s="43"/>
      <c r="B79" s="28" t="s">
        <v>13</v>
      </c>
      <c r="C79" s="9">
        <v>75</v>
      </c>
      <c r="D79" s="20">
        <v>66</v>
      </c>
      <c r="E79" s="7">
        <v>4</v>
      </c>
      <c r="F79">
        <f t="shared" si="40"/>
        <v>145</v>
      </c>
      <c r="H79">
        <f t="shared" si="41"/>
        <v>6.5315315315315314E-2</v>
      </c>
      <c r="J79">
        <f t="shared" ref="J79:J80" si="43">C79/$F79</f>
        <v>0.51724137931034486</v>
      </c>
      <c r="K79">
        <f t="shared" si="39"/>
        <v>0.45517241379310347</v>
      </c>
      <c r="L79">
        <f t="shared" si="39"/>
        <v>2.7586206896551724E-2</v>
      </c>
      <c r="N79">
        <f t="shared" si="42"/>
        <v>0.79829237046576784</v>
      </c>
    </row>
    <row r="80" spans="1:17" x14ac:dyDescent="0.35">
      <c r="A80" s="43"/>
      <c r="B80" s="28" t="s">
        <v>14</v>
      </c>
      <c r="C80" s="9">
        <v>741</v>
      </c>
      <c r="D80" s="20">
        <v>544</v>
      </c>
      <c r="E80" s="7">
        <v>21</v>
      </c>
      <c r="F80">
        <f t="shared" si="40"/>
        <v>1306</v>
      </c>
      <c r="H80">
        <f t="shared" si="41"/>
        <v>0.58828828828828827</v>
      </c>
      <c r="J80">
        <f t="shared" si="43"/>
        <v>0.56738131699846861</v>
      </c>
      <c r="K80">
        <f t="shared" si="39"/>
        <v>0.41653905053598778</v>
      </c>
      <c r="L80">
        <f t="shared" si="39"/>
        <v>1.6079632465543645E-2</v>
      </c>
      <c r="N80">
        <f t="shared" si="42"/>
        <v>0.75275507183773538</v>
      </c>
    </row>
    <row r="81" spans="1:17" ht="43.5" x14ac:dyDescent="0.35">
      <c r="A81" s="44"/>
      <c r="B81" s="29" t="s">
        <v>15</v>
      </c>
      <c r="C81" s="8">
        <v>6</v>
      </c>
      <c r="D81" s="2">
        <v>9</v>
      </c>
      <c r="E81" s="6">
        <v>0</v>
      </c>
      <c r="F81" s="8">
        <f t="shared" si="40"/>
        <v>15</v>
      </c>
      <c r="H81">
        <f t="shared" si="41"/>
        <v>6.7567567567567571E-3</v>
      </c>
      <c r="J81">
        <f>C81/$F81</f>
        <v>0.4</v>
      </c>
      <c r="K81">
        <f t="shared" si="39"/>
        <v>0.6</v>
      </c>
      <c r="L81">
        <f t="shared" si="39"/>
        <v>0</v>
      </c>
      <c r="N81">
        <f>-J81*LN(J81)-K81*LN(K81)-0</f>
        <v>0.67301166700925652</v>
      </c>
    </row>
    <row r="82" spans="1:17" x14ac:dyDescent="0.35">
      <c r="F82" s="2">
        <f>SUM(F75:F81)</f>
        <v>2220</v>
      </c>
      <c r="G82" s="2"/>
      <c r="H82">
        <f t="shared" si="41"/>
        <v>1</v>
      </c>
      <c r="N82" s="26" t="s">
        <v>42</v>
      </c>
      <c r="O82" s="1">
        <f>H75*N75+H76*N76+H77*N77+H78*N78+H79*N79+H80*N80+H81*N81</f>
        <v>0.75505494331980749</v>
      </c>
      <c r="Q82">
        <f>$G$69-O82</f>
        <v>1.3621172841495333E-2</v>
      </c>
    </row>
    <row r="83" spans="1:17" x14ac:dyDescent="0.35">
      <c r="A83" s="42" t="s">
        <v>16</v>
      </c>
      <c r="B83" s="16" t="s">
        <v>17</v>
      </c>
      <c r="C83" s="12">
        <v>99</v>
      </c>
      <c r="D83" s="19">
        <v>113</v>
      </c>
      <c r="E83" s="14">
        <v>0</v>
      </c>
      <c r="F83" s="20">
        <f>SUM(C83:E83)</f>
        <v>212</v>
      </c>
      <c r="H83" s="20">
        <f>F83/$F$87</f>
        <v>9.5495495495495492E-2</v>
      </c>
      <c r="J83">
        <f>C83/$F83</f>
        <v>0.46698113207547171</v>
      </c>
      <c r="K83">
        <f t="shared" ref="K83:L86" si="44">D83/$F83</f>
        <v>0.53301886792452835</v>
      </c>
      <c r="L83">
        <f t="shared" si="44"/>
        <v>0</v>
      </c>
      <c r="N83">
        <f>-J83*LN(J83)-K83*LN(K83)-0</f>
        <v>0.69096510166343283</v>
      </c>
    </row>
    <row r="84" spans="1:17" x14ac:dyDescent="0.35">
      <c r="A84" s="43"/>
      <c r="B84" s="17" t="s">
        <v>18</v>
      </c>
      <c r="C84" s="9">
        <v>939</v>
      </c>
      <c r="D84" s="20">
        <v>782</v>
      </c>
      <c r="E84" s="7">
        <v>39</v>
      </c>
      <c r="F84" s="20">
        <f t="shared" ref="F84:F86" si="45">SUM(C84:E84)</f>
        <v>1760</v>
      </c>
      <c r="H84" s="20">
        <f t="shared" ref="H84:H87" si="46">F84/$F$87</f>
        <v>0.7927927927927928</v>
      </c>
      <c r="J84">
        <f t="shared" ref="J84:J86" si="47">C84/$F84</f>
        <v>0.53352272727272732</v>
      </c>
      <c r="K84">
        <f t="shared" si="44"/>
        <v>0.44431818181818183</v>
      </c>
      <c r="L84">
        <f t="shared" si="44"/>
        <v>2.215909090909091E-2</v>
      </c>
      <c r="N84">
        <f t="shared" ref="N84:N86" si="48">-J84*LN(J84)-K84*LN(K84)-L84*LN(L84)</f>
        <v>0.78004008446285178</v>
      </c>
    </row>
    <row r="85" spans="1:17" x14ac:dyDescent="0.35">
      <c r="A85" s="43"/>
      <c r="B85" s="17" t="s">
        <v>19</v>
      </c>
      <c r="C85" s="9">
        <v>43</v>
      </c>
      <c r="D85" s="20">
        <v>42</v>
      </c>
      <c r="E85" s="7">
        <v>0</v>
      </c>
      <c r="F85" s="20">
        <f t="shared" si="45"/>
        <v>85</v>
      </c>
      <c r="H85" s="20">
        <f t="shared" si="46"/>
        <v>3.8288288288288286E-2</v>
      </c>
      <c r="J85">
        <f t="shared" si="47"/>
        <v>0.50588235294117645</v>
      </c>
      <c r="K85">
        <f t="shared" si="44"/>
        <v>0.49411764705882355</v>
      </c>
      <c r="L85">
        <f t="shared" si="44"/>
        <v>0</v>
      </c>
      <c r="N85">
        <f>-J85*LN(J85)-K85*LN(K85)-0</f>
        <v>0.69307797481120281</v>
      </c>
    </row>
    <row r="86" spans="1:17" x14ac:dyDescent="0.35">
      <c r="A86" s="44"/>
      <c r="B86" s="18" t="s">
        <v>20</v>
      </c>
      <c r="C86" s="8">
        <v>82</v>
      </c>
      <c r="D86" s="2">
        <v>80</v>
      </c>
      <c r="E86" s="6">
        <v>1</v>
      </c>
      <c r="F86" s="21">
        <f t="shared" si="45"/>
        <v>163</v>
      </c>
      <c r="H86" s="20">
        <f t="shared" si="46"/>
        <v>7.3423423423423423E-2</v>
      </c>
      <c r="J86">
        <f t="shared" si="47"/>
        <v>0.50306748466257667</v>
      </c>
      <c r="K86">
        <f t="shared" si="44"/>
        <v>0.49079754601226994</v>
      </c>
      <c r="L86">
        <f t="shared" si="44"/>
        <v>6.1349693251533744E-3</v>
      </c>
      <c r="N86">
        <f t="shared" si="48"/>
        <v>0.72618511461302437</v>
      </c>
    </row>
    <row r="87" spans="1:17" x14ac:dyDescent="0.35">
      <c r="F87" s="30">
        <f>SUM(F83:F86)</f>
        <v>2220</v>
      </c>
      <c r="G87" s="2"/>
      <c r="H87" s="20">
        <f t="shared" si="46"/>
        <v>1</v>
      </c>
      <c r="N87" s="26" t="s">
        <v>45</v>
      </c>
      <c r="O87" s="1">
        <f>H83*N83+H84*N84+H85*N85+H86*N86</f>
        <v>0.76424997826492891</v>
      </c>
      <c r="Q87">
        <f>$G$69-O87</f>
        <v>4.4261378963739162E-3</v>
      </c>
    </row>
    <row r="88" spans="1:17" x14ac:dyDescent="0.35">
      <c r="A88" s="58" t="s">
        <v>21</v>
      </c>
      <c r="B88" s="16" t="s">
        <v>22</v>
      </c>
      <c r="C88" s="12">
        <v>404</v>
      </c>
      <c r="D88" s="19">
        <v>410</v>
      </c>
      <c r="E88" s="14">
        <v>25</v>
      </c>
      <c r="F88" s="20">
        <f>SUM(C88:E88)</f>
        <v>839</v>
      </c>
      <c r="H88" s="20">
        <f>F88/$F$90</f>
        <v>0.37792792792792795</v>
      </c>
      <c r="J88">
        <f>C88/$F88</f>
        <v>0.48152562574493446</v>
      </c>
      <c r="K88">
        <f t="shared" ref="K88:L89" si="49">D88/$F88</f>
        <v>0.48867699642431467</v>
      </c>
      <c r="L88">
        <f t="shared" si="49"/>
        <v>2.9797377830750895E-2</v>
      </c>
      <c r="N88">
        <f t="shared" ref="N88:N89" si="50">-J88*LN(J88)-K88*LN(K88)-L88*LN(L88)</f>
        <v>0.80650398204010898</v>
      </c>
    </row>
    <row r="89" spans="1:17" x14ac:dyDescent="0.35">
      <c r="A89" s="59"/>
      <c r="B89" s="18" t="s">
        <v>23</v>
      </c>
      <c r="C89" s="8">
        <v>759</v>
      </c>
      <c r="D89" s="2">
        <v>607</v>
      </c>
      <c r="E89" s="6">
        <v>15</v>
      </c>
      <c r="F89" s="21">
        <f>SUM(C89:E89)</f>
        <v>1381</v>
      </c>
      <c r="H89" s="20">
        <f>F89/$F$90</f>
        <v>0.62207207207207205</v>
      </c>
      <c r="J89">
        <f>C89/$F89</f>
        <v>0.54960173787110789</v>
      </c>
      <c r="K89">
        <f t="shared" si="49"/>
        <v>0.4395365677045619</v>
      </c>
      <c r="L89">
        <f t="shared" si="49"/>
        <v>1.0861694424330196E-2</v>
      </c>
      <c r="N89">
        <f t="shared" si="50"/>
        <v>0.73940668836010193</v>
      </c>
    </row>
    <row r="90" spans="1:17" x14ac:dyDescent="0.35">
      <c r="F90" s="30">
        <f>SUM(F88:F89)</f>
        <v>2220</v>
      </c>
      <c r="G90" s="2"/>
      <c r="H90" s="30">
        <f>F90/$F$90</f>
        <v>1</v>
      </c>
      <c r="N90" s="26" t="s">
        <v>46</v>
      </c>
      <c r="O90" s="1">
        <f>H88*N88+H89*N89</f>
        <v>0.76476462953015867</v>
      </c>
      <c r="Q90">
        <f>$G$69-O90</f>
        <v>3.9114866311441565E-3</v>
      </c>
    </row>
    <row r="91" spans="1:17" ht="14.5" customHeight="1" x14ac:dyDescent="0.35">
      <c r="A91" s="42" t="s">
        <v>26</v>
      </c>
      <c r="B91" s="16" t="s">
        <v>27</v>
      </c>
      <c r="C91" s="12">
        <v>139</v>
      </c>
      <c r="D91" s="19">
        <v>166</v>
      </c>
      <c r="E91" s="14">
        <v>9</v>
      </c>
      <c r="F91" s="20">
        <f>SUM(C91:E91)</f>
        <v>314</v>
      </c>
      <c r="H91" s="20">
        <f>F91/$F$96</f>
        <v>0.14144144144144144</v>
      </c>
      <c r="J91">
        <f>C91/$F91</f>
        <v>0.4426751592356688</v>
      </c>
      <c r="K91">
        <f t="shared" ref="K91:L95" si="51">D91/$F91</f>
        <v>0.5286624203821656</v>
      </c>
      <c r="L91">
        <f t="shared" si="51"/>
        <v>2.8662420382165606E-2</v>
      </c>
      <c r="N91">
        <f t="shared" ref="N91:N92" si="52">-J91*LN(J91)-K91*LN(K91)-L91*LN(L91)</f>
        <v>0.79953034014908686</v>
      </c>
    </row>
    <row r="92" spans="1:17" x14ac:dyDescent="0.35">
      <c r="A92" s="43"/>
      <c r="B92" s="17" t="s">
        <v>28</v>
      </c>
      <c r="C92" s="9">
        <v>931</v>
      </c>
      <c r="D92" s="20">
        <v>703</v>
      </c>
      <c r="E92" s="7">
        <v>31</v>
      </c>
      <c r="F92" s="20">
        <f>SUM(C92:E92)</f>
        <v>1665</v>
      </c>
      <c r="H92" s="20">
        <f t="shared" ref="H92:H96" si="53">F92/$F$96</f>
        <v>0.75</v>
      </c>
      <c r="J92">
        <f t="shared" ref="J92:J95" si="54">C92/$F92</f>
        <v>0.55915915915915915</v>
      </c>
      <c r="K92">
        <f t="shared" si="51"/>
        <v>0.42222222222222222</v>
      </c>
      <c r="L92">
        <f t="shared" si="51"/>
        <v>1.8618618618618618E-2</v>
      </c>
      <c r="N92">
        <f t="shared" si="52"/>
        <v>0.76326996071671438</v>
      </c>
    </row>
    <row r="93" spans="1:17" x14ac:dyDescent="0.35">
      <c r="A93" s="43"/>
      <c r="B93" s="17" t="s">
        <v>29</v>
      </c>
      <c r="C93" s="9">
        <v>80</v>
      </c>
      <c r="D93" s="20">
        <v>104</v>
      </c>
      <c r="E93" s="7">
        <v>0</v>
      </c>
      <c r="F93" s="20">
        <f>SUM(C93:E93)</f>
        <v>184</v>
      </c>
      <c r="H93" s="20">
        <f t="shared" si="53"/>
        <v>8.2882882882882883E-2</v>
      </c>
      <c r="J93">
        <f t="shared" si="54"/>
        <v>0.43478260869565216</v>
      </c>
      <c r="K93">
        <f t="shared" si="51"/>
        <v>0.56521739130434778</v>
      </c>
      <c r="L93">
        <f t="shared" si="51"/>
        <v>0</v>
      </c>
      <c r="N93">
        <f>-J93*LN(J93)-K93*LN(K93)-0</f>
        <v>0.68461627780130474</v>
      </c>
    </row>
    <row r="94" spans="1:17" x14ac:dyDescent="0.35">
      <c r="A94" s="43"/>
      <c r="B94" s="17" t="s">
        <v>30</v>
      </c>
      <c r="C94" s="9">
        <v>13</v>
      </c>
      <c r="D94" s="20">
        <v>44</v>
      </c>
      <c r="E94" s="7">
        <v>0</v>
      </c>
      <c r="F94" s="20">
        <f>SUM(C94:E94)</f>
        <v>57</v>
      </c>
      <c r="H94" s="20">
        <f t="shared" si="53"/>
        <v>2.5675675675675677E-2</v>
      </c>
      <c r="J94">
        <f t="shared" si="54"/>
        <v>0.22807017543859648</v>
      </c>
      <c r="K94">
        <f t="shared" si="51"/>
        <v>0.77192982456140347</v>
      </c>
      <c r="L94">
        <f t="shared" si="51"/>
        <v>0</v>
      </c>
      <c r="N94">
        <f>-J94*LN(J94)-K94*LN(K94)-0</f>
        <v>0.53693397766957707</v>
      </c>
    </row>
    <row r="95" spans="1:17" x14ac:dyDescent="0.35">
      <c r="A95" s="44"/>
      <c r="B95" s="18" t="s">
        <v>31</v>
      </c>
      <c r="C95" s="8">
        <v>0</v>
      </c>
      <c r="D95" s="2">
        <v>0</v>
      </c>
      <c r="E95" s="6">
        <v>0</v>
      </c>
      <c r="F95" s="21">
        <f>SUM(C95:E95)</f>
        <v>0</v>
      </c>
      <c r="H95" s="20">
        <f t="shared" si="53"/>
        <v>0</v>
      </c>
      <c r="J95" t="e">
        <f t="shared" si="54"/>
        <v>#DIV/0!</v>
      </c>
      <c r="K95" t="e">
        <f t="shared" si="51"/>
        <v>#DIV/0!</v>
      </c>
      <c r="L95" t="e">
        <f t="shared" si="51"/>
        <v>#DIV/0!</v>
      </c>
      <c r="N95">
        <v>0</v>
      </c>
    </row>
    <row r="96" spans="1:17" x14ac:dyDescent="0.35">
      <c r="F96" s="21">
        <f>SUM(F91:F95)</f>
        <v>2220</v>
      </c>
      <c r="G96" s="2"/>
      <c r="H96" s="20">
        <f t="shared" si="53"/>
        <v>1</v>
      </c>
      <c r="N96" s="26" t="s">
        <v>49</v>
      </c>
      <c r="O96" s="1">
        <f>H91*N91+H92*N92+H93*N93+H94*N94+H95*N95</f>
        <v>0.75606830776700384</v>
      </c>
      <c r="Q96">
        <f>$G$69-O96</f>
        <v>1.260780839429898E-2</v>
      </c>
    </row>
    <row r="97" spans="1:17" x14ac:dyDescent="0.35">
      <c r="A97" s="48" t="s">
        <v>32</v>
      </c>
      <c r="B97" s="22" t="s">
        <v>33</v>
      </c>
      <c r="C97" s="12">
        <v>462</v>
      </c>
      <c r="D97" s="19">
        <v>558</v>
      </c>
      <c r="E97" s="14">
        <v>0</v>
      </c>
      <c r="F97" s="15">
        <f>SUM(C97:E97)</f>
        <v>1020</v>
      </c>
      <c r="H97" s="20">
        <f>F97/$F$99</f>
        <v>0.45945945945945948</v>
      </c>
      <c r="J97">
        <f>C97/$F97</f>
        <v>0.45294117647058824</v>
      </c>
      <c r="K97">
        <f t="shared" ref="K97:L98" si="55">D97/$F97</f>
        <v>0.54705882352941182</v>
      </c>
      <c r="L97">
        <f t="shared" si="55"/>
        <v>0</v>
      </c>
      <c r="N97">
        <f>-J97*LN(J97)-K97*LN(K97)-0</f>
        <v>0.68871155266210615</v>
      </c>
    </row>
    <row r="98" spans="1:17" x14ac:dyDescent="0.35">
      <c r="A98" s="49"/>
      <c r="B98" s="23" t="s">
        <v>34</v>
      </c>
      <c r="C98" s="8">
        <v>701</v>
      </c>
      <c r="D98" s="2">
        <v>459</v>
      </c>
      <c r="E98" s="6">
        <v>40</v>
      </c>
      <c r="F98" s="21">
        <f>SUM(C98:E98)</f>
        <v>1200</v>
      </c>
      <c r="H98" s="20">
        <f t="shared" ref="H98:H99" si="56">F98/$F$99</f>
        <v>0.54054054054054057</v>
      </c>
      <c r="J98">
        <f>C98/$F98</f>
        <v>0.58416666666666661</v>
      </c>
      <c r="K98">
        <f t="shared" si="55"/>
        <v>0.38250000000000001</v>
      </c>
      <c r="L98">
        <f t="shared" si="55"/>
        <v>3.3333333333333333E-2</v>
      </c>
      <c r="N98">
        <f t="shared" ref="N98" si="57">-J98*LN(J98)-K98*LN(K98)-L98*LN(L98)</f>
        <v>0.79499579128142894</v>
      </c>
    </row>
    <row r="99" spans="1:17" x14ac:dyDescent="0.35">
      <c r="F99" s="15">
        <f>SUM(F97:F98)</f>
        <v>2220</v>
      </c>
      <c r="H99" s="20">
        <f t="shared" si="56"/>
        <v>1</v>
      </c>
      <c r="N99" s="26" t="s">
        <v>48</v>
      </c>
      <c r="O99" s="1">
        <f>H97*N97+H98*N98</f>
        <v>0.7461624924563347</v>
      </c>
      <c r="Q99" s="1">
        <f>$G$69-O99</f>
        <v>2.2513623704968122E-2</v>
      </c>
    </row>
    <row r="100" spans="1:17" x14ac:dyDescent="0.35">
      <c r="A100" s="34" t="s">
        <v>78</v>
      </c>
      <c r="B100" s="35"/>
      <c r="C100" s="36"/>
      <c r="N100" s="34" t="s">
        <v>78</v>
      </c>
      <c r="O100" s="35"/>
      <c r="P100" s="36"/>
    </row>
    <row r="101" spans="1:17" x14ac:dyDescent="0.35">
      <c r="A101" s="47" t="s">
        <v>0</v>
      </c>
      <c r="B101" s="47"/>
      <c r="C101" s="47"/>
      <c r="F101" s="47" t="s">
        <v>62</v>
      </c>
      <c r="G101" s="47"/>
      <c r="H101" s="47"/>
      <c r="N101" s="47" t="s">
        <v>62</v>
      </c>
      <c r="O101" s="47"/>
      <c r="P101" s="47"/>
    </row>
    <row r="102" spans="1:17" x14ac:dyDescent="0.35">
      <c r="A102" s="2" t="s">
        <v>1</v>
      </c>
      <c r="B102" s="2" t="s">
        <v>2</v>
      </c>
      <c r="C102" s="2" t="s">
        <v>3</v>
      </c>
      <c r="D102" s="2" t="s">
        <v>4</v>
      </c>
      <c r="E102" s="41" t="s">
        <v>43</v>
      </c>
      <c r="F102" s="41"/>
      <c r="G102">
        <f>-A104*LN(A104)-B104*LN(B104)-C104*LN(C104)</f>
        <v>0.82933482608935039</v>
      </c>
    </row>
    <row r="103" spans="1:17" x14ac:dyDescent="0.35">
      <c r="A103">
        <v>1535</v>
      </c>
      <c r="B103">
        <v>1718</v>
      </c>
      <c r="C103">
        <v>132</v>
      </c>
      <c r="D103">
        <f>SUM(A103:C103)</f>
        <v>3385</v>
      </c>
    </row>
    <row r="104" spans="1:17" x14ac:dyDescent="0.35">
      <c r="A104">
        <f>A103/$D$103</f>
        <v>0.45347119645494832</v>
      </c>
      <c r="B104">
        <f t="shared" ref="B104:D104" si="58">B103/$D$103</f>
        <v>0.50753323485967505</v>
      </c>
      <c r="C104">
        <f t="shared" si="58"/>
        <v>3.8995568685376659E-2</v>
      </c>
      <c r="D104">
        <f t="shared" si="58"/>
        <v>1</v>
      </c>
    </row>
    <row r="106" spans="1:17" x14ac:dyDescent="0.35">
      <c r="A106" t="s">
        <v>5</v>
      </c>
      <c r="B106" t="s">
        <v>6</v>
      </c>
      <c r="C106" s="40" t="s">
        <v>7</v>
      </c>
      <c r="D106" s="40"/>
      <c r="E106" s="40"/>
      <c r="F106" t="s">
        <v>4</v>
      </c>
      <c r="H106" t="s">
        <v>35</v>
      </c>
      <c r="J106" s="40" t="s">
        <v>44</v>
      </c>
      <c r="K106" s="40"/>
      <c r="L106" s="40"/>
    </row>
    <row r="107" spans="1:17" x14ac:dyDescent="0.35">
      <c r="C107" s="8" t="s">
        <v>1</v>
      </c>
      <c r="D107" s="2" t="s">
        <v>2</v>
      </c>
      <c r="E107" s="6" t="s">
        <v>3</v>
      </c>
      <c r="J107" s="8" t="s">
        <v>1</v>
      </c>
      <c r="K107" s="2" t="s">
        <v>2</v>
      </c>
      <c r="L107" s="6" t="s">
        <v>3</v>
      </c>
      <c r="N107" s="32" t="s">
        <v>41</v>
      </c>
      <c r="Q107" t="s">
        <v>51</v>
      </c>
    </row>
    <row r="108" spans="1:17" x14ac:dyDescent="0.35">
      <c r="A108" s="42" t="s">
        <v>8</v>
      </c>
      <c r="B108" s="27" t="s">
        <v>9</v>
      </c>
      <c r="C108" s="12">
        <v>20</v>
      </c>
      <c r="D108" s="19">
        <v>32</v>
      </c>
      <c r="E108" s="14">
        <v>1</v>
      </c>
      <c r="F108">
        <f>SUM(C108:E108)</f>
        <v>53</v>
      </c>
      <c r="H108">
        <f>F108/$F$82</f>
        <v>2.3873873873873873E-2</v>
      </c>
      <c r="J108">
        <f>C108/$F108</f>
        <v>0.37735849056603776</v>
      </c>
      <c r="K108">
        <f t="shared" ref="K108:L114" si="59">D108/$F108</f>
        <v>0.60377358490566035</v>
      </c>
      <c r="L108">
        <f t="shared" si="59"/>
        <v>1.8867924528301886E-2</v>
      </c>
      <c r="N108">
        <f>-J108*LN(J108)-K108*LN(K108)-L108*LN(L108)</f>
        <v>0.74730711429417707</v>
      </c>
    </row>
    <row r="109" spans="1:17" ht="43.5" x14ac:dyDescent="0.35">
      <c r="A109" s="43"/>
      <c r="B109" s="28" t="s">
        <v>10</v>
      </c>
      <c r="C109" s="9">
        <v>154</v>
      </c>
      <c r="D109" s="13">
        <v>156</v>
      </c>
      <c r="E109" s="7">
        <v>12</v>
      </c>
      <c r="F109">
        <f t="shared" ref="F109:F114" si="60">SUM(C109:E109)</f>
        <v>322</v>
      </c>
      <c r="H109">
        <f t="shared" ref="H109:H115" si="61">F109/$F$82</f>
        <v>0.14504504504504503</v>
      </c>
      <c r="J109">
        <f>C109/$F109</f>
        <v>0.47826086956521741</v>
      </c>
      <c r="K109">
        <f t="shared" si="59"/>
        <v>0.48447204968944102</v>
      </c>
      <c r="L109">
        <f t="shared" si="59"/>
        <v>3.7267080745341616E-2</v>
      </c>
      <c r="N109">
        <f t="shared" ref="N109:N114" si="62">-J109*LN(J109)-K109*LN(K109)-L109*LN(L109)</f>
        <v>0.8264549067242758</v>
      </c>
    </row>
    <row r="110" spans="1:17" x14ac:dyDescent="0.35">
      <c r="A110" s="43"/>
      <c r="B110" s="28" t="s">
        <v>11</v>
      </c>
      <c r="C110" s="9">
        <v>135</v>
      </c>
      <c r="D110" s="13">
        <v>183</v>
      </c>
      <c r="E110" s="7">
        <v>23</v>
      </c>
      <c r="F110">
        <f t="shared" si="60"/>
        <v>341</v>
      </c>
      <c r="H110">
        <f t="shared" si="61"/>
        <v>0.15360360360360362</v>
      </c>
      <c r="J110">
        <f>C110/$F110</f>
        <v>0.39589442815249265</v>
      </c>
      <c r="K110">
        <f t="shared" si="59"/>
        <v>0.53665689149560114</v>
      </c>
      <c r="L110">
        <f t="shared" si="59"/>
        <v>6.7448680351906154E-2</v>
      </c>
      <c r="N110">
        <f t="shared" si="62"/>
        <v>0.88271993175407859</v>
      </c>
    </row>
    <row r="111" spans="1:17" x14ac:dyDescent="0.35">
      <c r="A111" s="43"/>
      <c r="B111" s="28" t="s">
        <v>12</v>
      </c>
      <c r="C111" s="9">
        <v>222</v>
      </c>
      <c r="D111" s="20">
        <v>366</v>
      </c>
      <c r="E111" s="7">
        <v>52</v>
      </c>
      <c r="F111">
        <f t="shared" si="60"/>
        <v>640</v>
      </c>
      <c r="H111">
        <f t="shared" si="61"/>
        <v>0.28828828828828829</v>
      </c>
      <c r="J111">
        <f>C111/$F111</f>
        <v>0.34687499999999999</v>
      </c>
      <c r="K111">
        <f t="shared" si="59"/>
        <v>0.57187500000000002</v>
      </c>
      <c r="L111">
        <f t="shared" si="59"/>
        <v>8.1250000000000003E-2</v>
      </c>
      <c r="N111">
        <f t="shared" si="62"/>
        <v>0.89080746984312342</v>
      </c>
    </row>
    <row r="112" spans="1:17" x14ac:dyDescent="0.35">
      <c r="A112" s="43"/>
      <c r="B112" s="28" t="s">
        <v>13</v>
      </c>
      <c r="C112" s="9">
        <v>49</v>
      </c>
      <c r="D112" s="20">
        <v>75</v>
      </c>
      <c r="E112" s="7">
        <v>7</v>
      </c>
      <c r="F112">
        <f t="shared" si="60"/>
        <v>131</v>
      </c>
      <c r="H112">
        <f t="shared" si="61"/>
        <v>5.900900900900901E-2</v>
      </c>
      <c r="J112">
        <f t="shared" ref="J112:J113" si="63">C112/$F112</f>
        <v>0.37404580152671757</v>
      </c>
      <c r="K112">
        <f t="shared" si="59"/>
        <v>0.5725190839694656</v>
      </c>
      <c r="L112">
        <f t="shared" si="59"/>
        <v>5.3435114503816793E-2</v>
      </c>
      <c r="N112">
        <f t="shared" si="62"/>
        <v>0.84365400895663878</v>
      </c>
    </row>
    <row r="113" spans="1:17" x14ac:dyDescent="0.35">
      <c r="A113" s="43"/>
      <c r="B113" s="28" t="s">
        <v>14</v>
      </c>
      <c r="C113" s="9">
        <v>948</v>
      </c>
      <c r="D113" s="20">
        <v>890</v>
      </c>
      <c r="E113" s="7">
        <v>36</v>
      </c>
      <c r="F113">
        <f t="shared" si="60"/>
        <v>1874</v>
      </c>
      <c r="H113">
        <f t="shared" si="61"/>
        <v>0.84414414414414418</v>
      </c>
      <c r="J113">
        <f t="shared" si="63"/>
        <v>0.50586979722518677</v>
      </c>
      <c r="K113">
        <f t="shared" si="59"/>
        <v>0.47491995731056563</v>
      </c>
      <c r="L113">
        <f t="shared" si="59"/>
        <v>1.9210245464247599E-2</v>
      </c>
      <c r="N113">
        <f t="shared" si="62"/>
        <v>0.77429265503503464</v>
      </c>
    </row>
    <row r="114" spans="1:17" ht="43.5" x14ac:dyDescent="0.35">
      <c r="A114" s="44"/>
      <c r="B114" s="29" t="s">
        <v>15</v>
      </c>
      <c r="C114" s="8">
        <v>7</v>
      </c>
      <c r="D114" s="2">
        <v>16</v>
      </c>
      <c r="E114" s="6">
        <v>1</v>
      </c>
      <c r="F114" s="8">
        <f t="shared" si="60"/>
        <v>24</v>
      </c>
      <c r="H114">
        <f t="shared" si="61"/>
        <v>1.0810810810810811E-2</v>
      </c>
      <c r="J114">
        <f>C114/$F114</f>
        <v>0.29166666666666669</v>
      </c>
      <c r="K114">
        <f t="shared" si="59"/>
        <v>0.66666666666666663</v>
      </c>
      <c r="L114">
        <f t="shared" si="59"/>
        <v>4.1666666666666664E-2</v>
      </c>
      <c r="N114">
        <f t="shared" si="62"/>
        <v>0.76210422204695849</v>
      </c>
    </row>
    <row r="115" spans="1:17" x14ac:dyDescent="0.35">
      <c r="F115" s="2">
        <f>SUM(F108:F114)</f>
        <v>3385</v>
      </c>
      <c r="G115" s="2"/>
      <c r="H115">
        <f t="shared" si="61"/>
        <v>1.5247747747747749</v>
      </c>
      <c r="N115" s="26" t="s">
        <v>42</v>
      </c>
      <c r="O115" s="1">
        <f>H108*N108+H109*N109+H110*N110+H111*N111+H112*N112+H113*N113+H114*N114</f>
        <v>1.2417493903102026</v>
      </c>
      <c r="Q115">
        <f>$G$102-O115</f>
        <v>-0.41241456422085221</v>
      </c>
    </row>
    <row r="116" spans="1:17" x14ac:dyDescent="0.35">
      <c r="A116" s="52" t="s">
        <v>16</v>
      </c>
      <c r="B116" s="16" t="s">
        <v>17</v>
      </c>
      <c r="C116" s="12">
        <v>126</v>
      </c>
      <c r="D116" s="19">
        <v>184</v>
      </c>
      <c r="E116" s="14">
        <v>0</v>
      </c>
      <c r="F116" s="20">
        <f>SUM(C116:E116)</f>
        <v>310</v>
      </c>
      <c r="H116" s="20">
        <f>F116/$F$87</f>
        <v>0.13963963963963963</v>
      </c>
      <c r="J116">
        <f>C116/$F116</f>
        <v>0.40645161290322579</v>
      </c>
      <c r="K116">
        <f t="shared" ref="K116:L119" si="64">D116/$F116</f>
        <v>0.59354838709677415</v>
      </c>
      <c r="L116">
        <f t="shared" si="64"/>
        <v>0</v>
      </c>
      <c r="N116">
        <f>-J116*LN(J116)-K116*LN(K116)-0</f>
        <v>0.6755410082019675</v>
      </c>
    </row>
    <row r="117" spans="1:17" x14ac:dyDescent="0.35">
      <c r="A117" s="53"/>
      <c r="B117" s="17" t="s">
        <v>18</v>
      </c>
      <c r="C117" s="9">
        <v>1288</v>
      </c>
      <c r="D117" s="20">
        <v>1404</v>
      </c>
      <c r="E117" s="7">
        <v>124</v>
      </c>
      <c r="F117" s="20">
        <f t="shared" ref="F117:F119" si="65">SUM(C117:E117)</f>
        <v>2816</v>
      </c>
      <c r="H117" s="20">
        <f t="shared" ref="H117:H120" si="66">F117/$F$87</f>
        <v>1.2684684684684684</v>
      </c>
      <c r="J117">
        <f t="shared" ref="J117:J119" si="67">C117/$F117</f>
        <v>0.45738636363636365</v>
      </c>
      <c r="K117">
        <f t="shared" si="64"/>
        <v>0.49857954545454547</v>
      </c>
      <c r="L117">
        <f t="shared" si="64"/>
        <v>4.4034090909090912E-2</v>
      </c>
      <c r="N117">
        <f t="shared" ref="N117" si="68">-J117*LN(J117)-K117*LN(K117)-L117*LN(L117)</f>
        <v>0.8422965870659147</v>
      </c>
    </row>
    <row r="118" spans="1:17" x14ac:dyDescent="0.35">
      <c r="A118" s="53"/>
      <c r="B118" s="17" t="s">
        <v>19</v>
      </c>
      <c r="C118" s="9">
        <v>52</v>
      </c>
      <c r="D118" s="20">
        <v>72</v>
      </c>
      <c r="E118" s="7">
        <v>1</v>
      </c>
      <c r="F118" s="20">
        <f t="shared" si="65"/>
        <v>125</v>
      </c>
      <c r="H118" s="20">
        <f t="shared" si="66"/>
        <v>5.6306306306306307E-2</v>
      </c>
      <c r="J118">
        <f t="shared" si="67"/>
        <v>0.41599999999999998</v>
      </c>
      <c r="K118">
        <f t="shared" si="64"/>
        <v>0.57599999999999996</v>
      </c>
      <c r="L118">
        <f t="shared" si="64"/>
        <v>8.0000000000000002E-3</v>
      </c>
      <c r="N118">
        <f>0-K118*LN(K118)-0</f>
        <v>0.31774902813287759</v>
      </c>
    </row>
    <row r="119" spans="1:17" x14ac:dyDescent="0.35">
      <c r="A119" s="54"/>
      <c r="B119" s="18" t="s">
        <v>20</v>
      </c>
      <c r="C119" s="8">
        <v>69</v>
      </c>
      <c r="D119" s="2">
        <v>58</v>
      </c>
      <c r="E119" s="6">
        <v>7</v>
      </c>
      <c r="F119" s="21">
        <f t="shared" si="65"/>
        <v>134</v>
      </c>
      <c r="H119" s="20">
        <f t="shared" si="66"/>
        <v>6.0360360360360361E-2</v>
      </c>
      <c r="J119">
        <f t="shared" si="67"/>
        <v>0.5149253731343284</v>
      </c>
      <c r="K119">
        <f t="shared" si="64"/>
        <v>0.43283582089552236</v>
      </c>
      <c r="L119">
        <f t="shared" si="64"/>
        <v>5.2238805970149252E-2</v>
      </c>
      <c r="N119">
        <f>0-K119*LN(K119)-0</f>
        <v>0.36245532675716824</v>
      </c>
    </row>
    <row r="120" spans="1:17" x14ac:dyDescent="0.35">
      <c r="F120" s="30">
        <f>SUM(F116:F119)</f>
        <v>3385</v>
      </c>
      <c r="G120" s="2"/>
      <c r="H120" s="20">
        <f t="shared" si="66"/>
        <v>1.5247747747747749</v>
      </c>
      <c r="N120" s="26" t="s">
        <v>45</v>
      </c>
      <c r="O120" s="1">
        <f>H116*N116+H117*N117+H118*N118+H119*N119</f>
        <v>1.2025281729830162</v>
      </c>
      <c r="Q120" s="1">
        <f>$G$102-O120</f>
        <v>-0.37319334689366579</v>
      </c>
    </row>
    <row r="121" spans="1:17" x14ac:dyDescent="0.35">
      <c r="A121" s="45" t="s">
        <v>21</v>
      </c>
      <c r="B121" s="16" t="s">
        <v>22</v>
      </c>
      <c r="C121" s="12">
        <v>824</v>
      </c>
      <c r="D121" s="19">
        <v>844</v>
      </c>
      <c r="E121" s="14">
        <v>74</v>
      </c>
      <c r="F121" s="20">
        <f>SUM(C121:E121)</f>
        <v>1742</v>
      </c>
      <c r="H121" s="20">
        <f>F121/$F$90</f>
        <v>0.78468468468468466</v>
      </c>
      <c r="J121">
        <f>C121/$F121</f>
        <v>0.47301951779563722</v>
      </c>
      <c r="K121">
        <f t="shared" ref="K121:L122" si="69">D121/$F121</f>
        <v>0.48450057405281288</v>
      </c>
      <c r="L121">
        <f t="shared" si="69"/>
        <v>4.2479908151549943E-2</v>
      </c>
      <c r="N121">
        <f t="shared" ref="N121:N122" si="70">-J121*LN(J121)-K121*LN(K121)-L121*LN(L121)</f>
        <v>0.83938040943225234</v>
      </c>
    </row>
    <row r="122" spans="1:17" x14ac:dyDescent="0.35">
      <c r="A122" s="46"/>
      <c r="B122" s="18" t="s">
        <v>23</v>
      </c>
      <c r="C122" s="8">
        <v>711</v>
      </c>
      <c r="D122" s="2">
        <v>874</v>
      </c>
      <c r="E122" s="6">
        <v>58</v>
      </c>
      <c r="F122" s="21">
        <f>SUM(C122:E122)</f>
        <v>1643</v>
      </c>
      <c r="H122" s="20">
        <f>F122/$F$90</f>
        <v>0.74009009009009008</v>
      </c>
      <c r="J122">
        <f>C122/$F122</f>
        <v>0.43274497869750456</v>
      </c>
      <c r="K122">
        <f t="shared" si="69"/>
        <v>0.53195374315276933</v>
      </c>
      <c r="L122">
        <f t="shared" si="69"/>
        <v>3.5301278149726112E-2</v>
      </c>
      <c r="N122">
        <f t="shared" si="70"/>
        <v>0.8162803106576364</v>
      </c>
    </row>
    <row r="123" spans="1:17" x14ac:dyDescent="0.35">
      <c r="F123" s="30">
        <f>SUM(F121:F122)</f>
        <v>3385</v>
      </c>
      <c r="G123" s="2"/>
      <c r="H123" s="30">
        <f>F123/$F$90</f>
        <v>1.5247747747747749</v>
      </c>
      <c r="N123" s="26" t="s">
        <v>46</v>
      </c>
      <c r="O123" s="1">
        <f>H121*N121+H122*N122</f>
        <v>1.2627699205592253</v>
      </c>
      <c r="Q123">
        <f>$G$102-O123</f>
        <v>-0.43343509446987494</v>
      </c>
    </row>
    <row r="124" spans="1:17" ht="14.5" customHeight="1" x14ac:dyDescent="0.35">
      <c r="A124" s="42" t="s">
        <v>26</v>
      </c>
      <c r="B124" s="16" t="s">
        <v>27</v>
      </c>
      <c r="C124" s="12">
        <v>335</v>
      </c>
      <c r="D124" s="19">
        <v>270</v>
      </c>
      <c r="E124" s="14">
        <v>12</v>
      </c>
      <c r="F124" s="20">
        <f>SUM(C124:E124)</f>
        <v>617</v>
      </c>
      <c r="H124" s="20">
        <f>F124/$F$96</f>
        <v>0.27792792792792792</v>
      </c>
      <c r="J124">
        <f>C124/$F124</f>
        <v>0.5429497568881686</v>
      </c>
      <c r="K124">
        <f t="shared" ref="K124:L127" si="71">D124/$F124</f>
        <v>0.43760129659643437</v>
      </c>
      <c r="L124">
        <f t="shared" si="71"/>
        <v>1.9448946515397084E-2</v>
      </c>
      <c r="N124">
        <f t="shared" ref="N124:N127" si="72">-J124*LN(J124)-K124*LN(K124)-L124*LN(L124)</f>
        <v>0.76988274045576965</v>
      </c>
    </row>
    <row r="125" spans="1:17" x14ac:dyDescent="0.35">
      <c r="A125" s="43"/>
      <c r="B125" s="17" t="s">
        <v>28</v>
      </c>
      <c r="C125" s="9">
        <v>913</v>
      </c>
      <c r="D125" s="20">
        <v>926</v>
      </c>
      <c r="E125" s="7">
        <v>59</v>
      </c>
      <c r="F125" s="20">
        <f>SUM(C125:E125)</f>
        <v>1898</v>
      </c>
      <c r="H125" s="20">
        <f t="shared" ref="H125:H129" si="73">F125/$F$96</f>
        <v>0.85495495495495499</v>
      </c>
      <c r="J125">
        <f t="shared" ref="J125:J127" si="74">C125/$F125</f>
        <v>0.48103266596417282</v>
      </c>
      <c r="K125">
        <f t="shared" si="71"/>
        <v>0.48788198103266595</v>
      </c>
      <c r="L125">
        <f t="shared" si="71"/>
        <v>3.1085353003161221E-2</v>
      </c>
      <c r="N125">
        <f t="shared" si="72"/>
        <v>0.81007120074205141</v>
      </c>
    </row>
    <row r="126" spans="1:17" x14ac:dyDescent="0.35">
      <c r="A126" s="43"/>
      <c r="B126" s="17" t="s">
        <v>29</v>
      </c>
      <c r="C126" s="9">
        <v>40</v>
      </c>
      <c r="D126" s="20">
        <v>103</v>
      </c>
      <c r="E126" s="7">
        <v>0</v>
      </c>
      <c r="F126" s="20">
        <f>SUM(C126:E126)</f>
        <v>143</v>
      </c>
      <c r="H126" s="20">
        <f t="shared" si="73"/>
        <v>6.4414414414414409E-2</v>
      </c>
      <c r="J126">
        <f t="shared" si="74"/>
        <v>0.27972027972027974</v>
      </c>
      <c r="K126">
        <f t="shared" si="71"/>
        <v>0.72027972027972031</v>
      </c>
      <c r="L126">
        <f t="shared" si="71"/>
        <v>0</v>
      </c>
      <c r="N126">
        <f>0-K126*LN(K126)-0</f>
        <v>0.23633504286096474</v>
      </c>
    </row>
    <row r="127" spans="1:17" x14ac:dyDescent="0.35">
      <c r="A127" s="43"/>
      <c r="B127" s="17" t="s">
        <v>30</v>
      </c>
      <c r="C127" s="9">
        <v>247</v>
      </c>
      <c r="D127" s="20">
        <v>419</v>
      </c>
      <c r="E127" s="7">
        <v>61</v>
      </c>
      <c r="F127" s="20">
        <f>SUM(C127:E127)</f>
        <v>727</v>
      </c>
      <c r="H127" s="20">
        <f t="shared" si="73"/>
        <v>0.32747747747747746</v>
      </c>
      <c r="J127">
        <f t="shared" si="74"/>
        <v>0.33975240715268223</v>
      </c>
      <c r="K127">
        <f t="shared" si="71"/>
        <v>0.5763411279229711</v>
      </c>
      <c r="L127">
        <f t="shared" si="71"/>
        <v>8.3906464924346627E-2</v>
      </c>
      <c r="N127">
        <f t="shared" si="72"/>
        <v>0.89229629829134871</v>
      </c>
    </row>
    <row r="128" spans="1:17" x14ac:dyDescent="0.35">
      <c r="A128" s="44"/>
      <c r="B128" s="18" t="s">
        <v>31</v>
      </c>
      <c r="C128" s="8">
        <v>0</v>
      </c>
      <c r="D128" s="2">
        <v>0</v>
      </c>
      <c r="E128" s="6">
        <v>0</v>
      </c>
      <c r="F128" s="21">
        <f>SUM(C128:E128)</f>
        <v>0</v>
      </c>
      <c r="H128" s="20">
        <f t="shared" si="73"/>
        <v>0</v>
      </c>
      <c r="J128">
        <v>0</v>
      </c>
      <c r="K128">
        <v>0</v>
      </c>
      <c r="L128">
        <v>0</v>
      </c>
      <c r="N128">
        <v>0</v>
      </c>
    </row>
    <row r="129" spans="1:17" x14ac:dyDescent="0.35">
      <c r="F129" s="21">
        <f>SUM(F124:F128)</f>
        <v>3385</v>
      </c>
      <c r="G129" s="2"/>
      <c r="H129" s="20">
        <f t="shared" si="73"/>
        <v>1.5247747747747749</v>
      </c>
      <c r="N129" s="26" t="s">
        <v>49</v>
      </c>
      <c r="O129" s="1">
        <f>H124*N124+H125*N125+H126*N126+H127*N127+H128*N128</f>
        <v>1.2139766260615099</v>
      </c>
      <c r="Q129">
        <f>$G$102-O129</f>
        <v>-0.38464179997215953</v>
      </c>
    </row>
    <row r="130" spans="1:17" x14ac:dyDescent="0.35">
      <c r="A130" s="60" t="s">
        <v>32</v>
      </c>
      <c r="B130" s="22" t="s">
        <v>33</v>
      </c>
      <c r="C130" s="12">
        <v>590</v>
      </c>
      <c r="D130" s="19">
        <v>674</v>
      </c>
      <c r="E130" s="14">
        <v>66</v>
      </c>
      <c r="F130" s="15">
        <f>SUM(C130:E130)</f>
        <v>1330</v>
      </c>
      <c r="H130" s="20">
        <f>F130/$F$99</f>
        <v>0.59909909909909909</v>
      </c>
      <c r="J130">
        <f>C130/$F130</f>
        <v>0.44360902255639095</v>
      </c>
      <c r="K130">
        <f t="shared" ref="K130:L131" si="75">D130/$F130</f>
        <v>0.50676691729323309</v>
      </c>
      <c r="L130">
        <f t="shared" si="75"/>
        <v>4.9624060150375938E-2</v>
      </c>
      <c r="N130">
        <f t="shared" ref="N130:N131" si="76">-J130*LN(J130)-K130*LN(K130)-L130*LN(L130)</f>
        <v>0.85405707497557359</v>
      </c>
    </row>
    <row r="131" spans="1:17" x14ac:dyDescent="0.35">
      <c r="A131" s="61"/>
      <c r="B131" s="23" t="s">
        <v>34</v>
      </c>
      <c r="C131" s="8">
        <v>945</v>
      </c>
      <c r="D131" s="2">
        <v>1044</v>
      </c>
      <c r="E131" s="6">
        <v>66</v>
      </c>
      <c r="F131" s="21">
        <f>SUM(C131:E131)</f>
        <v>2055</v>
      </c>
      <c r="H131" s="20">
        <f t="shared" ref="H131:H132" si="77">F131/$F$99</f>
        <v>0.92567567567567566</v>
      </c>
      <c r="J131">
        <f>C131/$F131</f>
        <v>0.45985401459854014</v>
      </c>
      <c r="K131">
        <f t="shared" si="75"/>
        <v>0.50802919708029193</v>
      </c>
      <c r="L131">
        <f t="shared" si="75"/>
        <v>3.2116788321167884E-2</v>
      </c>
      <c r="N131">
        <f t="shared" si="76"/>
        <v>0.81171113291116781</v>
      </c>
    </row>
    <row r="132" spans="1:17" x14ac:dyDescent="0.35">
      <c r="F132" s="15">
        <f>SUM(F130:F131)</f>
        <v>3385</v>
      </c>
      <c r="H132" s="20">
        <f t="shared" si="77"/>
        <v>1.5247747747747749</v>
      </c>
      <c r="N132" s="26" t="s">
        <v>48</v>
      </c>
      <c r="O132" s="1">
        <f>H130*N130+H131*N131</f>
        <v>1.2630460756080912</v>
      </c>
      <c r="Q132">
        <f>$G$102-O132</f>
        <v>-0.43371124951874085</v>
      </c>
    </row>
  </sheetData>
  <mergeCells count="52">
    <mergeCell ref="A121:A122"/>
    <mergeCell ref="A124:A128"/>
    <mergeCell ref="A130:A131"/>
    <mergeCell ref="A101:C101"/>
    <mergeCell ref="E102:F102"/>
    <mergeCell ref="C106:E106"/>
    <mergeCell ref="A116:A119"/>
    <mergeCell ref="A75:A81"/>
    <mergeCell ref="A83:A86"/>
    <mergeCell ref="A88:A89"/>
    <mergeCell ref="A91:A95"/>
    <mergeCell ref="A97:A98"/>
    <mergeCell ref="A68:C68"/>
    <mergeCell ref="E69:F69"/>
    <mergeCell ref="C73:E73"/>
    <mergeCell ref="J106:L106"/>
    <mergeCell ref="A108:A114"/>
    <mergeCell ref="A100:C100"/>
    <mergeCell ref="N100:P100"/>
    <mergeCell ref="A2:C2"/>
    <mergeCell ref="E3:F3"/>
    <mergeCell ref="C7:E7"/>
    <mergeCell ref="J7:L7"/>
    <mergeCell ref="A9:A15"/>
    <mergeCell ref="A22:A23"/>
    <mergeCell ref="A25:A29"/>
    <mergeCell ref="A31:A32"/>
    <mergeCell ref="A35:C35"/>
    <mergeCell ref="E36:F36"/>
    <mergeCell ref="J73:L73"/>
    <mergeCell ref="C40:E40"/>
    <mergeCell ref="J40:L40"/>
    <mergeCell ref="A42:A48"/>
    <mergeCell ref="N68:P68"/>
    <mergeCell ref="N101:P101"/>
    <mergeCell ref="F2:H2"/>
    <mergeCell ref="F35:H35"/>
    <mergeCell ref="F68:H68"/>
    <mergeCell ref="F101:H101"/>
    <mergeCell ref="A1:C1"/>
    <mergeCell ref="N1:P1"/>
    <mergeCell ref="A34:C34"/>
    <mergeCell ref="N34:P34"/>
    <mergeCell ref="A67:C67"/>
    <mergeCell ref="N67:P67"/>
    <mergeCell ref="A17:A20"/>
    <mergeCell ref="N2:P2"/>
    <mergeCell ref="N35:P35"/>
    <mergeCell ref="A50:A53"/>
    <mergeCell ref="A55:A56"/>
    <mergeCell ref="A58:A62"/>
    <mergeCell ref="A64:A65"/>
  </mergeCells>
  <printOptions gridLines="1"/>
  <pageMargins left="0.25" right="0.25" top="0.5" bottom="0.5" header="0.3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3565-1DF8-4108-894E-0B9857664394}">
  <dimension ref="A1:Q132"/>
  <sheetViews>
    <sheetView topLeftCell="A89" zoomScaleNormal="100" workbookViewId="0">
      <selection activeCell="N107" sqref="N107:Q107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4" t="s">
        <v>76</v>
      </c>
      <c r="B1" s="35"/>
      <c r="C1" s="36"/>
      <c r="N1" s="34" t="s">
        <v>76</v>
      </c>
      <c r="O1" s="35"/>
      <c r="P1" s="36"/>
    </row>
    <row r="2" spans="1:17" x14ac:dyDescent="0.35">
      <c r="A2" s="47" t="s">
        <v>0</v>
      </c>
      <c r="B2" s="47"/>
      <c r="C2" s="47"/>
      <c r="F2" s="47" t="s">
        <v>60</v>
      </c>
      <c r="G2" s="47"/>
      <c r="H2" s="47"/>
      <c r="N2" s="47" t="s">
        <v>60</v>
      </c>
      <c r="O2" s="47"/>
      <c r="P2" s="47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1" t="s">
        <v>43</v>
      </c>
      <c r="F3" s="41"/>
      <c r="G3">
        <f>-A5*LN(A5)-B5*LN(B5)-C5*LN(C5)</f>
        <v>1.0540229569927888</v>
      </c>
    </row>
    <row r="4" spans="1:17" x14ac:dyDescent="0.35">
      <c r="A4">
        <v>17</v>
      </c>
      <c r="B4">
        <v>32</v>
      </c>
      <c r="C4">
        <v>18</v>
      </c>
      <c r="D4">
        <f>SUM(A4:C4)</f>
        <v>67</v>
      </c>
    </row>
    <row r="5" spans="1:17" x14ac:dyDescent="0.35">
      <c r="A5">
        <f>A4/$D$4</f>
        <v>0.2537313432835821</v>
      </c>
      <c r="B5">
        <f t="shared" ref="B5:D5" si="0">B4/$D$4</f>
        <v>0.47761194029850745</v>
      </c>
      <c r="C5">
        <f t="shared" si="0"/>
        <v>0.26865671641791045</v>
      </c>
      <c r="D5">
        <f t="shared" si="0"/>
        <v>1</v>
      </c>
    </row>
    <row r="7" spans="1:17" x14ac:dyDescent="0.35">
      <c r="A7" t="s">
        <v>5</v>
      </c>
      <c r="B7" t="s">
        <v>6</v>
      </c>
      <c r="C7" s="40" t="s">
        <v>7</v>
      </c>
      <c r="D7" s="40"/>
      <c r="E7" s="40"/>
      <c r="F7" t="s">
        <v>4</v>
      </c>
      <c r="H7" t="s">
        <v>35</v>
      </c>
      <c r="J7" s="40" t="s">
        <v>44</v>
      </c>
      <c r="K7" s="40"/>
      <c r="L7" s="40"/>
    </row>
    <row r="8" spans="1:17" x14ac:dyDescent="0.35">
      <c r="C8" s="9" t="s">
        <v>1</v>
      </c>
      <c r="D8" s="13" t="s">
        <v>2</v>
      </c>
      <c r="E8" s="7" t="s">
        <v>3</v>
      </c>
      <c r="J8" s="8" t="s">
        <v>1</v>
      </c>
      <c r="K8" s="2" t="s">
        <v>2</v>
      </c>
      <c r="L8" s="6" t="s">
        <v>3</v>
      </c>
      <c r="N8" s="4" t="s">
        <v>41</v>
      </c>
      <c r="Q8" t="s">
        <v>51</v>
      </c>
    </row>
    <row r="9" spans="1:17" x14ac:dyDescent="0.35">
      <c r="A9" s="52" t="s">
        <v>8</v>
      </c>
      <c r="B9" s="27" t="s">
        <v>9</v>
      </c>
      <c r="C9" s="12">
        <v>0</v>
      </c>
      <c r="D9" s="19">
        <v>0</v>
      </c>
      <c r="E9" s="14">
        <v>4</v>
      </c>
      <c r="F9" s="19">
        <f>SUM(C9:E9)</f>
        <v>4</v>
      </c>
      <c r="H9">
        <f>F9/$F$16</f>
        <v>5.9701492537313432E-2</v>
      </c>
      <c r="J9">
        <f>C9/$F9</f>
        <v>0</v>
      </c>
      <c r="K9">
        <f t="shared" ref="K9:L15" si="1">D9/$F9</f>
        <v>0</v>
      </c>
      <c r="L9">
        <f t="shared" si="1"/>
        <v>1</v>
      </c>
      <c r="N9">
        <f>0-L9*LN(L9)</f>
        <v>0</v>
      </c>
    </row>
    <row r="10" spans="1:17" ht="43.5" x14ac:dyDescent="0.35">
      <c r="A10" s="53"/>
      <c r="B10" s="28" t="s">
        <v>10</v>
      </c>
      <c r="C10" s="9">
        <v>0</v>
      </c>
      <c r="D10" s="13">
        <v>2</v>
      </c>
      <c r="E10" s="7">
        <v>0</v>
      </c>
      <c r="F10">
        <f t="shared" ref="F10:F15" si="2">SUM(C10:E10)</f>
        <v>2</v>
      </c>
      <c r="H10">
        <f t="shared" ref="H10:H16" si="3">F10/$F$16</f>
        <v>2.9850746268656716E-2</v>
      </c>
      <c r="J10">
        <f t="shared" ref="J10:J15" si="4">C10/$F10</f>
        <v>0</v>
      </c>
      <c r="K10">
        <f t="shared" si="1"/>
        <v>1</v>
      </c>
      <c r="L10">
        <f t="shared" si="1"/>
        <v>0</v>
      </c>
      <c r="N10">
        <f>0-K10*LN(K10)-0</f>
        <v>0</v>
      </c>
    </row>
    <row r="11" spans="1:17" x14ac:dyDescent="0.35">
      <c r="A11" s="53"/>
      <c r="B11" s="28" t="s">
        <v>11</v>
      </c>
      <c r="C11" s="9">
        <v>0</v>
      </c>
      <c r="D11" s="13">
        <v>3</v>
      </c>
      <c r="E11" s="7">
        <v>12</v>
      </c>
      <c r="F11">
        <f t="shared" si="2"/>
        <v>15</v>
      </c>
      <c r="H11">
        <f t="shared" si="3"/>
        <v>0.22388059701492538</v>
      </c>
      <c r="J11">
        <f t="shared" si="4"/>
        <v>0</v>
      </c>
      <c r="K11">
        <f t="shared" si="1"/>
        <v>0.2</v>
      </c>
      <c r="L11">
        <f t="shared" si="1"/>
        <v>0.8</v>
      </c>
      <c r="N11">
        <f>0-K11*LN(K11)-L11*LN(L11)</f>
        <v>0.50040242353818787</v>
      </c>
    </row>
    <row r="12" spans="1:17" x14ac:dyDescent="0.35">
      <c r="A12" s="53"/>
      <c r="B12" s="28" t="s">
        <v>12</v>
      </c>
      <c r="C12" s="9">
        <v>9</v>
      </c>
      <c r="D12" s="20">
        <v>8</v>
      </c>
      <c r="E12" s="7">
        <v>1</v>
      </c>
      <c r="F12">
        <f t="shared" si="2"/>
        <v>18</v>
      </c>
      <c r="H12">
        <f t="shared" si="3"/>
        <v>0.26865671641791045</v>
      </c>
      <c r="J12">
        <f t="shared" si="4"/>
        <v>0.5</v>
      </c>
      <c r="K12">
        <f t="shared" si="1"/>
        <v>0.44444444444444442</v>
      </c>
      <c r="L12">
        <f t="shared" si="1"/>
        <v>5.5555555555555552E-2</v>
      </c>
      <c r="N12">
        <f t="shared" ref="N12:N18" si="5">-J12*LN(J12)-K12*LN(K12)-L12*LN(L12)</f>
        <v>0.86756322848146128</v>
      </c>
    </row>
    <row r="13" spans="1:17" x14ac:dyDescent="0.35">
      <c r="A13" s="53"/>
      <c r="B13" s="28" t="s">
        <v>13</v>
      </c>
      <c r="C13" s="9">
        <v>9</v>
      </c>
      <c r="D13" s="20">
        <v>2</v>
      </c>
      <c r="E13" s="7">
        <v>0</v>
      </c>
      <c r="F13">
        <f t="shared" si="2"/>
        <v>11</v>
      </c>
      <c r="H13">
        <f t="shared" si="3"/>
        <v>0.16417910447761194</v>
      </c>
      <c r="J13">
        <f t="shared" si="4"/>
        <v>0.81818181818181823</v>
      </c>
      <c r="K13">
        <f t="shared" si="1"/>
        <v>0.18181818181818182</v>
      </c>
      <c r="L13">
        <f t="shared" si="1"/>
        <v>0</v>
      </c>
      <c r="N13">
        <f>-J13*LN(J13)-K13*LN(K13)-0</f>
        <v>0.47413931305783735</v>
      </c>
    </row>
    <row r="14" spans="1:17" x14ac:dyDescent="0.35">
      <c r="A14" s="53"/>
      <c r="B14" s="28" t="s">
        <v>14</v>
      </c>
      <c r="C14" s="9">
        <v>0</v>
      </c>
      <c r="D14" s="20">
        <v>17</v>
      </c>
      <c r="E14" s="7">
        <v>0</v>
      </c>
      <c r="F14">
        <f t="shared" si="2"/>
        <v>17</v>
      </c>
      <c r="H14">
        <f t="shared" si="3"/>
        <v>0.2537313432835821</v>
      </c>
      <c r="J14">
        <f t="shared" si="4"/>
        <v>0</v>
      </c>
      <c r="K14">
        <f t="shared" si="1"/>
        <v>1</v>
      </c>
      <c r="L14">
        <f t="shared" si="1"/>
        <v>0</v>
      </c>
      <c r="N14">
        <f>0-K14*LN(K14)-0</f>
        <v>0</v>
      </c>
    </row>
    <row r="15" spans="1:17" ht="43.5" x14ac:dyDescent="0.35">
      <c r="A15" s="54"/>
      <c r="B15" s="29" t="s">
        <v>15</v>
      </c>
      <c r="C15" s="8">
        <v>0</v>
      </c>
      <c r="D15" s="2">
        <v>0</v>
      </c>
      <c r="E15" s="6">
        <v>0</v>
      </c>
      <c r="F15" s="2">
        <f t="shared" si="2"/>
        <v>0</v>
      </c>
      <c r="H15">
        <f t="shared" si="3"/>
        <v>0</v>
      </c>
      <c r="J15" t="e">
        <f t="shared" si="4"/>
        <v>#DIV/0!</v>
      </c>
      <c r="K15" t="e">
        <f t="shared" si="1"/>
        <v>#DIV/0!</v>
      </c>
      <c r="L15" t="e">
        <f t="shared" si="1"/>
        <v>#DIV/0!</v>
      </c>
      <c r="N15">
        <v>0</v>
      </c>
    </row>
    <row r="16" spans="1:17" x14ac:dyDescent="0.35">
      <c r="F16" s="2">
        <f>SUM(F9:F15)</f>
        <v>67</v>
      </c>
      <c r="G16" s="2"/>
      <c r="H16" s="2">
        <f t="shared" si="3"/>
        <v>1</v>
      </c>
      <c r="N16" s="26" t="s">
        <v>42</v>
      </c>
      <c r="O16" s="1">
        <f>H9*N9+H10*N10+H11*N11+H12*N12+H13*N13+H14*N14+H15*N15</f>
        <v>0.42295084939366168</v>
      </c>
      <c r="Q16" s="1">
        <f>$G$3-O16</f>
        <v>0.63107210759912713</v>
      </c>
    </row>
    <row r="17" spans="1:17" x14ac:dyDescent="0.35">
      <c r="A17" s="42" t="s">
        <v>16</v>
      </c>
      <c r="B17" s="16" t="s">
        <v>17</v>
      </c>
      <c r="C17" s="12">
        <v>0</v>
      </c>
      <c r="D17" s="19">
        <v>0</v>
      </c>
      <c r="E17" s="14">
        <v>0</v>
      </c>
      <c r="F17">
        <f>SUM(C17:E17)</f>
        <v>0</v>
      </c>
      <c r="H17">
        <f>F17/$F$21</f>
        <v>0</v>
      </c>
      <c r="J17" t="e">
        <f>C17/$F17</f>
        <v>#DIV/0!</v>
      </c>
      <c r="K17" t="e">
        <f t="shared" ref="K17:L20" si="6">D17/$F17</f>
        <v>#DIV/0!</v>
      </c>
      <c r="L17" t="e">
        <f t="shared" si="6"/>
        <v>#DIV/0!</v>
      </c>
      <c r="N17">
        <v>0</v>
      </c>
    </row>
    <row r="18" spans="1:17" x14ac:dyDescent="0.35">
      <c r="A18" s="43"/>
      <c r="B18" s="17" t="s">
        <v>18</v>
      </c>
      <c r="C18" s="9">
        <v>18</v>
      </c>
      <c r="D18" s="20">
        <v>32</v>
      </c>
      <c r="E18" s="7">
        <v>17</v>
      </c>
      <c r="F18" s="20">
        <f>SUM(C18:E18)</f>
        <v>67</v>
      </c>
      <c r="H18">
        <f t="shared" ref="H18:H21" si="7">F18/$F$21</f>
        <v>1</v>
      </c>
      <c r="J18">
        <f t="shared" ref="J18:J20" si="8">C18/$F18</f>
        <v>0.26865671641791045</v>
      </c>
      <c r="K18">
        <f t="shared" si="6"/>
        <v>0.47761194029850745</v>
      </c>
      <c r="L18">
        <f t="shared" si="6"/>
        <v>0.2537313432835821</v>
      </c>
      <c r="N18">
        <f t="shared" si="5"/>
        <v>1.0540229569927888</v>
      </c>
    </row>
    <row r="19" spans="1:17" x14ac:dyDescent="0.35">
      <c r="A19" s="43"/>
      <c r="B19" s="17" t="s">
        <v>19</v>
      </c>
      <c r="C19" s="9">
        <v>0</v>
      </c>
      <c r="D19" s="20">
        <v>0</v>
      </c>
      <c r="E19" s="7">
        <v>0</v>
      </c>
      <c r="F19" s="20">
        <f>SUM(C19:E19)</f>
        <v>0</v>
      </c>
      <c r="H19">
        <f t="shared" si="7"/>
        <v>0</v>
      </c>
      <c r="J19" t="e">
        <f t="shared" si="8"/>
        <v>#DIV/0!</v>
      </c>
      <c r="K19" t="e">
        <f t="shared" si="6"/>
        <v>#DIV/0!</v>
      </c>
      <c r="L19" t="e">
        <f t="shared" si="6"/>
        <v>#DIV/0!</v>
      </c>
      <c r="N19">
        <v>0</v>
      </c>
    </row>
    <row r="20" spans="1:17" x14ac:dyDescent="0.35">
      <c r="A20" s="44"/>
      <c r="B20" s="18" t="s">
        <v>20</v>
      </c>
      <c r="C20" s="8">
        <v>0</v>
      </c>
      <c r="D20" s="2">
        <v>0</v>
      </c>
      <c r="E20" s="6">
        <v>0</v>
      </c>
      <c r="F20" s="30">
        <f>SUM(C20:E20)</f>
        <v>0</v>
      </c>
      <c r="H20">
        <f t="shared" si="7"/>
        <v>0</v>
      </c>
      <c r="J20" t="e">
        <f t="shared" si="8"/>
        <v>#DIV/0!</v>
      </c>
      <c r="K20" t="e">
        <f t="shared" si="6"/>
        <v>#DIV/0!</v>
      </c>
      <c r="L20" t="e">
        <f t="shared" si="6"/>
        <v>#DIV/0!</v>
      </c>
      <c r="N20">
        <v>0</v>
      </c>
    </row>
    <row r="21" spans="1:17" x14ac:dyDescent="0.35">
      <c r="F21" s="30">
        <f>SUM(F17:F20)</f>
        <v>67</v>
      </c>
      <c r="G21" s="2"/>
      <c r="H21" s="2">
        <f t="shared" si="7"/>
        <v>1</v>
      </c>
      <c r="N21" s="26" t="s">
        <v>45</v>
      </c>
      <c r="O21" s="1">
        <f>H17*N17+H18*N18+H19*N19+H20*N20</f>
        <v>1.0540229569927888</v>
      </c>
      <c r="Q21">
        <f>$G$3-O21</f>
        <v>0</v>
      </c>
    </row>
    <row r="22" spans="1:17" x14ac:dyDescent="0.35">
      <c r="A22" s="45" t="s">
        <v>21</v>
      </c>
      <c r="B22" s="16" t="s">
        <v>22</v>
      </c>
      <c r="C22" s="12">
        <v>18</v>
      </c>
      <c r="D22" s="19">
        <v>17</v>
      </c>
      <c r="E22" s="14">
        <v>0</v>
      </c>
      <c r="F22" s="20">
        <f>SUM(C22:E22)</f>
        <v>35</v>
      </c>
      <c r="H22" s="20">
        <f>F22/$F$24</f>
        <v>0.52238805970149249</v>
      </c>
      <c r="J22">
        <f>C22/$F22</f>
        <v>0.51428571428571423</v>
      </c>
      <c r="K22">
        <f t="shared" ref="K22:L23" si="9">D22/$F22</f>
        <v>0.48571428571428571</v>
      </c>
      <c r="L22">
        <f t="shared" si="9"/>
        <v>0</v>
      </c>
      <c r="N22">
        <f>-J22*LN(J22)-K22*LN(K22)-0</f>
        <v>0.69273896174408112</v>
      </c>
    </row>
    <row r="23" spans="1:17" x14ac:dyDescent="0.35">
      <c r="A23" s="46"/>
      <c r="B23" s="18" t="s">
        <v>23</v>
      </c>
      <c r="C23" s="8">
        <v>0</v>
      </c>
      <c r="D23" s="2">
        <v>15</v>
      </c>
      <c r="E23" s="6">
        <v>17</v>
      </c>
      <c r="F23" s="21">
        <f>SUM(C23:E23)</f>
        <v>32</v>
      </c>
      <c r="H23" s="20">
        <f t="shared" ref="H23:H24" si="10">F23/$F$24</f>
        <v>0.47761194029850745</v>
      </c>
      <c r="J23">
        <f>C23/$F23</f>
        <v>0</v>
      </c>
      <c r="K23">
        <f t="shared" si="9"/>
        <v>0.46875</v>
      </c>
      <c r="L23">
        <f t="shared" si="9"/>
        <v>0.53125</v>
      </c>
      <c r="N23">
        <f>0-K23*LN(K23)-L23*LN(L23)</f>
        <v>0.69119278200320078</v>
      </c>
    </row>
    <row r="24" spans="1:17" x14ac:dyDescent="0.35">
      <c r="F24" s="30">
        <f>SUM(F22:F23)</f>
        <v>67</v>
      </c>
      <c r="G24" s="2"/>
      <c r="H24" s="30">
        <f t="shared" si="10"/>
        <v>1</v>
      </c>
      <c r="N24" s="26" t="s">
        <v>46</v>
      </c>
      <c r="O24" s="1">
        <f>H22*N22+H23*N23</f>
        <v>0.69200048783798906</v>
      </c>
      <c r="Q24">
        <f>$G$3-O24</f>
        <v>0.36202246915479974</v>
      </c>
    </row>
    <row r="25" spans="1:17" ht="14.5" customHeight="1" x14ac:dyDescent="0.35">
      <c r="A25" s="55" t="s">
        <v>26</v>
      </c>
      <c r="B25" s="16" t="s">
        <v>27</v>
      </c>
      <c r="C25" s="12">
        <v>0</v>
      </c>
      <c r="D25" s="19">
        <v>17</v>
      </c>
      <c r="E25" s="14">
        <v>0</v>
      </c>
      <c r="F25" s="20">
        <f>SUM(C25:E25)</f>
        <v>17</v>
      </c>
      <c r="H25" s="20">
        <f>F25/$F$30</f>
        <v>0.2537313432835821</v>
      </c>
      <c r="J25">
        <f>C25/$F25</f>
        <v>0</v>
      </c>
      <c r="K25">
        <f t="shared" ref="K25:L29" si="11">D25/$F25</f>
        <v>1</v>
      </c>
      <c r="L25">
        <f t="shared" si="11"/>
        <v>0</v>
      </c>
      <c r="N25">
        <f>0-K25*LN(K25)-0</f>
        <v>0</v>
      </c>
    </row>
    <row r="26" spans="1:17" x14ac:dyDescent="0.35">
      <c r="A26" s="56"/>
      <c r="B26" s="17" t="s">
        <v>28</v>
      </c>
      <c r="C26" s="9">
        <v>18</v>
      </c>
      <c r="D26" s="20">
        <v>15</v>
      </c>
      <c r="E26" s="7">
        <v>17</v>
      </c>
      <c r="F26" s="20">
        <f>SUM(C26:E26)</f>
        <v>50</v>
      </c>
      <c r="H26" s="20">
        <f t="shared" ref="H26:H30" si="12">F26/$F$30</f>
        <v>0.74626865671641796</v>
      </c>
      <c r="J26">
        <f t="shared" ref="J26:J29" si="13">C26/$F26</f>
        <v>0.36</v>
      </c>
      <c r="K26">
        <f t="shared" si="11"/>
        <v>0.3</v>
      </c>
      <c r="L26">
        <f t="shared" si="11"/>
        <v>0.34</v>
      </c>
      <c r="N26">
        <f t="shared" ref="N26" si="14">-J26*LN(J26)-K26*LN(K26)-L26*LN(L26)</f>
        <v>1.0957815752757503</v>
      </c>
    </row>
    <row r="27" spans="1:17" x14ac:dyDescent="0.35">
      <c r="A27" s="56"/>
      <c r="B27" s="17" t="s">
        <v>29</v>
      </c>
      <c r="C27" s="9">
        <v>0</v>
      </c>
      <c r="D27" s="20">
        <v>0</v>
      </c>
      <c r="E27" s="7">
        <v>0</v>
      </c>
      <c r="F27" s="20">
        <f>SUM(C27:E27)</f>
        <v>0</v>
      </c>
      <c r="H27" s="20">
        <f t="shared" si="12"/>
        <v>0</v>
      </c>
      <c r="J27" t="e">
        <f t="shared" si="13"/>
        <v>#DIV/0!</v>
      </c>
      <c r="K27" t="e">
        <f t="shared" si="11"/>
        <v>#DIV/0!</v>
      </c>
      <c r="L27" t="e">
        <f t="shared" si="11"/>
        <v>#DIV/0!</v>
      </c>
      <c r="N27">
        <v>0</v>
      </c>
    </row>
    <row r="28" spans="1:17" x14ac:dyDescent="0.35">
      <c r="A28" s="56"/>
      <c r="B28" s="17" t="s">
        <v>30</v>
      </c>
      <c r="C28" s="9">
        <v>0</v>
      </c>
      <c r="D28" s="20">
        <v>0</v>
      </c>
      <c r="E28" s="7">
        <v>0</v>
      </c>
      <c r="F28" s="20">
        <f>SUM(C28:E28)</f>
        <v>0</v>
      </c>
      <c r="H28" s="20">
        <f t="shared" si="12"/>
        <v>0</v>
      </c>
      <c r="J28" t="e">
        <f t="shared" si="13"/>
        <v>#DIV/0!</v>
      </c>
      <c r="K28" t="e">
        <f t="shared" si="11"/>
        <v>#DIV/0!</v>
      </c>
      <c r="L28" t="e">
        <f t="shared" si="11"/>
        <v>#DIV/0!</v>
      </c>
      <c r="N28">
        <v>0</v>
      </c>
    </row>
    <row r="29" spans="1:17" x14ac:dyDescent="0.35">
      <c r="A29" s="57"/>
      <c r="B29" s="18" t="s">
        <v>31</v>
      </c>
      <c r="C29" s="8">
        <v>0</v>
      </c>
      <c r="D29" s="2">
        <v>0</v>
      </c>
      <c r="E29" s="6">
        <v>0</v>
      </c>
      <c r="F29" s="21">
        <f>SUM(C29:E29)</f>
        <v>0</v>
      </c>
      <c r="H29" s="20">
        <f t="shared" si="12"/>
        <v>0</v>
      </c>
      <c r="J29" t="e">
        <f t="shared" si="13"/>
        <v>#DIV/0!</v>
      </c>
      <c r="K29" t="e">
        <f t="shared" si="11"/>
        <v>#DIV/0!</v>
      </c>
      <c r="L29" t="e">
        <f t="shared" si="11"/>
        <v>#DIV/0!</v>
      </c>
      <c r="N29">
        <v>0</v>
      </c>
    </row>
    <row r="30" spans="1:17" x14ac:dyDescent="0.35">
      <c r="F30" s="30">
        <f>SUM(F25:F29)</f>
        <v>67</v>
      </c>
      <c r="G30" s="2"/>
      <c r="H30" s="30">
        <f t="shared" si="12"/>
        <v>1</v>
      </c>
      <c r="N30" s="26" t="s">
        <v>49</v>
      </c>
      <c r="O30" s="1">
        <f>H25*N25+H26*N26+H27*N27+H28*N28+H29*N29</f>
        <v>0.81774744423563461</v>
      </c>
      <c r="Q30">
        <f>$G$3-O30</f>
        <v>0.23627551275715419</v>
      </c>
    </row>
    <row r="31" spans="1:17" x14ac:dyDescent="0.35">
      <c r="A31" s="37" t="s">
        <v>32</v>
      </c>
      <c r="B31" s="22" t="s">
        <v>33</v>
      </c>
      <c r="C31" s="12">
        <v>18</v>
      </c>
      <c r="D31" s="19">
        <v>15</v>
      </c>
      <c r="E31" s="14">
        <v>17</v>
      </c>
      <c r="F31" s="20">
        <f>SUM(C31:E31)</f>
        <v>50</v>
      </c>
      <c r="H31" s="20">
        <f>F31/$F$33</f>
        <v>0.74626865671641796</v>
      </c>
      <c r="J31">
        <f>C31/$F31</f>
        <v>0.36</v>
      </c>
      <c r="K31">
        <f t="shared" ref="K31:L32" si="15">D31/$F31</f>
        <v>0.3</v>
      </c>
      <c r="L31">
        <f t="shared" si="15"/>
        <v>0.34</v>
      </c>
      <c r="N31">
        <f t="shared" ref="N31" si="16">-J31*LN(J31)-K31*LN(K31)-L31*LN(L31)</f>
        <v>1.0957815752757503</v>
      </c>
    </row>
    <row r="32" spans="1:17" x14ac:dyDescent="0.35">
      <c r="A32" s="38"/>
      <c r="B32" s="23" t="s">
        <v>34</v>
      </c>
      <c r="C32" s="8">
        <v>0</v>
      </c>
      <c r="D32" s="2">
        <v>17</v>
      </c>
      <c r="E32" s="6">
        <v>0</v>
      </c>
      <c r="F32" s="21">
        <f>SUM(C32:E32)</f>
        <v>17</v>
      </c>
      <c r="H32" s="20">
        <f t="shared" ref="H32:H33" si="17">F32/$F$33</f>
        <v>0.2537313432835821</v>
      </c>
      <c r="J32">
        <f>C32/$F32</f>
        <v>0</v>
      </c>
      <c r="K32">
        <f t="shared" si="15"/>
        <v>1</v>
      </c>
      <c r="L32">
        <f t="shared" si="15"/>
        <v>0</v>
      </c>
      <c r="N32">
        <f>0-K32*LN(K32)-0</f>
        <v>0</v>
      </c>
    </row>
    <row r="33" spans="1:17" x14ac:dyDescent="0.35">
      <c r="F33" s="30">
        <f>SUM(F31:F32)</f>
        <v>67</v>
      </c>
      <c r="G33" s="2"/>
      <c r="H33" s="30">
        <f t="shared" si="17"/>
        <v>1</v>
      </c>
      <c r="N33" s="26" t="s">
        <v>48</v>
      </c>
      <c r="O33" s="1">
        <f>H31*N31+H32*N32</f>
        <v>0.81774744423563461</v>
      </c>
      <c r="Q33">
        <f>$G$3-O33</f>
        <v>0.23627551275715419</v>
      </c>
    </row>
    <row r="34" spans="1:17" x14ac:dyDescent="0.35">
      <c r="A34" s="34" t="s">
        <v>76</v>
      </c>
      <c r="B34" s="35"/>
      <c r="C34" s="36"/>
      <c r="N34" s="34" t="s">
        <v>76</v>
      </c>
      <c r="O34" s="35"/>
      <c r="P34" s="36"/>
    </row>
    <row r="35" spans="1:17" x14ac:dyDescent="0.35">
      <c r="A35" s="47" t="s">
        <v>0</v>
      </c>
      <c r="B35" s="47"/>
      <c r="C35" s="47"/>
      <c r="F35" s="47" t="s">
        <v>61</v>
      </c>
      <c r="G35" s="47"/>
      <c r="H35" s="47"/>
      <c r="N35" s="47" t="s">
        <v>61</v>
      </c>
      <c r="O35" s="47"/>
      <c r="P35" s="47"/>
    </row>
    <row r="36" spans="1:17" x14ac:dyDescent="0.35">
      <c r="A36" s="2" t="s">
        <v>1</v>
      </c>
      <c r="B36" s="2" t="s">
        <v>2</v>
      </c>
      <c r="C36" s="2" t="s">
        <v>3</v>
      </c>
      <c r="D36" s="2" t="s">
        <v>4</v>
      </c>
      <c r="E36" s="41" t="s">
        <v>43</v>
      </c>
      <c r="F36" s="41"/>
      <c r="G36">
        <f>-A38*LN(A38)-B38*LN(B38)-C38*LN(C38)</f>
        <v>0.83682379468406909</v>
      </c>
    </row>
    <row r="37" spans="1:17" x14ac:dyDescent="0.35">
      <c r="A37">
        <v>2060</v>
      </c>
      <c r="B37">
        <v>2313</v>
      </c>
      <c r="C37">
        <v>192</v>
      </c>
      <c r="D37">
        <f>SUM(A37:C37)</f>
        <v>4565</v>
      </c>
    </row>
    <row r="38" spans="1:17" x14ac:dyDescent="0.35">
      <c r="A38">
        <f>A37/$D$37</f>
        <v>0.45125958378970427</v>
      </c>
      <c r="B38">
        <f t="shared" ref="B38:D38" si="18">B37/$D$37</f>
        <v>0.50668127053669221</v>
      </c>
      <c r="C38">
        <f t="shared" si="18"/>
        <v>4.2059145673603505E-2</v>
      </c>
      <c r="D38">
        <f t="shared" si="18"/>
        <v>1</v>
      </c>
    </row>
    <row r="40" spans="1:17" x14ac:dyDescent="0.35">
      <c r="A40" t="s">
        <v>5</v>
      </c>
      <c r="B40" t="s">
        <v>6</v>
      </c>
      <c r="C40" s="40" t="s">
        <v>7</v>
      </c>
      <c r="D40" s="40"/>
      <c r="E40" s="40"/>
      <c r="F40" t="s">
        <v>4</v>
      </c>
      <c r="H40" t="s">
        <v>35</v>
      </c>
      <c r="J40" s="40" t="s">
        <v>44</v>
      </c>
      <c r="K40" s="40"/>
      <c r="L40" s="40"/>
    </row>
    <row r="41" spans="1:17" x14ac:dyDescent="0.35">
      <c r="C41" s="8" t="s">
        <v>1</v>
      </c>
      <c r="D41" s="2" t="s">
        <v>2</v>
      </c>
      <c r="E41" s="6" t="s">
        <v>3</v>
      </c>
      <c r="J41" s="8" t="s">
        <v>1</v>
      </c>
      <c r="K41" s="2" t="s">
        <v>2</v>
      </c>
      <c r="L41" s="6" t="s">
        <v>3</v>
      </c>
      <c r="N41" s="32" t="s">
        <v>41</v>
      </c>
      <c r="Q41" t="s">
        <v>51</v>
      </c>
    </row>
    <row r="42" spans="1:17" x14ac:dyDescent="0.35">
      <c r="A42" s="62" t="s">
        <v>8</v>
      </c>
      <c r="B42" s="27" t="s">
        <v>9</v>
      </c>
      <c r="C42" s="12">
        <v>85</v>
      </c>
      <c r="D42" s="19">
        <v>242</v>
      </c>
      <c r="E42" s="14">
        <v>18</v>
      </c>
      <c r="F42">
        <f>SUM(C42:E42)</f>
        <v>345</v>
      </c>
      <c r="H42">
        <f>F42/$F$49</f>
        <v>7.5575027382256299E-2</v>
      </c>
      <c r="J42">
        <f>C42/$F42</f>
        <v>0.24637681159420291</v>
      </c>
      <c r="K42">
        <f t="shared" ref="K42:L42" si="19">D42/$F42</f>
        <v>0.70144927536231882</v>
      </c>
      <c r="L42">
        <f t="shared" si="19"/>
        <v>5.2173913043478258E-2</v>
      </c>
      <c r="N42">
        <f>-J42*LN(J42)-K42*LN(K42)-L42*LN(L42)</f>
        <v>0.74796477015099461</v>
      </c>
    </row>
    <row r="43" spans="1:17" ht="43.5" x14ac:dyDescent="0.35">
      <c r="A43" s="63"/>
      <c r="B43" s="28" t="s">
        <v>10</v>
      </c>
      <c r="C43" s="9">
        <v>112</v>
      </c>
      <c r="D43" s="13">
        <v>51</v>
      </c>
      <c r="E43" s="7">
        <v>2</v>
      </c>
      <c r="F43">
        <f t="shared" ref="F43:F48" si="20">SUM(C43:E43)</f>
        <v>165</v>
      </c>
      <c r="H43">
        <f t="shared" ref="H43:H48" si="21">F43/$F$49</f>
        <v>3.614457831325301E-2</v>
      </c>
      <c r="J43">
        <f>C43/$F$43</f>
        <v>0.67878787878787883</v>
      </c>
      <c r="K43">
        <f t="shared" ref="K43:L43" si="22">D43/$F$43</f>
        <v>0.30909090909090908</v>
      </c>
      <c r="L43">
        <f t="shared" si="22"/>
        <v>1.2121212121212121E-2</v>
      </c>
      <c r="N43">
        <f t="shared" ref="N43:N65" si="23">-J43*LN(J43)-K43*LN(K43)-L43*LN(L43)</f>
        <v>0.67939229077869512</v>
      </c>
    </row>
    <row r="44" spans="1:17" x14ac:dyDescent="0.35">
      <c r="A44" s="63"/>
      <c r="B44" s="28" t="s">
        <v>11</v>
      </c>
      <c r="C44" s="9">
        <v>133</v>
      </c>
      <c r="D44" s="13">
        <v>226</v>
      </c>
      <c r="E44" s="7">
        <v>27</v>
      </c>
      <c r="F44">
        <f t="shared" si="20"/>
        <v>386</v>
      </c>
      <c r="H44">
        <f t="shared" si="21"/>
        <v>8.4556407447973714E-2</v>
      </c>
      <c r="J44">
        <f>C44/$F$44</f>
        <v>0.34455958549222798</v>
      </c>
      <c r="K44">
        <f t="shared" ref="K44:L44" si="24">D44/$F$44</f>
        <v>0.58549222797927458</v>
      </c>
      <c r="L44">
        <f t="shared" si="24"/>
        <v>6.9948186528497408E-2</v>
      </c>
      <c r="N44">
        <f t="shared" si="23"/>
        <v>0.86660177549812956</v>
      </c>
    </row>
    <row r="45" spans="1:17" x14ac:dyDescent="0.35">
      <c r="A45" s="63"/>
      <c r="B45" s="28" t="s">
        <v>12</v>
      </c>
      <c r="C45" s="9">
        <v>551</v>
      </c>
      <c r="D45" s="20">
        <v>557</v>
      </c>
      <c r="E45" s="7">
        <v>57</v>
      </c>
      <c r="F45">
        <f t="shared" si="20"/>
        <v>1165</v>
      </c>
      <c r="H45">
        <f t="shared" si="21"/>
        <v>0.25520262869660459</v>
      </c>
      <c r="J45">
        <f>C45/$F$45</f>
        <v>0.47296137339055794</v>
      </c>
      <c r="K45">
        <f t="shared" ref="K45:L45" si="25">D45/$F$45</f>
        <v>0.4781115879828326</v>
      </c>
      <c r="L45">
        <f t="shared" si="25"/>
        <v>4.8927038626609444E-2</v>
      </c>
      <c r="N45">
        <f t="shared" si="23"/>
        <v>0.85456336964845114</v>
      </c>
    </row>
    <row r="46" spans="1:17" x14ac:dyDescent="0.35">
      <c r="A46" s="63"/>
      <c r="B46" s="28" t="s">
        <v>13</v>
      </c>
      <c r="C46" s="9">
        <v>261</v>
      </c>
      <c r="D46" s="20">
        <v>285</v>
      </c>
      <c r="E46" s="7">
        <v>0</v>
      </c>
      <c r="F46">
        <f t="shared" si="20"/>
        <v>546</v>
      </c>
      <c r="H46">
        <f t="shared" si="21"/>
        <v>0.11960569550930997</v>
      </c>
      <c r="J46">
        <f>C46/$F$46</f>
        <v>0.47802197802197804</v>
      </c>
      <c r="K46">
        <f t="shared" ref="K46:L46" si="26">D46/$F$46</f>
        <v>0.52197802197802201</v>
      </c>
      <c r="L46">
        <f t="shared" si="26"/>
        <v>0</v>
      </c>
      <c r="N46">
        <f>-J46*LN(J46)-K46*LN(K46)-0</f>
        <v>0.69218080232404722</v>
      </c>
    </row>
    <row r="47" spans="1:17" x14ac:dyDescent="0.35">
      <c r="A47" s="63"/>
      <c r="B47" s="28" t="s">
        <v>14</v>
      </c>
      <c r="C47" s="9">
        <v>906</v>
      </c>
      <c r="D47" s="20">
        <v>946</v>
      </c>
      <c r="E47" s="7">
        <v>87</v>
      </c>
      <c r="F47">
        <f t="shared" si="20"/>
        <v>1939</v>
      </c>
      <c r="H47">
        <f t="shared" si="21"/>
        <v>0.42475355969331874</v>
      </c>
      <c r="J47">
        <f>C47/$F$47</f>
        <v>0.46725116039195463</v>
      </c>
      <c r="K47">
        <f t="shared" ref="K47:L47" si="27">D47/$F$47</f>
        <v>0.4878803506962352</v>
      </c>
      <c r="L47">
        <f t="shared" si="27"/>
        <v>4.4868488911810209E-2</v>
      </c>
      <c r="N47">
        <f t="shared" si="23"/>
        <v>0.84494308179192201</v>
      </c>
    </row>
    <row r="48" spans="1:17" ht="43.5" x14ac:dyDescent="0.35">
      <c r="A48" s="64"/>
      <c r="B48" s="29" t="s">
        <v>15</v>
      </c>
      <c r="C48" s="8">
        <v>12</v>
      </c>
      <c r="D48" s="2">
        <v>6</v>
      </c>
      <c r="E48" s="6">
        <v>1</v>
      </c>
      <c r="F48" s="8">
        <f t="shared" si="20"/>
        <v>19</v>
      </c>
      <c r="H48">
        <f t="shared" si="21"/>
        <v>4.1621029572836803E-3</v>
      </c>
      <c r="J48">
        <f>C48/$F$48</f>
        <v>0.63157894736842102</v>
      </c>
      <c r="K48">
        <f t="shared" ref="K48:L48" si="28">D48/$F$48</f>
        <v>0.31578947368421051</v>
      </c>
      <c r="L48">
        <f t="shared" si="28"/>
        <v>5.2631578947368418E-2</v>
      </c>
      <c r="N48">
        <f t="shared" si="23"/>
        <v>0.80920547322831782</v>
      </c>
    </row>
    <row r="49" spans="1:17" x14ac:dyDescent="0.35">
      <c r="F49" s="2">
        <f>SUM(F42:F48)</f>
        <v>4565</v>
      </c>
      <c r="G49" s="2"/>
      <c r="H49" s="2">
        <f>F49/$F$49</f>
        <v>1</v>
      </c>
      <c r="N49" s="26" t="s">
        <v>42</v>
      </c>
      <c r="O49" s="1">
        <f>H42*N42+H43*N43+H44*N44+H45*N45+H46*N46+H47*N47+H48*N48</f>
        <v>0.81749670149356113</v>
      </c>
      <c r="Q49" s="1">
        <f>$G$36-O49</f>
        <v>1.932709319050796E-2</v>
      </c>
    </row>
    <row r="50" spans="1:17" x14ac:dyDescent="0.35">
      <c r="A50" s="42" t="s">
        <v>16</v>
      </c>
      <c r="B50" s="16" t="s">
        <v>17</v>
      </c>
      <c r="C50" s="12">
        <v>146</v>
      </c>
      <c r="D50" s="19">
        <v>204</v>
      </c>
      <c r="E50" s="14">
        <v>0</v>
      </c>
      <c r="F50" s="20">
        <f>SUM(C50:E50)</f>
        <v>350</v>
      </c>
      <c r="H50" s="20">
        <f>F50/$F$49</f>
        <v>7.6670317634173049E-2</v>
      </c>
      <c r="J50">
        <f>C50/$F50</f>
        <v>0.41714285714285715</v>
      </c>
      <c r="K50">
        <f t="shared" ref="K50:L53" si="29">D50/$F50</f>
        <v>0.58285714285714285</v>
      </c>
      <c r="L50">
        <f t="shared" si="29"/>
        <v>0</v>
      </c>
      <c r="N50">
        <f>-J50*LN(J50)-K50*LN(K50)-0</f>
        <v>0.67935302444449586</v>
      </c>
    </row>
    <row r="51" spans="1:17" x14ac:dyDescent="0.35">
      <c r="A51" s="43"/>
      <c r="B51" s="17" t="s">
        <v>18</v>
      </c>
      <c r="C51" s="9">
        <v>1766</v>
      </c>
      <c r="D51" s="20">
        <v>1959</v>
      </c>
      <c r="E51" s="7">
        <v>168</v>
      </c>
      <c r="F51" s="20">
        <f t="shared" ref="F51:F53" si="30">SUM(C51:E51)</f>
        <v>3893</v>
      </c>
      <c r="H51" s="20">
        <f t="shared" ref="H51:H66" si="31">F51/$F$49</f>
        <v>0.85279299014238774</v>
      </c>
      <c r="J51">
        <f t="shared" ref="J51:J53" si="32">C51/$F51</f>
        <v>0.45363472900077062</v>
      </c>
      <c r="K51">
        <f t="shared" si="29"/>
        <v>0.50321089134343688</v>
      </c>
      <c r="L51">
        <f t="shared" si="29"/>
        <v>4.3154379655792448E-2</v>
      </c>
      <c r="N51">
        <f t="shared" si="23"/>
        <v>0.83979246463368729</v>
      </c>
    </row>
    <row r="52" spans="1:17" x14ac:dyDescent="0.35">
      <c r="A52" s="43"/>
      <c r="B52" s="17" t="s">
        <v>19</v>
      </c>
      <c r="C52" s="9">
        <v>68</v>
      </c>
      <c r="D52" s="20">
        <v>88</v>
      </c>
      <c r="E52" s="7">
        <v>24</v>
      </c>
      <c r="F52" s="20">
        <f t="shared" si="30"/>
        <v>180</v>
      </c>
      <c r="H52" s="20">
        <f t="shared" si="31"/>
        <v>3.9430449069003289E-2</v>
      </c>
      <c r="J52">
        <f t="shared" si="32"/>
        <v>0.37777777777777777</v>
      </c>
      <c r="K52">
        <f t="shared" si="29"/>
        <v>0.48888888888888887</v>
      </c>
      <c r="L52">
        <f t="shared" si="29"/>
        <v>0.13333333333333333</v>
      </c>
      <c r="N52">
        <f t="shared" si="23"/>
        <v>0.98625987558794304</v>
      </c>
    </row>
    <row r="53" spans="1:17" x14ac:dyDescent="0.35">
      <c r="A53" s="44"/>
      <c r="B53" s="18" t="s">
        <v>20</v>
      </c>
      <c r="C53" s="8">
        <v>80</v>
      </c>
      <c r="D53" s="2">
        <v>62</v>
      </c>
      <c r="E53" s="6">
        <v>0</v>
      </c>
      <c r="F53" s="21">
        <f t="shared" si="30"/>
        <v>142</v>
      </c>
      <c r="H53" s="20">
        <f t="shared" si="31"/>
        <v>3.1106243154435925E-2</v>
      </c>
      <c r="J53">
        <f t="shared" si="32"/>
        <v>0.56338028169014087</v>
      </c>
      <c r="K53">
        <f t="shared" si="29"/>
        <v>0.43661971830985913</v>
      </c>
      <c r="L53">
        <f t="shared" si="29"/>
        <v>0</v>
      </c>
      <c r="N53">
        <f>-J53*LN(J53)-K53*LN(K53)-0</f>
        <v>0.68509140515966771</v>
      </c>
    </row>
    <row r="54" spans="1:17" x14ac:dyDescent="0.35">
      <c r="F54" s="30">
        <f>SUM(F50:F53)</f>
        <v>4565</v>
      </c>
      <c r="G54" s="2"/>
      <c r="H54" s="30">
        <f t="shared" si="31"/>
        <v>1</v>
      </c>
      <c r="N54" s="26" t="s">
        <v>45</v>
      </c>
      <c r="O54" s="1">
        <f>H50*N50+H51*N51+H52*N52+H53*N53</f>
        <v>0.82845462880898602</v>
      </c>
      <c r="Q54">
        <f>$G$36-O54</f>
        <v>8.3691658750830733E-3</v>
      </c>
    </row>
    <row r="55" spans="1:17" x14ac:dyDescent="0.35">
      <c r="A55" s="45" t="s">
        <v>21</v>
      </c>
      <c r="B55" s="16" t="s">
        <v>22</v>
      </c>
      <c r="C55" s="12">
        <v>1150</v>
      </c>
      <c r="D55" s="19">
        <v>1169</v>
      </c>
      <c r="E55" s="14">
        <v>70</v>
      </c>
      <c r="F55" s="20">
        <f>SUM(C55:E55)</f>
        <v>2389</v>
      </c>
      <c r="H55" s="20">
        <f t="shared" si="31"/>
        <v>0.523329682365827</v>
      </c>
      <c r="J55">
        <f>C55/$F55</f>
        <v>0.48137295939723734</v>
      </c>
      <c r="K55">
        <f t="shared" ref="K55:L56" si="33">D55/$F55</f>
        <v>0.48932607785684384</v>
      </c>
      <c r="L55">
        <f t="shared" si="33"/>
        <v>2.9300962745918795E-2</v>
      </c>
      <c r="N55">
        <f t="shared" si="23"/>
        <v>0.80510850544000245</v>
      </c>
    </row>
    <row r="56" spans="1:17" x14ac:dyDescent="0.35">
      <c r="A56" s="46"/>
      <c r="B56" s="18" t="s">
        <v>23</v>
      </c>
      <c r="C56" s="8">
        <v>910</v>
      </c>
      <c r="D56" s="2">
        <v>1144</v>
      </c>
      <c r="E56" s="6">
        <v>122</v>
      </c>
      <c r="F56" s="21">
        <f>SUM(C56:E56)</f>
        <v>2176</v>
      </c>
      <c r="H56" s="20">
        <f t="shared" si="31"/>
        <v>0.47667031763417306</v>
      </c>
      <c r="J56">
        <f>C56/$F56</f>
        <v>0.41819852941176472</v>
      </c>
      <c r="K56">
        <f t="shared" si="33"/>
        <v>0.52573529411764708</v>
      </c>
      <c r="L56">
        <f t="shared" si="33"/>
        <v>5.6066176470588237E-2</v>
      </c>
      <c r="N56">
        <f t="shared" si="23"/>
        <v>0.86414961270403234</v>
      </c>
    </row>
    <row r="57" spans="1:17" x14ac:dyDescent="0.35">
      <c r="F57" s="30">
        <f>SUM(F55:F56)</f>
        <v>4565</v>
      </c>
      <c r="G57" s="2"/>
      <c r="H57" s="30">
        <f t="shared" si="31"/>
        <v>1</v>
      </c>
      <c r="N57" s="26" t="s">
        <v>46</v>
      </c>
      <c r="O57" s="1">
        <f>H55*N55+H56*N56</f>
        <v>0.83325164879302083</v>
      </c>
      <c r="Q57">
        <f>$G$36-O57</f>
        <v>3.5721458910482617E-3</v>
      </c>
    </row>
    <row r="58" spans="1:17" ht="14.5" customHeight="1" x14ac:dyDescent="0.35">
      <c r="A58" s="42" t="s">
        <v>26</v>
      </c>
      <c r="B58" s="16" t="s">
        <v>27</v>
      </c>
      <c r="C58" s="12">
        <v>226</v>
      </c>
      <c r="D58" s="19">
        <v>410</v>
      </c>
      <c r="E58" s="14">
        <v>0</v>
      </c>
      <c r="F58" s="20">
        <f>SUM(C58:E58)</f>
        <v>636</v>
      </c>
      <c r="H58" s="20">
        <f t="shared" si="31"/>
        <v>0.13932092004381161</v>
      </c>
      <c r="J58">
        <f>C58/$F58</f>
        <v>0.35534591194968551</v>
      </c>
      <c r="K58">
        <f t="shared" ref="K58:L62" si="34">D58/$F58</f>
        <v>0.64465408805031443</v>
      </c>
      <c r="L58">
        <f t="shared" si="34"/>
        <v>0</v>
      </c>
      <c r="N58">
        <f>-J58*LN(J58)-K58*LN(K58)-0</f>
        <v>0.65069330341581155</v>
      </c>
    </row>
    <row r="59" spans="1:17" x14ac:dyDescent="0.35">
      <c r="A59" s="43"/>
      <c r="B59" s="17" t="s">
        <v>28</v>
      </c>
      <c r="C59" s="9">
        <v>1710</v>
      </c>
      <c r="D59" s="20">
        <v>1844</v>
      </c>
      <c r="E59" s="7">
        <v>171</v>
      </c>
      <c r="F59" s="20">
        <f>SUM(C59:E59)</f>
        <v>3725</v>
      </c>
      <c r="H59" s="20">
        <f t="shared" si="31"/>
        <v>0.81599123767798465</v>
      </c>
      <c r="J59">
        <f t="shared" ref="J59:J62" si="35">C59/$F59</f>
        <v>0.45906040268456377</v>
      </c>
      <c r="K59">
        <f t="shared" si="34"/>
        <v>0.49503355704697988</v>
      </c>
      <c r="L59">
        <f t="shared" si="34"/>
        <v>4.5906040268456377E-2</v>
      </c>
      <c r="N59">
        <f t="shared" si="23"/>
        <v>0.84692885511105065</v>
      </c>
    </row>
    <row r="60" spans="1:17" x14ac:dyDescent="0.35">
      <c r="A60" s="43"/>
      <c r="B60" s="17" t="s">
        <v>29</v>
      </c>
      <c r="C60" s="9">
        <v>101</v>
      </c>
      <c r="D60" s="20">
        <v>55</v>
      </c>
      <c r="E60" s="7">
        <v>21</v>
      </c>
      <c r="F60" s="20">
        <f>SUM(C60:E60)</f>
        <v>177</v>
      </c>
      <c r="H60" s="20">
        <f t="shared" si="31"/>
        <v>3.8773274917853234E-2</v>
      </c>
      <c r="J60">
        <f t="shared" si="35"/>
        <v>0.57062146892655363</v>
      </c>
      <c r="K60">
        <f t="shared" si="34"/>
        <v>0.31073446327683618</v>
      </c>
      <c r="L60">
        <f t="shared" si="34"/>
        <v>0.11864406779661017</v>
      </c>
      <c r="N60">
        <f t="shared" si="23"/>
        <v>0.93623183098656937</v>
      </c>
    </row>
    <row r="61" spans="1:17" x14ac:dyDescent="0.35">
      <c r="A61" s="43"/>
      <c r="B61" s="17" t="s">
        <v>30</v>
      </c>
      <c r="C61" s="9">
        <v>23</v>
      </c>
      <c r="D61" s="20">
        <v>4</v>
      </c>
      <c r="E61" s="7">
        <v>0</v>
      </c>
      <c r="F61" s="20">
        <f>SUM(C61:E61)</f>
        <v>27</v>
      </c>
      <c r="H61" s="20">
        <f t="shared" si="31"/>
        <v>5.9145673603504933E-3</v>
      </c>
      <c r="J61">
        <f t="shared" si="35"/>
        <v>0.85185185185185186</v>
      </c>
      <c r="K61">
        <f t="shared" si="34"/>
        <v>0.14814814814814814</v>
      </c>
      <c r="L61">
        <f t="shared" si="34"/>
        <v>0</v>
      </c>
      <c r="N61">
        <f>-J61*LN(J61)-K61*LN(K61)-0</f>
        <v>0.41948336930618069</v>
      </c>
    </row>
    <row r="62" spans="1:17" x14ac:dyDescent="0.35">
      <c r="A62" s="44"/>
      <c r="B62" s="18" t="s">
        <v>31</v>
      </c>
      <c r="C62" s="8">
        <v>0</v>
      </c>
      <c r="D62" s="2">
        <v>0</v>
      </c>
      <c r="E62" s="6">
        <v>0</v>
      </c>
      <c r="F62" s="21">
        <f>SUM(C62:E62)</f>
        <v>0</v>
      </c>
      <c r="H62" s="20">
        <f t="shared" si="31"/>
        <v>0</v>
      </c>
      <c r="J62" t="e">
        <f t="shared" si="35"/>
        <v>#DIV/0!</v>
      </c>
      <c r="K62" t="e">
        <f t="shared" si="34"/>
        <v>#DIV/0!</v>
      </c>
      <c r="L62" t="e">
        <f t="shared" si="34"/>
        <v>#DIV/0!</v>
      </c>
      <c r="N62">
        <v>0</v>
      </c>
    </row>
    <row r="63" spans="1:17" x14ac:dyDescent="0.35">
      <c r="F63" s="21">
        <f>SUM(F58:F62)</f>
        <v>4565</v>
      </c>
      <c r="G63" s="2"/>
      <c r="H63" s="30">
        <f t="shared" si="31"/>
        <v>1</v>
      </c>
      <c r="N63" s="26" t="s">
        <v>49</v>
      </c>
      <c r="O63" s="1">
        <f>H58*N58+H59*N59+H60*N60+H61*N61+H62*N62</f>
        <v>0.82052355121949816</v>
      </c>
      <c r="Q63">
        <f>$G$36-O63</f>
        <v>1.6300243464570929E-2</v>
      </c>
    </row>
    <row r="64" spans="1:17" x14ac:dyDescent="0.35">
      <c r="A64" s="37" t="s">
        <v>32</v>
      </c>
      <c r="B64" s="22" t="s">
        <v>33</v>
      </c>
      <c r="C64" s="12">
        <v>692</v>
      </c>
      <c r="D64" s="19">
        <v>1138</v>
      </c>
      <c r="E64" s="14">
        <v>50</v>
      </c>
      <c r="F64" s="15">
        <f>SUM(C64:E64)</f>
        <v>1880</v>
      </c>
      <c r="H64" s="20">
        <f t="shared" si="31"/>
        <v>0.41182913472070098</v>
      </c>
      <c r="J64">
        <f>C64/$F64</f>
        <v>0.3680851063829787</v>
      </c>
      <c r="K64">
        <f t="shared" ref="K64:L65" si="36">D64/$F64</f>
        <v>0.60531914893617023</v>
      </c>
      <c r="L64">
        <f t="shared" si="36"/>
        <v>2.6595744680851064E-2</v>
      </c>
      <c r="N64">
        <f t="shared" si="23"/>
        <v>0.76821213184962422</v>
      </c>
    </row>
    <row r="65" spans="1:17" x14ac:dyDescent="0.35">
      <c r="A65" s="38"/>
      <c r="B65" s="23" t="s">
        <v>34</v>
      </c>
      <c r="C65" s="8">
        <v>1368</v>
      </c>
      <c r="D65" s="2">
        <v>1175</v>
      </c>
      <c r="E65" s="6">
        <v>142</v>
      </c>
      <c r="F65" s="21">
        <f>SUM(C65:E65)</f>
        <v>2685</v>
      </c>
      <c r="H65" s="20">
        <f t="shared" si="31"/>
        <v>0.58817086527929896</v>
      </c>
      <c r="J65">
        <f>C65/$F65</f>
        <v>0.50949720670391063</v>
      </c>
      <c r="K65">
        <f t="shared" si="36"/>
        <v>0.43761638733705771</v>
      </c>
      <c r="L65">
        <f t="shared" si="36"/>
        <v>5.2886405959031657E-2</v>
      </c>
      <c r="N65">
        <f t="shared" si="23"/>
        <v>0.8606867545323551</v>
      </c>
    </row>
    <row r="66" spans="1:17" x14ac:dyDescent="0.35">
      <c r="F66" s="15">
        <f>SUM(F64:F65)</f>
        <v>4565</v>
      </c>
      <c r="H66" s="20">
        <f t="shared" si="31"/>
        <v>1</v>
      </c>
      <c r="N66" s="26" t="s">
        <v>48</v>
      </c>
      <c r="O66" s="1">
        <f>H64*N64+H65*N65</f>
        <v>0.82260301068930264</v>
      </c>
      <c r="Q66">
        <f>$G$36-O66</f>
        <v>1.422078399476645E-2</v>
      </c>
    </row>
    <row r="67" spans="1:17" x14ac:dyDescent="0.35">
      <c r="A67" s="34" t="s">
        <v>76</v>
      </c>
      <c r="B67" s="35"/>
      <c r="C67" s="36"/>
      <c r="N67" s="34" t="s">
        <v>76</v>
      </c>
      <c r="O67" s="35"/>
      <c r="P67" s="36"/>
    </row>
    <row r="68" spans="1:17" x14ac:dyDescent="0.35">
      <c r="A68" s="47" t="s">
        <v>0</v>
      </c>
      <c r="B68" s="47"/>
      <c r="C68" s="47"/>
      <c r="F68" s="47" t="s">
        <v>70</v>
      </c>
      <c r="G68" s="47"/>
      <c r="H68" s="47"/>
      <c r="N68" s="47" t="s">
        <v>70</v>
      </c>
      <c r="O68" s="47"/>
      <c r="P68" s="47"/>
    </row>
    <row r="69" spans="1:17" x14ac:dyDescent="0.35">
      <c r="A69" s="2" t="s">
        <v>1</v>
      </c>
      <c r="B69" s="2" t="s">
        <v>2</v>
      </c>
      <c r="C69" s="2" t="s">
        <v>3</v>
      </c>
      <c r="D69" s="2" t="s">
        <v>4</v>
      </c>
      <c r="E69" s="41" t="s">
        <v>43</v>
      </c>
      <c r="F69" s="41"/>
      <c r="G69">
        <f>-A71*LN(A71)-B71*LN(B71)-C71*LN(C71)</f>
        <v>0.71975360927054366</v>
      </c>
    </row>
    <row r="70" spans="1:17" x14ac:dyDescent="0.35">
      <c r="A70">
        <v>1705</v>
      </c>
      <c r="B70">
        <v>1584</v>
      </c>
      <c r="C70">
        <v>16</v>
      </c>
      <c r="D70">
        <f>SUM(A70:C70)</f>
        <v>3305</v>
      </c>
    </row>
    <row r="71" spans="1:17" x14ac:dyDescent="0.35">
      <c r="A71">
        <f>A70/$D$70</f>
        <v>0.51588502269288961</v>
      </c>
      <c r="B71">
        <f t="shared" ref="B71:D71" si="37">B70/$D$70</f>
        <v>0.47927382753403935</v>
      </c>
      <c r="C71">
        <f t="shared" si="37"/>
        <v>4.841149773071104E-3</v>
      </c>
      <c r="D71">
        <f t="shared" si="37"/>
        <v>1</v>
      </c>
    </row>
    <row r="73" spans="1:17" x14ac:dyDescent="0.35">
      <c r="A73" t="s">
        <v>5</v>
      </c>
      <c r="B73" t="s">
        <v>6</v>
      </c>
      <c r="C73" s="40" t="s">
        <v>7</v>
      </c>
      <c r="D73" s="40"/>
      <c r="E73" s="40"/>
      <c r="F73" t="s">
        <v>4</v>
      </c>
      <c r="H73" t="s">
        <v>35</v>
      </c>
      <c r="J73" s="40" t="s">
        <v>44</v>
      </c>
      <c r="K73" s="40"/>
      <c r="L73" s="40"/>
    </row>
    <row r="74" spans="1:17" x14ac:dyDescent="0.35">
      <c r="C74" s="8" t="s">
        <v>1</v>
      </c>
      <c r="D74" s="2" t="s">
        <v>2</v>
      </c>
      <c r="E74" s="6" t="s">
        <v>3</v>
      </c>
      <c r="J74" s="8" t="s">
        <v>1</v>
      </c>
      <c r="K74" s="2" t="s">
        <v>2</v>
      </c>
      <c r="L74" s="6" t="s">
        <v>3</v>
      </c>
      <c r="N74" s="32" t="s">
        <v>41</v>
      </c>
      <c r="Q74" t="s">
        <v>51</v>
      </c>
    </row>
    <row r="75" spans="1:17" x14ac:dyDescent="0.35">
      <c r="A75" s="42" t="s">
        <v>8</v>
      </c>
      <c r="B75" s="27" t="s">
        <v>9</v>
      </c>
      <c r="C75" s="12">
        <v>53</v>
      </c>
      <c r="D75" s="19">
        <v>88</v>
      </c>
      <c r="E75" s="14">
        <v>0</v>
      </c>
      <c r="F75">
        <f>SUM(C75:E75)</f>
        <v>141</v>
      </c>
      <c r="H75">
        <f>F75/$F$82</f>
        <v>4.2662632375189108E-2</v>
      </c>
      <c r="J75">
        <f>C75/$F75</f>
        <v>0.37588652482269502</v>
      </c>
      <c r="K75">
        <f t="shared" ref="K75:L81" si="38">D75/$F75</f>
        <v>0.62411347517730498</v>
      </c>
      <c r="L75">
        <f t="shared" si="38"/>
        <v>0</v>
      </c>
      <c r="N75">
        <f>-J75*LN(J75)-K75*LN(K75)-0</f>
        <v>0.6620144216381354</v>
      </c>
    </row>
    <row r="76" spans="1:17" ht="43.5" x14ac:dyDescent="0.35">
      <c r="A76" s="43"/>
      <c r="B76" s="28" t="s">
        <v>10</v>
      </c>
      <c r="C76" s="9">
        <v>179</v>
      </c>
      <c r="D76" s="13">
        <v>106</v>
      </c>
      <c r="E76" s="7">
        <v>10</v>
      </c>
      <c r="F76">
        <f t="shared" ref="F76:F81" si="39">SUM(C76:E76)</f>
        <v>295</v>
      </c>
      <c r="H76">
        <f t="shared" ref="H76:H82" si="40">F76/$F$82</f>
        <v>8.9258698940998485E-2</v>
      </c>
      <c r="J76">
        <f>C76/$F76</f>
        <v>0.60677966101694913</v>
      </c>
      <c r="K76">
        <f t="shared" si="38"/>
        <v>0.35932203389830508</v>
      </c>
      <c r="L76">
        <f t="shared" si="38"/>
        <v>3.3898305084745763E-2</v>
      </c>
      <c r="N76">
        <f t="shared" ref="N76:N80" si="41">-J76*LN(J76)-K76*LN(K76)-L76*LN(L76)</f>
        <v>0.78564500328451559</v>
      </c>
    </row>
    <row r="77" spans="1:17" x14ac:dyDescent="0.35">
      <c r="A77" s="43"/>
      <c r="B77" s="28" t="s">
        <v>11</v>
      </c>
      <c r="C77" s="9">
        <v>55</v>
      </c>
      <c r="D77" s="13">
        <v>90</v>
      </c>
      <c r="E77" s="7">
        <v>3</v>
      </c>
      <c r="F77">
        <f t="shared" si="39"/>
        <v>148</v>
      </c>
      <c r="H77">
        <f t="shared" si="40"/>
        <v>4.4780635400907716E-2</v>
      </c>
      <c r="J77">
        <f>C77/$F77</f>
        <v>0.3716216216216216</v>
      </c>
      <c r="K77">
        <f t="shared" si="38"/>
        <v>0.60810810810810811</v>
      </c>
      <c r="L77">
        <f t="shared" si="38"/>
        <v>2.0270270270270271E-2</v>
      </c>
      <c r="N77">
        <f t="shared" si="41"/>
        <v>0.7493607036052361</v>
      </c>
    </row>
    <row r="78" spans="1:17" x14ac:dyDescent="0.35">
      <c r="A78" s="43"/>
      <c r="B78" s="28" t="s">
        <v>12</v>
      </c>
      <c r="C78" s="9">
        <v>451</v>
      </c>
      <c r="D78" s="20">
        <v>443</v>
      </c>
      <c r="E78" s="7">
        <v>2</v>
      </c>
      <c r="F78">
        <f t="shared" si="39"/>
        <v>896</v>
      </c>
      <c r="H78">
        <f t="shared" si="40"/>
        <v>0.27110438729198183</v>
      </c>
      <c r="J78">
        <f>C78/$F78</f>
        <v>0.5033482142857143</v>
      </c>
      <c r="K78">
        <f t="shared" si="38"/>
        <v>0.49441964285714285</v>
      </c>
      <c r="L78">
        <f t="shared" si="38"/>
        <v>2.232142857142857E-3</v>
      </c>
      <c r="N78">
        <f t="shared" si="41"/>
        <v>0.70741644801195847</v>
      </c>
    </row>
    <row r="79" spans="1:17" x14ac:dyDescent="0.35">
      <c r="A79" s="43"/>
      <c r="B79" s="28" t="s">
        <v>13</v>
      </c>
      <c r="C79" s="9">
        <v>76</v>
      </c>
      <c r="D79" s="20">
        <v>91</v>
      </c>
      <c r="E79" s="7">
        <v>0</v>
      </c>
      <c r="F79">
        <f t="shared" si="39"/>
        <v>167</v>
      </c>
      <c r="H79">
        <f t="shared" si="40"/>
        <v>5.0529500756429653E-2</v>
      </c>
      <c r="J79">
        <f t="shared" ref="J79:J80" si="42">C79/$F79</f>
        <v>0.45508982035928142</v>
      </c>
      <c r="K79">
        <f t="shared" si="38"/>
        <v>0.54491017964071853</v>
      </c>
      <c r="L79">
        <f t="shared" si="38"/>
        <v>0</v>
      </c>
      <c r="N79">
        <f>-J79*LN(J79)-K79*LN(K79)-0</f>
        <v>0.68910789053175803</v>
      </c>
    </row>
    <row r="80" spans="1:17" x14ac:dyDescent="0.35">
      <c r="A80" s="43"/>
      <c r="B80" s="28" t="s">
        <v>14</v>
      </c>
      <c r="C80" s="9">
        <v>879</v>
      </c>
      <c r="D80" s="20">
        <v>754</v>
      </c>
      <c r="E80" s="7">
        <v>1</v>
      </c>
      <c r="F80">
        <f t="shared" si="39"/>
        <v>1634</v>
      </c>
      <c r="H80">
        <f t="shared" si="40"/>
        <v>0.49440242057488654</v>
      </c>
      <c r="J80">
        <f t="shared" si="42"/>
        <v>0.53794369645042839</v>
      </c>
      <c r="K80">
        <f t="shared" si="38"/>
        <v>0.46144430844553241</v>
      </c>
      <c r="L80">
        <f t="shared" si="38"/>
        <v>6.1199510403916763E-4</v>
      </c>
      <c r="N80">
        <f t="shared" si="41"/>
        <v>0.6949320706811053</v>
      </c>
    </row>
    <row r="81" spans="1:17" ht="43.5" x14ac:dyDescent="0.35">
      <c r="A81" s="44"/>
      <c r="B81" s="29" t="s">
        <v>15</v>
      </c>
      <c r="C81" s="8">
        <v>12</v>
      </c>
      <c r="D81" s="2">
        <v>12</v>
      </c>
      <c r="E81" s="6">
        <v>0</v>
      </c>
      <c r="F81" s="8">
        <f t="shared" si="39"/>
        <v>24</v>
      </c>
      <c r="H81">
        <f t="shared" si="40"/>
        <v>7.2617246596066564E-3</v>
      </c>
      <c r="J81">
        <f>C81/$F81</f>
        <v>0.5</v>
      </c>
      <c r="K81">
        <f t="shared" si="38"/>
        <v>0.5</v>
      </c>
      <c r="L81">
        <f t="shared" si="38"/>
        <v>0</v>
      </c>
      <c r="N81">
        <f>-J81*LN(J81)-K81*LN(K81)-0</f>
        <v>0.69314718055994529</v>
      </c>
    </row>
    <row r="82" spans="1:17" x14ac:dyDescent="0.35">
      <c r="F82" s="2">
        <f>SUM(F75:F81)</f>
        <v>3305</v>
      </c>
      <c r="G82" s="2"/>
      <c r="H82">
        <f t="shared" si="40"/>
        <v>1</v>
      </c>
      <c r="N82" s="26" t="s">
        <v>42</v>
      </c>
      <c r="O82" s="1">
        <f>H75*N75+H76*N76+H77*N77+H78*N78+H79*N79+H80*N80+H81*N81</f>
        <v>0.70713929940011122</v>
      </c>
      <c r="Q82">
        <f>$G$69-O82</f>
        <v>1.2614309870432439E-2</v>
      </c>
    </row>
    <row r="83" spans="1:17" x14ac:dyDescent="0.35">
      <c r="A83" s="42" t="s">
        <v>16</v>
      </c>
      <c r="B83" s="16" t="s">
        <v>17</v>
      </c>
      <c r="C83" s="12">
        <v>160</v>
      </c>
      <c r="D83" s="19">
        <v>165</v>
      </c>
      <c r="E83" s="14">
        <v>16</v>
      </c>
      <c r="F83" s="20">
        <f>SUM(C83:E83)</f>
        <v>341</v>
      </c>
      <c r="H83" s="20">
        <f>F83/$F$87</f>
        <v>0.10317700453857791</v>
      </c>
      <c r="J83">
        <f>C83/$F83</f>
        <v>0.46920821114369504</v>
      </c>
      <c r="K83">
        <f t="shared" ref="K83:L86" si="43">D83/$F83</f>
        <v>0.4838709677419355</v>
      </c>
      <c r="L83">
        <f t="shared" si="43"/>
        <v>4.6920821114369501E-2</v>
      </c>
      <c r="N83">
        <f t="shared" ref="N83" si="44">-J83*LN(J83)-K83*LN(K83)-L83*LN(L83)</f>
        <v>0.84985833304057068</v>
      </c>
    </row>
    <row r="84" spans="1:17" x14ac:dyDescent="0.35">
      <c r="A84" s="43"/>
      <c r="B84" s="17" t="s">
        <v>18</v>
      </c>
      <c r="C84" s="9">
        <v>1489</v>
      </c>
      <c r="D84" s="20">
        <v>1342</v>
      </c>
      <c r="E84" s="7">
        <v>0</v>
      </c>
      <c r="F84" s="20">
        <f t="shared" ref="F84:F86" si="45">SUM(C84:E84)</f>
        <v>2831</v>
      </c>
      <c r="H84" s="20">
        <f t="shared" ref="H84:H87" si="46">F84/$F$87</f>
        <v>0.85658093797276857</v>
      </c>
      <c r="J84">
        <f t="shared" ref="J84:J86" si="47">C84/$F84</f>
        <v>0.52596255740021192</v>
      </c>
      <c r="K84">
        <f t="shared" si="43"/>
        <v>0.47403744259978808</v>
      </c>
      <c r="L84">
        <f t="shared" si="43"/>
        <v>0</v>
      </c>
      <c r="N84">
        <f>-J84*LN(J84)-K84*LN(K84)-0</f>
        <v>0.69179846533304667</v>
      </c>
    </row>
    <row r="85" spans="1:17" x14ac:dyDescent="0.35">
      <c r="A85" s="43"/>
      <c r="B85" s="17" t="s">
        <v>19</v>
      </c>
      <c r="C85" s="9">
        <v>56</v>
      </c>
      <c r="D85" s="20">
        <v>31</v>
      </c>
      <c r="E85" s="7">
        <v>0</v>
      </c>
      <c r="F85" s="20">
        <f t="shared" si="45"/>
        <v>87</v>
      </c>
      <c r="H85" s="20">
        <f t="shared" si="46"/>
        <v>2.6323751891074131E-2</v>
      </c>
      <c r="J85">
        <f t="shared" si="47"/>
        <v>0.64367816091954022</v>
      </c>
      <c r="K85">
        <f t="shared" si="43"/>
        <v>0.35632183908045978</v>
      </c>
      <c r="L85">
        <f t="shared" si="43"/>
        <v>0</v>
      </c>
      <c r="N85">
        <f>-J85*LN(J85)-K85*LN(K85)-0</f>
        <v>0.65127250922690683</v>
      </c>
    </row>
    <row r="86" spans="1:17" x14ac:dyDescent="0.35">
      <c r="A86" s="44"/>
      <c r="B86" s="18" t="s">
        <v>20</v>
      </c>
      <c r="C86" s="8">
        <v>0</v>
      </c>
      <c r="D86" s="2">
        <v>46</v>
      </c>
      <c r="E86" s="6">
        <v>0</v>
      </c>
      <c r="F86" s="21">
        <f t="shared" si="45"/>
        <v>46</v>
      </c>
      <c r="H86" s="20">
        <f t="shared" si="46"/>
        <v>1.3918305597579426E-2</v>
      </c>
      <c r="J86">
        <f t="shared" si="47"/>
        <v>0</v>
      </c>
      <c r="K86">
        <f t="shared" si="43"/>
        <v>1</v>
      </c>
      <c r="L86">
        <f t="shared" si="43"/>
        <v>0</v>
      </c>
      <c r="N86">
        <f>0-K86*LN(K86)-0</f>
        <v>0</v>
      </c>
    </row>
    <row r="87" spans="1:17" x14ac:dyDescent="0.35">
      <c r="F87" s="30">
        <f>SUM(F83:F86)</f>
        <v>3305</v>
      </c>
      <c r="G87" s="2"/>
      <c r="H87" s="20">
        <f t="shared" si="46"/>
        <v>1</v>
      </c>
      <c r="N87" s="26" t="s">
        <v>45</v>
      </c>
      <c r="O87" s="1">
        <f>H83*N83+H84*N84+H85*N85+H86*N86</f>
        <v>0.69741115135474463</v>
      </c>
      <c r="Q87">
        <f>$G$69-O87</f>
        <v>2.234245791579903E-2</v>
      </c>
    </row>
    <row r="88" spans="1:17" x14ac:dyDescent="0.35">
      <c r="A88" s="50" t="s">
        <v>21</v>
      </c>
      <c r="B88" s="16" t="s">
        <v>22</v>
      </c>
      <c r="C88" s="12">
        <v>921</v>
      </c>
      <c r="D88" s="19">
        <v>631</v>
      </c>
      <c r="E88" s="14">
        <v>0</v>
      </c>
      <c r="F88" s="20">
        <f>SUM(C88:E88)</f>
        <v>1552</v>
      </c>
      <c r="H88" s="20">
        <f>F88/$F$90</f>
        <v>0.46959152798789711</v>
      </c>
      <c r="J88">
        <f>C88/$F88</f>
        <v>0.59342783505154639</v>
      </c>
      <c r="K88">
        <f t="shared" ref="K88:L89" si="48">D88/$F88</f>
        <v>0.40657216494845361</v>
      </c>
      <c r="L88">
        <f t="shared" si="48"/>
        <v>0</v>
      </c>
      <c r="N88">
        <f>-J88*LN(J88)-K88*LN(K88)-0</f>
        <v>0.67558662557908988</v>
      </c>
    </row>
    <row r="89" spans="1:17" x14ac:dyDescent="0.35">
      <c r="A89" s="51"/>
      <c r="B89" s="18" t="s">
        <v>23</v>
      </c>
      <c r="C89" s="8">
        <v>784</v>
      </c>
      <c r="D89" s="2">
        <v>953</v>
      </c>
      <c r="E89" s="6">
        <v>16</v>
      </c>
      <c r="F89" s="21">
        <f>SUM(C89:E89)</f>
        <v>1753</v>
      </c>
      <c r="H89" s="20">
        <f>F89/$F$90</f>
        <v>0.53040847201210284</v>
      </c>
      <c r="J89">
        <f>C89/$F89</f>
        <v>0.44723331431831148</v>
      </c>
      <c r="K89">
        <f t="shared" si="48"/>
        <v>0.54363947518539646</v>
      </c>
      <c r="L89">
        <f t="shared" si="48"/>
        <v>9.1272104962920701E-3</v>
      </c>
      <c r="N89">
        <f t="shared" ref="N89" si="49">-J89*LN(J89)-K89*LN(K89)-L89*LN(L89)</f>
        <v>0.73407470369304806</v>
      </c>
    </row>
    <row r="90" spans="1:17" x14ac:dyDescent="0.35">
      <c r="F90" s="30">
        <f>SUM(F88:F89)</f>
        <v>3305</v>
      </c>
      <c r="G90" s="2"/>
      <c r="H90" s="30">
        <f>F90/$F$90</f>
        <v>1</v>
      </c>
      <c r="N90" s="26" t="s">
        <v>46</v>
      </c>
      <c r="O90" s="1">
        <f>H88*N88+H89*N89</f>
        <v>0.70660919772243891</v>
      </c>
      <c r="Q90" s="1">
        <f>$G$69-O90</f>
        <v>1.3144411548104751E-2</v>
      </c>
    </row>
    <row r="91" spans="1:17" ht="14.5" customHeight="1" x14ac:dyDescent="0.35">
      <c r="A91" s="42" t="s">
        <v>26</v>
      </c>
      <c r="B91" s="16" t="s">
        <v>27</v>
      </c>
      <c r="C91" s="12">
        <v>194</v>
      </c>
      <c r="D91" s="19">
        <v>186</v>
      </c>
      <c r="E91" s="14">
        <v>16</v>
      </c>
      <c r="F91" s="20">
        <f>SUM(C91:E91)</f>
        <v>396</v>
      </c>
      <c r="H91" s="20">
        <f>F91/$F$96</f>
        <v>0.11981845688350984</v>
      </c>
      <c r="J91">
        <f>C91/$F91</f>
        <v>0.48989898989898989</v>
      </c>
      <c r="K91">
        <f t="shared" ref="K91:L95" si="50">D91/$F91</f>
        <v>0.46969696969696972</v>
      </c>
      <c r="L91">
        <f t="shared" si="50"/>
        <v>4.0404040404040407E-2</v>
      </c>
      <c r="N91">
        <f t="shared" ref="N91" si="51">-J91*LN(J91)-K91*LN(K91)-L91*LN(L91)</f>
        <v>0.83415465639393105</v>
      </c>
    </row>
    <row r="92" spans="1:17" x14ac:dyDescent="0.35">
      <c r="A92" s="43"/>
      <c r="B92" s="17" t="s">
        <v>28</v>
      </c>
      <c r="C92" s="9">
        <v>1230</v>
      </c>
      <c r="D92" s="20">
        <v>1094</v>
      </c>
      <c r="E92" s="7">
        <v>0</v>
      </c>
      <c r="F92" s="20">
        <f>SUM(C92:E92)</f>
        <v>2324</v>
      </c>
      <c r="H92" s="20">
        <f t="shared" ref="H92:H96" si="52">F92/$F$96</f>
        <v>0.7031770045385779</v>
      </c>
      <c r="J92">
        <f t="shared" ref="J92:J95" si="53">C92/$F92</f>
        <v>0.52925989672977625</v>
      </c>
      <c r="K92">
        <f t="shared" si="50"/>
        <v>0.47074010327022375</v>
      </c>
      <c r="L92">
        <f t="shared" si="50"/>
        <v>0</v>
      </c>
      <c r="N92">
        <f>-J92*LN(J92)-K92*LN(K92)-0</f>
        <v>0.69143391880098548</v>
      </c>
    </row>
    <row r="93" spans="1:17" x14ac:dyDescent="0.35">
      <c r="A93" s="43"/>
      <c r="B93" s="17" t="s">
        <v>29</v>
      </c>
      <c r="C93" s="9">
        <v>139</v>
      </c>
      <c r="D93" s="20">
        <v>161</v>
      </c>
      <c r="E93" s="7">
        <v>0</v>
      </c>
      <c r="F93" s="20">
        <f>SUM(C93:E93)</f>
        <v>300</v>
      </c>
      <c r="H93" s="20">
        <f t="shared" si="52"/>
        <v>9.0771558245083206E-2</v>
      </c>
      <c r="J93">
        <f t="shared" si="53"/>
        <v>0.46333333333333332</v>
      </c>
      <c r="K93">
        <f t="shared" si="50"/>
        <v>0.53666666666666663</v>
      </c>
      <c r="L93">
        <f t="shared" si="50"/>
        <v>0</v>
      </c>
      <c r="N93">
        <f>-J93*LN(J93)-K93*LN(K93)-0</f>
        <v>0.69045587643065209</v>
      </c>
    </row>
    <row r="94" spans="1:17" x14ac:dyDescent="0.35">
      <c r="A94" s="43"/>
      <c r="B94" s="17" t="s">
        <v>30</v>
      </c>
      <c r="C94" s="9">
        <v>142</v>
      </c>
      <c r="D94" s="20">
        <v>143</v>
      </c>
      <c r="E94" s="7">
        <v>0</v>
      </c>
      <c r="F94" s="20">
        <f>SUM(C94:E94)</f>
        <v>285</v>
      </c>
      <c r="H94" s="20">
        <f t="shared" si="52"/>
        <v>8.6232980332829043E-2</v>
      </c>
      <c r="J94">
        <f t="shared" si="53"/>
        <v>0.49824561403508771</v>
      </c>
      <c r="K94">
        <f t="shared" si="50"/>
        <v>0.50175438596491229</v>
      </c>
      <c r="L94">
        <f t="shared" si="50"/>
        <v>0</v>
      </c>
      <c r="N94">
        <f>-J94*LN(J94)-K94*LN(K94)-0</f>
        <v>0.69314102480708639</v>
      </c>
    </row>
    <row r="95" spans="1:17" x14ac:dyDescent="0.35">
      <c r="A95" s="44"/>
      <c r="B95" s="18" t="s">
        <v>31</v>
      </c>
      <c r="C95" s="8">
        <v>0</v>
      </c>
      <c r="D95" s="2">
        <v>0</v>
      </c>
      <c r="E95" s="6">
        <v>0</v>
      </c>
      <c r="F95" s="21">
        <f>SUM(C95:E95)</f>
        <v>0</v>
      </c>
      <c r="H95" s="20">
        <f t="shared" si="52"/>
        <v>0</v>
      </c>
      <c r="J95" t="e">
        <f t="shared" si="53"/>
        <v>#DIV/0!</v>
      </c>
      <c r="K95" t="e">
        <f t="shared" si="50"/>
        <v>#DIV/0!</v>
      </c>
      <c r="L95" t="e">
        <f t="shared" si="50"/>
        <v>#DIV/0!</v>
      </c>
      <c r="N95">
        <v>0</v>
      </c>
    </row>
    <row r="96" spans="1:17" x14ac:dyDescent="0.35">
      <c r="F96" s="21">
        <f>SUM(F91:F95)</f>
        <v>3305</v>
      </c>
      <c r="G96" s="2"/>
      <c r="H96" s="20">
        <f t="shared" si="52"/>
        <v>1</v>
      </c>
      <c r="N96" s="26" t="s">
        <v>49</v>
      </c>
      <c r="O96" s="1">
        <f>H91*N91+H92*N92+H93*N93+H94*N94+H95*N95</f>
        <v>0.70859292775331373</v>
      </c>
      <c r="Q96">
        <f>$G$69-O96</f>
        <v>1.1160681517229931E-2</v>
      </c>
    </row>
    <row r="97" spans="1:17" x14ac:dyDescent="0.35">
      <c r="A97" s="37" t="s">
        <v>32</v>
      </c>
      <c r="B97" s="22" t="s">
        <v>33</v>
      </c>
      <c r="C97" s="12">
        <v>709</v>
      </c>
      <c r="D97" s="19">
        <v>539</v>
      </c>
      <c r="E97" s="14">
        <v>16</v>
      </c>
      <c r="F97" s="15">
        <f>SUM(C97:E97)</f>
        <v>1264</v>
      </c>
      <c r="H97" s="20">
        <f>F97/$F$99</f>
        <v>0.38245083207261726</v>
      </c>
      <c r="J97">
        <f>C97/$F97</f>
        <v>0.56091772151898733</v>
      </c>
      <c r="K97">
        <f t="shared" ref="K97:L98" si="54">D97/$F97</f>
        <v>0.42642405063291139</v>
      </c>
      <c r="L97">
        <f t="shared" si="54"/>
        <v>1.2658227848101266E-2</v>
      </c>
      <c r="N97">
        <f t="shared" ref="N97" si="55">-J97*LN(J97)-K97*LN(K97)-L97*LN(L97)</f>
        <v>0.74307163753349237</v>
      </c>
    </row>
    <row r="98" spans="1:17" x14ac:dyDescent="0.35">
      <c r="A98" s="38"/>
      <c r="B98" s="23" t="s">
        <v>34</v>
      </c>
      <c r="C98" s="8">
        <v>996</v>
      </c>
      <c r="D98" s="2">
        <v>1045</v>
      </c>
      <c r="E98" s="6">
        <v>0</v>
      </c>
      <c r="F98" s="21">
        <f>SUM(C98:E98)</f>
        <v>2041</v>
      </c>
      <c r="H98" s="20">
        <f t="shared" ref="H98:H99" si="56">F98/$F$99</f>
        <v>0.61754916792738279</v>
      </c>
      <c r="J98">
        <f>C98/$F98</f>
        <v>0.48799608035276826</v>
      </c>
      <c r="K98">
        <f t="shared" si="54"/>
        <v>0.5120039196472318</v>
      </c>
      <c r="L98">
        <f t="shared" si="54"/>
        <v>0</v>
      </c>
      <c r="N98">
        <f>-J98*LN(J98)-K98*LN(K98)-0</f>
        <v>0.69285896469562513</v>
      </c>
    </row>
    <row r="99" spans="1:17" x14ac:dyDescent="0.35">
      <c r="F99" s="15">
        <f>SUM(F97:F98)</f>
        <v>3305</v>
      </c>
      <c r="H99" s="20">
        <f t="shared" si="56"/>
        <v>1</v>
      </c>
      <c r="N99" s="26" t="s">
        <v>48</v>
      </c>
      <c r="O99" s="1">
        <f>H97*N97+H98*N98</f>
        <v>0.71206284320305757</v>
      </c>
      <c r="Q99">
        <f>$G$69-O99</f>
        <v>7.6907660674860878E-3</v>
      </c>
    </row>
    <row r="100" spans="1:17" x14ac:dyDescent="0.35">
      <c r="A100" s="34" t="s">
        <v>76</v>
      </c>
      <c r="B100" s="35"/>
      <c r="C100" s="36"/>
      <c r="N100" s="34" t="s">
        <v>76</v>
      </c>
      <c r="O100" s="35"/>
      <c r="P100" s="36"/>
    </row>
    <row r="101" spans="1:17" x14ac:dyDescent="0.35">
      <c r="A101" s="47" t="s">
        <v>0</v>
      </c>
      <c r="B101" s="47"/>
      <c r="C101" s="47"/>
      <c r="F101" s="47" t="s">
        <v>62</v>
      </c>
      <c r="G101" s="47"/>
      <c r="H101" s="47"/>
      <c r="N101" s="47" t="s">
        <v>62</v>
      </c>
      <c r="O101" s="47"/>
      <c r="P101" s="47"/>
    </row>
    <row r="102" spans="1:17" x14ac:dyDescent="0.35">
      <c r="A102" s="2" t="s">
        <v>1</v>
      </c>
      <c r="B102" s="2" t="s">
        <v>2</v>
      </c>
      <c r="C102" s="2" t="s">
        <v>3</v>
      </c>
      <c r="D102" s="2" t="s">
        <v>4</v>
      </c>
      <c r="E102" s="41" t="s">
        <v>43</v>
      </c>
      <c r="F102" s="41"/>
      <c r="G102">
        <f>-A104*LN(A104)-B104*LN(B104)-C104*LN(C104)</f>
        <v>0.85304287773977427</v>
      </c>
    </row>
    <row r="103" spans="1:17" x14ac:dyDescent="0.35">
      <c r="A103">
        <v>2306</v>
      </c>
      <c r="B103">
        <v>3163</v>
      </c>
      <c r="C103">
        <v>309</v>
      </c>
      <c r="D103">
        <f>SUM(A103:C103)</f>
        <v>5778</v>
      </c>
    </row>
    <row r="104" spans="1:17" x14ac:dyDescent="0.35">
      <c r="A104">
        <f>A103/$D$103</f>
        <v>0.3991000346140533</v>
      </c>
      <c r="B104">
        <f t="shared" ref="B104:D104" si="57">B103/$D$103</f>
        <v>0.54742125302872968</v>
      </c>
      <c r="C104">
        <f t="shared" si="57"/>
        <v>5.3478712357217031E-2</v>
      </c>
      <c r="D104">
        <f t="shared" si="57"/>
        <v>1</v>
      </c>
    </row>
    <row r="106" spans="1:17" x14ac:dyDescent="0.35">
      <c r="A106" t="s">
        <v>5</v>
      </c>
      <c r="B106" t="s">
        <v>6</v>
      </c>
      <c r="C106" s="40" t="s">
        <v>7</v>
      </c>
      <c r="D106" s="40"/>
      <c r="E106" s="40"/>
      <c r="F106" t="s">
        <v>4</v>
      </c>
      <c r="H106" t="s">
        <v>35</v>
      </c>
      <c r="J106" s="40" t="s">
        <v>44</v>
      </c>
      <c r="K106" s="40"/>
      <c r="L106" s="40"/>
    </row>
    <row r="107" spans="1:17" x14ac:dyDescent="0.35">
      <c r="C107" s="8" t="s">
        <v>1</v>
      </c>
      <c r="D107" s="2" t="s">
        <v>2</v>
      </c>
      <c r="E107" s="6" t="s">
        <v>3</v>
      </c>
      <c r="J107" s="8" t="s">
        <v>1</v>
      </c>
      <c r="K107" s="2" t="s">
        <v>2</v>
      </c>
      <c r="L107" s="6" t="s">
        <v>3</v>
      </c>
      <c r="N107" s="32" t="s">
        <v>41</v>
      </c>
      <c r="Q107" t="s">
        <v>51</v>
      </c>
    </row>
    <row r="108" spans="1:17" x14ac:dyDescent="0.35">
      <c r="A108" s="52" t="s">
        <v>8</v>
      </c>
      <c r="B108" s="27" t="s">
        <v>9</v>
      </c>
      <c r="C108" s="12">
        <v>91</v>
      </c>
      <c r="D108" s="19">
        <v>51</v>
      </c>
      <c r="E108" s="14">
        <v>21</v>
      </c>
      <c r="F108">
        <f>SUM(C108:E108)</f>
        <v>163</v>
      </c>
      <c r="H108">
        <f>F108/$F$115</f>
        <v>2.8210453444098303E-2</v>
      </c>
      <c r="J108">
        <f>C108/$F108</f>
        <v>0.55828220858895705</v>
      </c>
      <c r="K108">
        <f t="shared" ref="K108:L114" si="58">D108/$F108</f>
        <v>0.31288343558282211</v>
      </c>
      <c r="L108">
        <f t="shared" si="58"/>
        <v>0.12883435582822086</v>
      </c>
      <c r="N108">
        <f>-J108*LN(J108)-K108*LN(K108)-L108*LN(L108)</f>
        <v>0.95297539372599016</v>
      </c>
    </row>
    <row r="109" spans="1:17" ht="43.5" x14ac:dyDescent="0.35">
      <c r="A109" s="53"/>
      <c r="B109" s="28" t="s">
        <v>10</v>
      </c>
      <c r="C109" s="9">
        <v>134</v>
      </c>
      <c r="D109" s="13">
        <v>260</v>
      </c>
      <c r="E109" s="7">
        <v>49</v>
      </c>
      <c r="F109">
        <f t="shared" ref="F109:F114" si="59">SUM(C109:E109)</f>
        <v>443</v>
      </c>
      <c r="H109">
        <f t="shared" ref="H109:H114" si="60">F109/$F$115</f>
        <v>7.6670128071997232E-2</v>
      </c>
      <c r="J109">
        <f>C109/$F109</f>
        <v>0.30248306997742663</v>
      </c>
      <c r="K109">
        <f t="shared" si="58"/>
        <v>0.58690744920993232</v>
      </c>
      <c r="L109">
        <f t="shared" si="58"/>
        <v>0.11060948081264109</v>
      </c>
      <c r="N109">
        <f t="shared" ref="N109:N113" si="61">-J109*LN(J109)-K109*LN(K109)-L109*LN(L109)</f>
        <v>0.91797845658039523</v>
      </c>
    </row>
    <row r="110" spans="1:17" x14ac:dyDescent="0.35">
      <c r="A110" s="53"/>
      <c r="B110" s="28" t="s">
        <v>11</v>
      </c>
      <c r="C110" s="9">
        <v>158</v>
      </c>
      <c r="D110" s="13">
        <v>294</v>
      </c>
      <c r="E110" s="7">
        <v>73</v>
      </c>
      <c r="F110">
        <f t="shared" si="59"/>
        <v>525</v>
      </c>
      <c r="H110">
        <f t="shared" si="60"/>
        <v>9.0861889927310494E-2</v>
      </c>
      <c r="J110">
        <f>C110/$F110</f>
        <v>0.30095238095238097</v>
      </c>
      <c r="K110">
        <f t="shared" si="58"/>
        <v>0.56000000000000005</v>
      </c>
      <c r="L110">
        <f t="shared" si="58"/>
        <v>0.13904761904761906</v>
      </c>
      <c r="N110">
        <f t="shared" si="61"/>
        <v>0.96041539398273668</v>
      </c>
    </row>
    <row r="111" spans="1:17" x14ac:dyDescent="0.35">
      <c r="A111" s="53"/>
      <c r="B111" s="28" t="s">
        <v>12</v>
      </c>
      <c r="C111" s="9">
        <v>539</v>
      </c>
      <c r="D111" s="20">
        <v>773</v>
      </c>
      <c r="E111" s="7">
        <v>63</v>
      </c>
      <c r="F111">
        <f t="shared" si="59"/>
        <v>1375</v>
      </c>
      <c r="H111">
        <f t="shared" si="60"/>
        <v>0.23797161647628937</v>
      </c>
      <c r="J111">
        <f>C111/$F111</f>
        <v>0.39200000000000002</v>
      </c>
      <c r="K111">
        <f t="shared" si="58"/>
        <v>0.56218181818181823</v>
      </c>
      <c r="L111">
        <f t="shared" si="58"/>
        <v>4.581818181818182E-2</v>
      </c>
      <c r="N111">
        <f t="shared" si="61"/>
        <v>0.83214363916198575</v>
      </c>
    </row>
    <row r="112" spans="1:17" x14ac:dyDescent="0.35">
      <c r="A112" s="53"/>
      <c r="B112" s="28" t="s">
        <v>13</v>
      </c>
      <c r="C112" s="9">
        <v>101</v>
      </c>
      <c r="D112" s="20">
        <v>148</v>
      </c>
      <c r="E112" s="7">
        <v>3</v>
      </c>
      <c r="F112">
        <f t="shared" si="59"/>
        <v>252</v>
      </c>
      <c r="H112">
        <f t="shared" si="60"/>
        <v>4.3613707165109032E-2</v>
      </c>
      <c r="J112">
        <f t="shared" ref="J112:J113" si="62">C112/$F112</f>
        <v>0.40079365079365081</v>
      </c>
      <c r="K112">
        <f t="shared" si="58"/>
        <v>0.58730158730158732</v>
      </c>
      <c r="L112">
        <f t="shared" si="58"/>
        <v>1.1904761904761904E-2</v>
      </c>
      <c r="N112">
        <f t="shared" si="61"/>
        <v>0.73176866852705602</v>
      </c>
    </row>
    <row r="113" spans="1:17" x14ac:dyDescent="0.35">
      <c r="A113" s="53"/>
      <c r="B113" s="28" t="s">
        <v>14</v>
      </c>
      <c r="C113" s="9">
        <v>1279</v>
      </c>
      <c r="D113" s="20">
        <v>1631</v>
      </c>
      <c r="E113" s="7">
        <v>100</v>
      </c>
      <c r="F113">
        <f t="shared" si="59"/>
        <v>3010</v>
      </c>
      <c r="H113">
        <f t="shared" si="60"/>
        <v>0.52094150224991342</v>
      </c>
      <c r="J113">
        <f t="shared" si="62"/>
        <v>0.4249169435215947</v>
      </c>
      <c r="K113">
        <f t="shared" si="58"/>
        <v>0.54186046511627906</v>
      </c>
      <c r="L113">
        <f t="shared" si="58"/>
        <v>3.3222591362126248E-2</v>
      </c>
      <c r="N113">
        <f t="shared" si="61"/>
        <v>0.80880046681500695</v>
      </c>
    </row>
    <row r="114" spans="1:17" ht="43.5" x14ac:dyDescent="0.35">
      <c r="A114" s="54"/>
      <c r="B114" s="29" t="s">
        <v>15</v>
      </c>
      <c r="C114" s="8">
        <v>4</v>
      </c>
      <c r="D114" s="2">
        <v>6</v>
      </c>
      <c r="E114" s="6">
        <v>0</v>
      </c>
      <c r="F114" s="8">
        <f t="shared" si="59"/>
        <v>10</v>
      </c>
      <c r="H114">
        <f t="shared" si="60"/>
        <v>1.7307026652821046E-3</v>
      </c>
      <c r="J114">
        <f>C114/$F114</f>
        <v>0.4</v>
      </c>
      <c r="K114">
        <f t="shared" si="58"/>
        <v>0.6</v>
      </c>
      <c r="L114">
        <f t="shared" si="58"/>
        <v>0</v>
      </c>
      <c r="N114">
        <f>-J114*LN(J114)-K114*LN(K114)-0</f>
        <v>0.67301166700925652</v>
      </c>
    </row>
    <row r="115" spans="1:17" x14ac:dyDescent="0.35">
      <c r="F115" s="2">
        <f>SUM(F108:F114)</f>
        <v>5778</v>
      </c>
      <c r="G115" s="2"/>
      <c r="H115">
        <f>F115/$F$115</f>
        <v>1</v>
      </c>
      <c r="N115" s="26" t="s">
        <v>42</v>
      </c>
      <c r="O115" s="1">
        <f>H108*N108+H109*N109+H110*N110+H111*N111+H112*N112+H113*N113+H114*N114</f>
        <v>0.83697477628646599</v>
      </c>
      <c r="Q115" s="1">
        <f>$G$102-O115</f>
        <v>1.6068101453308281E-2</v>
      </c>
    </row>
    <row r="116" spans="1:17" x14ac:dyDescent="0.35">
      <c r="A116" s="42" t="s">
        <v>16</v>
      </c>
      <c r="B116" s="16" t="s">
        <v>17</v>
      </c>
      <c r="C116" s="12">
        <v>254</v>
      </c>
      <c r="D116" s="19">
        <v>322</v>
      </c>
      <c r="E116" s="14">
        <v>39</v>
      </c>
      <c r="F116" s="20">
        <f>SUM(C116:E116)</f>
        <v>615</v>
      </c>
      <c r="H116" s="20">
        <f>F116/$F$120</f>
        <v>0.10643821391484942</v>
      </c>
      <c r="J116">
        <f>C116/$F116</f>
        <v>0.41300813008130083</v>
      </c>
      <c r="K116">
        <f t="shared" ref="K116:L119" si="63">D116/$F116</f>
        <v>0.52357723577235771</v>
      </c>
      <c r="L116">
        <f t="shared" si="63"/>
        <v>6.3414634146341464E-2</v>
      </c>
      <c r="N116">
        <f t="shared" ref="N116:N119" si="64">-J116*LN(J116)-K116*LN(K116)-L116*LN(L116)</f>
        <v>0.87891103904706425</v>
      </c>
    </row>
    <row r="117" spans="1:17" x14ac:dyDescent="0.35">
      <c r="A117" s="43"/>
      <c r="B117" s="17" t="s">
        <v>18</v>
      </c>
      <c r="C117" s="9">
        <v>1641</v>
      </c>
      <c r="D117" s="20">
        <v>2612</v>
      </c>
      <c r="E117" s="7">
        <v>222</v>
      </c>
      <c r="F117" s="20">
        <f t="shared" ref="F117:F119" si="65">SUM(C117:E117)</f>
        <v>4475</v>
      </c>
      <c r="H117" s="20">
        <f t="shared" ref="H117:H120" si="66">F117/$F$120</f>
        <v>0.77448944271374176</v>
      </c>
      <c r="J117">
        <f t="shared" ref="J117:J119" si="67">C117/$F117</f>
        <v>0.36670391061452512</v>
      </c>
      <c r="K117">
        <f t="shared" si="63"/>
        <v>0.58368715083798883</v>
      </c>
      <c r="L117">
        <f t="shared" si="63"/>
        <v>4.9608938547486034E-2</v>
      </c>
      <c r="N117">
        <f t="shared" si="64"/>
        <v>0.83113359446992174</v>
      </c>
    </row>
    <row r="118" spans="1:17" x14ac:dyDescent="0.35">
      <c r="A118" s="43"/>
      <c r="B118" s="17" t="s">
        <v>19</v>
      </c>
      <c r="C118" s="9">
        <v>113</v>
      </c>
      <c r="D118" s="20">
        <v>61</v>
      </c>
      <c r="E118" s="7">
        <v>25</v>
      </c>
      <c r="F118" s="20">
        <f t="shared" si="65"/>
        <v>199</v>
      </c>
      <c r="H118" s="20">
        <f t="shared" si="66"/>
        <v>3.444098303911388E-2</v>
      </c>
      <c r="J118">
        <f t="shared" si="67"/>
        <v>0.56783919597989951</v>
      </c>
      <c r="K118">
        <f t="shared" si="63"/>
        <v>0.30653266331658291</v>
      </c>
      <c r="L118">
        <f t="shared" si="63"/>
        <v>0.12562814070351758</v>
      </c>
      <c r="N118">
        <f t="shared" si="64"/>
        <v>0.94441022748443459</v>
      </c>
    </row>
    <row r="119" spans="1:17" x14ac:dyDescent="0.35">
      <c r="A119" s="44"/>
      <c r="B119" s="18" t="s">
        <v>20</v>
      </c>
      <c r="C119" s="8">
        <v>298</v>
      </c>
      <c r="D119" s="2">
        <v>168</v>
      </c>
      <c r="E119" s="6">
        <v>23</v>
      </c>
      <c r="F119" s="21">
        <f t="shared" si="65"/>
        <v>489</v>
      </c>
      <c r="H119" s="20">
        <f t="shared" si="66"/>
        <v>8.4631360332294917E-2</v>
      </c>
      <c r="J119">
        <f t="shared" si="67"/>
        <v>0.60940695296523517</v>
      </c>
      <c r="K119">
        <f t="shared" si="63"/>
        <v>0.34355828220858897</v>
      </c>
      <c r="L119">
        <f t="shared" si="63"/>
        <v>4.7034764826175871E-2</v>
      </c>
      <c r="N119">
        <f t="shared" si="64"/>
        <v>0.81265661118299382</v>
      </c>
    </row>
    <row r="120" spans="1:17" x14ac:dyDescent="0.35">
      <c r="F120" s="30">
        <f>SUM(F116:F119)</f>
        <v>5778</v>
      </c>
      <c r="G120" s="2"/>
      <c r="H120" s="20">
        <f t="shared" si="66"/>
        <v>1</v>
      </c>
      <c r="N120" s="26" t="s">
        <v>45</v>
      </c>
      <c r="O120" s="1">
        <f>H116*N116+H117*N117+H118*N118+H119*N119</f>
        <v>0.83855656670209933</v>
      </c>
      <c r="Q120">
        <f>$G$102-O120</f>
        <v>1.4486311037674948E-2</v>
      </c>
    </row>
    <row r="121" spans="1:17" x14ac:dyDescent="0.35">
      <c r="A121" s="45" t="s">
        <v>21</v>
      </c>
      <c r="B121" s="16" t="s">
        <v>22</v>
      </c>
      <c r="C121" s="12">
        <v>1279</v>
      </c>
      <c r="D121" s="19">
        <v>1437</v>
      </c>
      <c r="E121" s="14">
        <v>245</v>
      </c>
      <c r="F121" s="20">
        <f>SUM(C121:E121)</f>
        <v>2961</v>
      </c>
      <c r="H121" s="20">
        <f>F121/$F$123</f>
        <v>0.51246105919003115</v>
      </c>
      <c r="J121">
        <f>C121/$F121</f>
        <v>0.43194866599121917</v>
      </c>
      <c r="K121">
        <f t="shared" ref="K121:L122" si="68">D121/$F121</f>
        <v>0.48530901722391084</v>
      </c>
      <c r="L121">
        <f t="shared" si="68"/>
        <v>8.2742316784869971E-2</v>
      </c>
      <c r="N121">
        <f t="shared" ref="N121:N122" si="69">-J121*LN(J121)-K121*LN(K121)-L121*LN(L121)</f>
        <v>0.91965810956111271</v>
      </c>
    </row>
    <row r="122" spans="1:17" x14ac:dyDescent="0.35">
      <c r="A122" s="46"/>
      <c r="B122" s="18" t="s">
        <v>23</v>
      </c>
      <c r="C122" s="8">
        <v>1027</v>
      </c>
      <c r="D122" s="2">
        <v>1726</v>
      </c>
      <c r="E122" s="6">
        <v>64</v>
      </c>
      <c r="F122" s="21">
        <f>SUM(C122:E122)</f>
        <v>2817</v>
      </c>
      <c r="H122" s="20">
        <f t="shared" ref="H122:H123" si="70">F122/$F$123</f>
        <v>0.48753894080996885</v>
      </c>
      <c r="J122">
        <f>C122/$F122</f>
        <v>0.36457223997160099</v>
      </c>
      <c r="K122">
        <f t="shared" si="68"/>
        <v>0.61270855520056799</v>
      </c>
      <c r="L122">
        <f t="shared" si="68"/>
        <v>2.2719204827831026E-2</v>
      </c>
      <c r="N122">
        <f t="shared" si="69"/>
        <v>0.75399140210139548</v>
      </c>
    </row>
    <row r="123" spans="1:17" x14ac:dyDescent="0.35">
      <c r="F123" s="30">
        <f>SUM(F121:F122)</f>
        <v>5778</v>
      </c>
      <c r="G123" s="2"/>
      <c r="H123" s="20">
        <f t="shared" si="70"/>
        <v>1</v>
      </c>
      <c r="N123" s="26" t="s">
        <v>46</v>
      </c>
      <c r="O123" s="1">
        <f>H121*N121+H122*N122</f>
        <v>0.83888913847872726</v>
      </c>
      <c r="Q123">
        <f>$G$102-O123</f>
        <v>1.4153739261047016E-2</v>
      </c>
    </row>
    <row r="124" spans="1:17" ht="14.5" customHeight="1" x14ac:dyDescent="0.35">
      <c r="A124" s="42" t="s">
        <v>26</v>
      </c>
      <c r="B124" s="16" t="s">
        <v>27</v>
      </c>
      <c r="C124" s="12">
        <v>401</v>
      </c>
      <c r="D124" s="19">
        <v>357</v>
      </c>
      <c r="E124" s="14">
        <v>53</v>
      </c>
      <c r="F124" s="20">
        <f>SUM(C124:E124)</f>
        <v>811</v>
      </c>
      <c r="H124" s="20">
        <f>F124/$F$129</f>
        <v>0.14035998615437867</v>
      </c>
      <c r="J124">
        <f>C124/$F124</f>
        <v>0.49445129469790383</v>
      </c>
      <c r="K124">
        <f t="shared" ref="K124:L127" si="71">D124/$F124</f>
        <v>0.44019728729963009</v>
      </c>
      <c r="L124">
        <f t="shared" si="71"/>
        <v>6.5351418002466091E-2</v>
      </c>
      <c r="N124">
        <f t="shared" ref="N124:N127" si="72">-J124*LN(J124)-K124*LN(K124)-L124*LN(L124)</f>
        <v>0.88771851297666093</v>
      </c>
    </row>
    <row r="125" spans="1:17" x14ac:dyDescent="0.35">
      <c r="A125" s="43"/>
      <c r="B125" s="17" t="s">
        <v>28</v>
      </c>
      <c r="C125" s="9">
        <v>1237</v>
      </c>
      <c r="D125" s="20">
        <v>1996</v>
      </c>
      <c r="E125" s="7">
        <v>123</v>
      </c>
      <c r="F125" s="20">
        <f>SUM(C125:E125)</f>
        <v>3356</v>
      </c>
      <c r="H125" s="20">
        <f t="shared" ref="H125:H129" si="73">F125/$F$129</f>
        <v>0.58082381446867426</v>
      </c>
      <c r="J125">
        <f t="shared" ref="J125:J127" si="74">C125/$F125</f>
        <v>0.36859356376638858</v>
      </c>
      <c r="K125">
        <f t="shared" si="71"/>
        <v>0.59475566150178782</v>
      </c>
      <c r="L125">
        <f t="shared" si="71"/>
        <v>3.6650774731823599E-2</v>
      </c>
      <c r="N125">
        <f t="shared" si="72"/>
        <v>0.79809574807707073</v>
      </c>
    </row>
    <row r="126" spans="1:17" x14ac:dyDescent="0.35">
      <c r="A126" s="43"/>
      <c r="B126" s="17" t="s">
        <v>29</v>
      </c>
      <c r="C126" s="9">
        <v>120</v>
      </c>
      <c r="D126" s="20">
        <v>60</v>
      </c>
      <c r="E126" s="7">
        <v>0</v>
      </c>
      <c r="F126" s="20">
        <f>SUM(C126:E126)</f>
        <v>180</v>
      </c>
      <c r="H126" s="20">
        <f t="shared" si="73"/>
        <v>3.1152647975077882E-2</v>
      </c>
      <c r="J126">
        <f t="shared" si="74"/>
        <v>0.66666666666666663</v>
      </c>
      <c r="K126">
        <f t="shared" si="71"/>
        <v>0.33333333333333331</v>
      </c>
      <c r="L126">
        <f t="shared" si="71"/>
        <v>0</v>
      </c>
      <c r="N126">
        <f>-J126*LN(J126)-K126*LN(K126)-0</f>
        <v>0.63651416829481278</v>
      </c>
    </row>
    <row r="127" spans="1:17" x14ac:dyDescent="0.35">
      <c r="A127" s="43"/>
      <c r="B127" s="17" t="s">
        <v>30</v>
      </c>
      <c r="C127" s="9">
        <v>548</v>
      </c>
      <c r="D127" s="20">
        <v>750</v>
      </c>
      <c r="E127" s="7">
        <v>133</v>
      </c>
      <c r="F127" s="20">
        <f>SUM(C127:E127)</f>
        <v>1431</v>
      </c>
      <c r="H127" s="20">
        <f t="shared" si="73"/>
        <v>0.24766355140186916</v>
      </c>
      <c r="J127">
        <f t="shared" si="74"/>
        <v>0.3829489867225716</v>
      </c>
      <c r="K127">
        <f t="shared" si="71"/>
        <v>0.52410901467505244</v>
      </c>
      <c r="L127">
        <f t="shared" si="71"/>
        <v>9.2941998602375966E-2</v>
      </c>
      <c r="N127">
        <f t="shared" si="72"/>
        <v>0.92698818123445725</v>
      </c>
    </row>
    <row r="128" spans="1:17" x14ac:dyDescent="0.35">
      <c r="A128" s="44"/>
      <c r="B128" s="18" t="s">
        <v>31</v>
      </c>
      <c r="C128" s="8">
        <v>0</v>
      </c>
      <c r="D128" s="2">
        <v>0</v>
      </c>
      <c r="E128" s="6">
        <v>0</v>
      </c>
      <c r="F128" s="21">
        <f>SUM(C128:E128)</f>
        <v>0</v>
      </c>
      <c r="H128" s="20">
        <f t="shared" si="73"/>
        <v>0</v>
      </c>
      <c r="J128">
        <v>0</v>
      </c>
      <c r="K128">
        <v>0</v>
      </c>
      <c r="L128">
        <v>0</v>
      </c>
      <c r="N128">
        <v>0</v>
      </c>
    </row>
    <row r="129" spans="1:17" x14ac:dyDescent="0.35">
      <c r="F129" s="21">
        <f>SUM(F124:F128)</f>
        <v>5778</v>
      </c>
      <c r="G129" s="2"/>
      <c r="H129" s="20">
        <f t="shared" si="73"/>
        <v>1</v>
      </c>
      <c r="N129" s="26" t="s">
        <v>49</v>
      </c>
      <c r="O129" s="1">
        <f>H124*N124+H125*N125+H126*N126+H127*N127+H128*N128</f>
        <v>0.83756346178786711</v>
      </c>
      <c r="Q129">
        <f>$G$102-O129</f>
        <v>1.5479415951907161E-2</v>
      </c>
    </row>
    <row r="130" spans="1:17" x14ac:dyDescent="0.35">
      <c r="A130" s="60" t="s">
        <v>32</v>
      </c>
      <c r="B130" s="22" t="s">
        <v>33</v>
      </c>
      <c r="C130" s="12">
        <v>917</v>
      </c>
      <c r="D130" s="19">
        <v>1108</v>
      </c>
      <c r="E130" s="14">
        <v>51</v>
      </c>
      <c r="F130" s="15">
        <f>SUM(C130:E130)</f>
        <v>2076</v>
      </c>
      <c r="H130" s="20">
        <f>F130/$F$132</f>
        <v>0.3592938733125649</v>
      </c>
      <c r="J130">
        <f>C130/$F130</f>
        <v>0.44171483622350677</v>
      </c>
      <c r="K130">
        <f t="shared" ref="K130:L131" si="75">D130/$F130</f>
        <v>0.53371868978805392</v>
      </c>
      <c r="L130">
        <f t="shared" si="75"/>
        <v>2.4566473988439308E-2</v>
      </c>
      <c r="N130">
        <f t="shared" ref="N130:N131" si="76">-J130*LN(J130)-K130*LN(K130)-L130*LN(L130)</f>
        <v>0.78708831735681561</v>
      </c>
    </row>
    <row r="131" spans="1:17" x14ac:dyDescent="0.35">
      <c r="A131" s="61"/>
      <c r="B131" s="23" t="s">
        <v>34</v>
      </c>
      <c r="C131" s="8">
        <v>1389</v>
      </c>
      <c r="D131" s="2">
        <v>2055</v>
      </c>
      <c r="E131" s="6">
        <v>258</v>
      </c>
      <c r="F131" s="21">
        <f>SUM(C131:E131)</f>
        <v>3702</v>
      </c>
      <c r="H131" s="20">
        <f t="shared" ref="H131:H132" si="77">F131/$F$132</f>
        <v>0.6407061266874351</v>
      </c>
      <c r="J131">
        <f>C131/$F131</f>
        <v>0.37520259319286869</v>
      </c>
      <c r="K131">
        <f t="shared" si="75"/>
        <v>0.55510534846029169</v>
      </c>
      <c r="L131">
        <f t="shared" si="75"/>
        <v>6.9692058346839544E-2</v>
      </c>
      <c r="N131">
        <f t="shared" si="76"/>
        <v>0.88017714633781907</v>
      </c>
    </row>
    <row r="132" spans="1:17" x14ac:dyDescent="0.35">
      <c r="F132" s="15">
        <f>SUM(F130:F131)</f>
        <v>5778</v>
      </c>
      <c r="H132" s="20">
        <f t="shared" si="77"/>
        <v>1</v>
      </c>
      <c r="N132" s="26" t="s">
        <v>48</v>
      </c>
      <c r="O132" s="1">
        <f>H130*N130+H131*N131</f>
        <v>0.84673090041110333</v>
      </c>
      <c r="Q132">
        <f>$G$102-O132</f>
        <v>6.311977328670948E-3</v>
      </c>
    </row>
  </sheetData>
  <mergeCells count="52">
    <mergeCell ref="J106:L106"/>
    <mergeCell ref="A108:A114"/>
    <mergeCell ref="A116:A119"/>
    <mergeCell ref="A121:A122"/>
    <mergeCell ref="A124:A128"/>
    <mergeCell ref="A130:A131"/>
    <mergeCell ref="A88:A89"/>
    <mergeCell ref="A91:A95"/>
    <mergeCell ref="A97:A98"/>
    <mergeCell ref="A101:C101"/>
    <mergeCell ref="E102:F102"/>
    <mergeCell ref="C106:E106"/>
    <mergeCell ref="A68:C68"/>
    <mergeCell ref="E69:F69"/>
    <mergeCell ref="C73:E73"/>
    <mergeCell ref="J73:L73"/>
    <mergeCell ref="A75:A81"/>
    <mergeCell ref="A83:A86"/>
    <mergeCell ref="J40:L40"/>
    <mergeCell ref="A42:A48"/>
    <mergeCell ref="A50:A53"/>
    <mergeCell ref="A55:A56"/>
    <mergeCell ref="A58:A62"/>
    <mergeCell ref="A64:A65"/>
    <mergeCell ref="C40:E40"/>
    <mergeCell ref="F68:H68"/>
    <mergeCell ref="A22:A23"/>
    <mergeCell ref="A25:A29"/>
    <mergeCell ref="A31:A32"/>
    <mergeCell ref="A35:C35"/>
    <mergeCell ref="E36:F36"/>
    <mergeCell ref="A2:C2"/>
    <mergeCell ref="E3:F3"/>
    <mergeCell ref="C7:E7"/>
    <mergeCell ref="J7:L7"/>
    <mergeCell ref="A9:A15"/>
    <mergeCell ref="N68:P68"/>
    <mergeCell ref="F101:H101"/>
    <mergeCell ref="N101:P101"/>
    <mergeCell ref="A1:C1"/>
    <mergeCell ref="A34:C34"/>
    <mergeCell ref="A67:C67"/>
    <mergeCell ref="A100:C100"/>
    <mergeCell ref="N1:P1"/>
    <mergeCell ref="N34:P34"/>
    <mergeCell ref="N67:P67"/>
    <mergeCell ref="N100:P100"/>
    <mergeCell ref="A17:A20"/>
    <mergeCell ref="F2:H2"/>
    <mergeCell ref="N2:P2"/>
    <mergeCell ref="F35:H35"/>
    <mergeCell ref="N35:P35"/>
  </mergeCells>
  <printOptions gridLines="1"/>
  <pageMargins left="0.25" right="0.25" top="0.5" bottom="0.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6C99-1108-4ED6-8CAD-E3E896FA8FD7}">
  <dimension ref="A1:Q146"/>
  <sheetViews>
    <sheetView zoomScaleNormal="100" workbookViewId="0">
      <selection activeCell="N43" sqref="N43:Q43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4" t="s">
        <v>79</v>
      </c>
      <c r="B1" s="35"/>
      <c r="C1" s="36"/>
      <c r="N1" s="34" t="s">
        <v>79</v>
      </c>
      <c r="O1" s="35"/>
      <c r="P1" s="36"/>
    </row>
    <row r="2" spans="1:17" x14ac:dyDescent="0.35">
      <c r="A2" s="47" t="s">
        <v>63</v>
      </c>
      <c r="B2" s="47"/>
      <c r="C2" s="47"/>
      <c r="N2" s="47" t="s">
        <v>63</v>
      </c>
      <c r="O2" s="47"/>
      <c r="P2" s="47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1" t="s">
        <v>43</v>
      </c>
      <c r="F3" s="41"/>
      <c r="G3">
        <f>-A5*LN(A5)-B5*LN(B5)-C5*LN(C5)</f>
        <v>0.89260966568081268</v>
      </c>
    </row>
    <row r="4" spans="1:17" x14ac:dyDescent="0.35">
      <c r="A4">
        <v>2360</v>
      </c>
      <c r="B4">
        <v>2789</v>
      </c>
      <c r="C4">
        <v>380</v>
      </c>
      <c r="D4">
        <f>SUM(A4:C4)</f>
        <v>5529</v>
      </c>
    </row>
    <row r="5" spans="1:17" x14ac:dyDescent="0.35">
      <c r="A5">
        <f>A4/$D$4</f>
        <v>0.42684029661783324</v>
      </c>
      <c r="B5">
        <f t="shared" ref="B5:D5" si="0">B4/$D$4</f>
        <v>0.50443118104539697</v>
      </c>
      <c r="C5">
        <f t="shared" si="0"/>
        <v>6.8728522336769765E-2</v>
      </c>
      <c r="D5">
        <f t="shared" si="0"/>
        <v>1</v>
      </c>
    </row>
    <row r="7" spans="1:17" x14ac:dyDescent="0.35">
      <c r="A7" t="s">
        <v>5</v>
      </c>
      <c r="B7" t="s">
        <v>6</v>
      </c>
      <c r="C7" s="40" t="s">
        <v>7</v>
      </c>
      <c r="D7" s="40"/>
      <c r="E7" s="40"/>
      <c r="F7" t="s">
        <v>4</v>
      </c>
      <c r="H7" t="s">
        <v>35</v>
      </c>
      <c r="J7" s="40" t="s">
        <v>44</v>
      </c>
      <c r="K7" s="40"/>
      <c r="L7" s="40"/>
    </row>
    <row r="8" spans="1:17" x14ac:dyDescent="0.35">
      <c r="C8" s="8" t="s">
        <v>1</v>
      </c>
      <c r="D8" s="2" t="s">
        <v>2</v>
      </c>
      <c r="E8" s="6" t="s">
        <v>3</v>
      </c>
      <c r="J8" s="8" t="s">
        <v>1</v>
      </c>
      <c r="K8" s="2" t="s">
        <v>2</v>
      </c>
      <c r="L8" s="6" t="s">
        <v>3</v>
      </c>
      <c r="N8" s="4" t="s">
        <v>41</v>
      </c>
      <c r="Q8" t="s">
        <v>51</v>
      </c>
    </row>
    <row r="9" spans="1:17" x14ac:dyDescent="0.35">
      <c r="A9" s="42" t="s">
        <v>8</v>
      </c>
      <c r="B9" s="27" t="s">
        <v>9</v>
      </c>
      <c r="C9" s="12">
        <v>82</v>
      </c>
      <c r="D9" s="19">
        <v>172</v>
      </c>
      <c r="E9" s="14">
        <v>1</v>
      </c>
      <c r="F9" s="12">
        <f>SUM(C9:E9)</f>
        <v>255</v>
      </c>
      <c r="H9">
        <f>F9/$F$16</f>
        <v>4.6120455778621811E-2</v>
      </c>
      <c r="J9">
        <f>C9/$F9</f>
        <v>0.32156862745098042</v>
      </c>
      <c r="K9">
        <f t="shared" ref="K9:L15" si="1">D9/$F9</f>
        <v>0.67450980392156867</v>
      </c>
      <c r="L9">
        <f t="shared" si="1"/>
        <v>3.9215686274509803E-3</v>
      </c>
      <c r="N9">
        <f>-J9*LN(J9)-K9*LN(K9)-L9*LN(L9)</f>
        <v>0.65216539501104309</v>
      </c>
    </row>
    <row r="10" spans="1:17" ht="43.5" x14ac:dyDescent="0.35">
      <c r="A10" s="43"/>
      <c r="B10" s="28" t="s">
        <v>10</v>
      </c>
      <c r="C10" s="9">
        <v>372</v>
      </c>
      <c r="D10" s="13">
        <v>323</v>
      </c>
      <c r="E10" s="7">
        <v>52</v>
      </c>
      <c r="F10">
        <f t="shared" ref="F10:F15" si="2">SUM(C10:E10)</f>
        <v>747</v>
      </c>
      <c r="H10">
        <f t="shared" ref="H10:H16" si="3">F10/$F$16</f>
        <v>0.13510580575149214</v>
      </c>
      <c r="J10">
        <f t="shared" ref="J10:J15" si="4">C10/$F10</f>
        <v>0.49799196787148592</v>
      </c>
      <c r="K10">
        <f t="shared" si="1"/>
        <v>0.4323962516733601</v>
      </c>
      <c r="L10">
        <f t="shared" si="1"/>
        <v>6.9611780455153954E-2</v>
      </c>
      <c r="N10">
        <f t="shared" ref="N10:N20" si="5">-J10*LN(J10)-K10*LN(K10)-L10*LN(L10)</f>
        <v>0.89521526872483492</v>
      </c>
    </row>
    <row r="11" spans="1:17" x14ac:dyDescent="0.35">
      <c r="A11" s="43"/>
      <c r="B11" s="28" t="s">
        <v>11</v>
      </c>
      <c r="C11" s="9">
        <v>196</v>
      </c>
      <c r="D11" s="13">
        <v>253</v>
      </c>
      <c r="E11" s="7">
        <v>87</v>
      </c>
      <c r="F11">
        <f t="shared" si="2"/>
        <v>536</v>
      </c>
      <c r="H11">
        <f t="shared" si="3"/>
        <v>9.6943389401338398E-2</v>
      </c>
      <c r="J11">
        <f t="shared" si="4"/>
        <v>0.36567164179104478</v>
      </c>
      <c r="K11">
        <f t="shared" si="1"/>
        <v>0.47201492537313433</v>
      </c>
      <c r="L11">
        <f t="shared" si="1"/>
        <v>0.16231343283582089</v>
      </c>
      <c r="N11">
        <f t="shared" si="5"/>
        <v>1.0173580040182035</v>
      </c>
    </row>
    <row r="12" spans="1:17" x14ac:dyDescent="0.35">
      <c r="A12" s="43"/>
      <c r="B12" s="28" t="s">
        <v>12</v>
      </c>
      <c r="C12" s="9">
        <v>620</v>
      </c>
      <c r="D12" s="20">
        <v>722</v>
      </c>
      <c r="E12" s="7">
        <v>99</v>
      </c>
      <c r="F12">
        <f t="shared" si="2"/>
        <v>1441</v>
      </c>
      <c r="H12">
        <f t="shared" si="3"/>
        <v>0.26062579128232954</v>
      </c>
      <c r="J12">
        <f t="shared" si="4"/>
        <v>0.43025676613462871</v>
      </c>
      <c r="K12">
        <f t="shared" si="1"/>
        <v>0.50104094378903541</v>
      </c>
      <c r="L12">
        <f t="shared" si="1"/>
        <v>6.8702290076335881E-2</v>
      </c>
      <c r="N12">
        <f t="shared" si="5"/>
        <v>0.89310294171207594</v>
      </c>
    </row>
    <row r="13" spans="1:17" x14ac:dyDescent="0.35">
      <c r="A13" s="43"/>
      <c r="B13" s="28" t="s">
        <v>13</v>
      </c>
      <c r="C13" s="9">
        <v>111</v>
      </c>
      <c r="D13" s="20">
        <v>163</v>
      </c>
      <c r="E13" s="7">
        <v>30</v>
      </c>
      <c r="F13">
        <f t="shared" si="2"/>
        <v>304</v>
      </c>
      <c r="H13">
        <f t="shared" si="3"/>
        <v>5.4982817869415807E-2</v>
      </c>
      <c r="J13">
        <f t="shared" si="4"/>
        <v>0.36513157894736842</v>
      </c>
      <c r="K13">
        <f t="shared" si="1"/>
        <v>0.53618421052631582</v>
      </c>
      <c r="L13">
        <f t="shared" si="1"/>
        <v>9.8684210526315791E-2</v>
      </c>
      <c r="N13">
        <f t="shared" si="5"/>
        <v>0.93059659440939269</v>
      </c>
    </row>
    <row r="14" spans="1:17" x14ac:dyDescent="0.35">
      <c r="A14" s="43"/>
      <c r="B14" s="28" t="s">
        <v>14</v>
      </c>
      <c r="C14" s="9">
        <v>959</v>
      </c>
      <c r="D14" s="20">
        <v>1141</v>
      </c>
      <c r="E14" s="7">
        <v>110</v>
      </c>
      <c r="F14">
        <f t="shared" si="2"/>
        <v>2210</v>
      </c>
      <c r="H14">
        <f t="shared" si="3"/>
        <v>0.39971061674805569</v>
      </c>
      <c r="J14">
        <f t="shared" si="4"/>
        <v>0.43393665158371042</v>
      </c>
      <c r="K14">
        <f t="shared" si="1"/>
        <v>0.51628959276018105</v>
      </c>
      <c r="L14">
        <f t="shared" si="1"/>
        <v>4.9773755656108594E-2</v>
      </c>
      <c r="N14">
        <f t="shared" si="5"/>
        <v>0.85292207494482508</v>
      </c>
    </row>
    <row r="15" spans="1:17" ht="43.5" x14ac:dyDescent="0.35">
      <c r="A15" s="44"/>
      <c r="B15" s="29" t="s">
        <v>15</v>
      </c>
      <c r="C15" s="8">
        <v>20</v>
      </c>
      <c r="D15" s="2">
        <v>15</v>
      </c>
      <c r="E15" s="6">
        <v>1</v>
      </c>
      <c r="F15" s="8">
        <f t="shared" si="2"/>
        <v>36</v>
      </c>
      <c r="H15">
        <f t="shared" si="3"/>
        <v>6.5111231687466084E-3</v>
      </c>
      <c r="J15">
        <f t="shared" si="4"/>
        <v>0.55555555555555558</v>
      </c>
      <c r="K15">
        <f t="shared" si="1"/>
        <v>0.41666666666666669</v>
      </c>
      <c r="L15">
        <f t="shared" si="1"/>
        <v>2.7777777777777776E-2</v>
      </c>
      <c r="N15">
        <f t="shared" si="5"/>
        <v>0.79086898046686083</v>
      </c>
    </row>
    <row r="16" spans="1:17" x14ac:dyDescent="0.35">
      <c r="F16" s="2">
        <f>SUM(F9:F15)</f>
        <v>5529</v>
      </c>
      <c r="G16" s="2"/>
      <c r="H16" s="2">
        <f t="shared" si="3"/>
        <v>1</v>
      </c>
      <c r="N16" s="26" t="s">
        <v>42</v>
      </c>
      <c r="O16" s="1">
        <f>H9*N9+H10*N10+H11*N11+H12*N12+H13*N13+H14*N14+H15*N15</f>
        <v>0.87965701650415118</v>
      </c>
      <c r="Q16">
        <f>$G$3-O16</f>
        <v>1.2952649176661502E-2</v>
      </c>
    </row>
    <row r="17" spans="1:17" x14ac:dyDescent="0.35">
      <c r="A17" s="42" t="s">
        <v>16</v>
      </c>
      <c r="B17" s="16" t="s">
        <v>17</v>
      </c>
      <c r="C17" s="12">
        <v>196</v>
      </c>
      <c r="D17" s="19">
        <v>112</v>
      </c>
      <c r="E17" s="14">
        <v>25</v>
      </c>
      <c r="F17">
        <f>SUM(C17:E17)</f>
        <v>333</v>
      </c>
      <c r="H17">
        <f>F17/$F$21</f>
        <v>6.0227889310906134E-2</v>
      </c>
      <c r="J17">
        <f>C17/$F17</f>
        <v>0.58858858858858853</v>
      </c>
      <c r="K17">
        <f t="shared" ref="K17:L20" si="6">D17/$F17</f>
        <v>0.33633633633633636</v>
      </c>
      <c r="L17">
        <f t="shared" si="6"/>
        <v>7.5075075075075076E-2</v>
      </c>
      <c r="N17">
        <f t="shared" si="5"/>
        <v>0.87284446470735988</v>
      </c>
    </row>
    <row r="18" spans="1:17" x14ac:dyDescent="0.35">
      <c r="A18" s="43"/>
      <c r="B18" s="17" t="s">
        <v>18</v>
      </c>
      <c r="C18" s="9">
        <v>2025</v>
      </c>
      <c r="D18" s="20">
        <v>2606</v>
      </c>
      <c r="E18" s="7">
        <v>321</v>
      </c>
      <c r="F18" s="20">
        <f>SUM(C18:E18)</f>
        <v>4952</v>
      </c>
      <c r="H18">
        <f t="shared" ref="H18:H21" si="7">F18/$F$21</f>
        <v>0.89564116476758904</v>
      </c>
      <c r="J18">
        <f t="shared" ref="J18:J20" si="8">C18/$F18</f>
        <v>0.40892568659127626</v>
      </c>
      <c r="K18">
        <f t="shared" si="6"/>
        <v>0.52625201938610666</v>
      </c>
      <c r="L18">
        <f t="shared" si="6"/>
        <v>6.4822294022617119E-2</v>
      </c>
      <c r="N18">
        <f t="shared" si="5"/>
        <v>0.88087159533755521</v>
      </c>
    </row>
    <row r="19" spans="1:17" x14ac:dyDescent="0.35">
      <c r="A19" s="43"/>
      <c r="B19" s="17" t="s">
        <v>19</v>
      </c>
      <c r="C19" s="9">
        <v>74</v>
      </c>
      <c r="D19" s="20">
        <v>43</v>
      </c>
      <c r="E19" s="7">
        <v>0</v>
      </c>
      <c r="F19" s="20">
        <f>SUM(C19:E19)</f>
        <v>117</v>
      </c>
      <c r="H19">
        <f t="shared" si="7"/>
        <v>2.1161150298426478E-2</v>
      </c>
      <c r="J19">
        <f t="shared" si="8"/>
        <v>0.63247863247863245</v>
      </c>
      <c r="K19">
        <f t="shared" si="6"/>
        <v>0.36752136752136755</v>
      </c>
      <c r="L19">
        <f t="shared" si="6"/>
        <v>0</v>
      </c>
      <c r="N19">
        <f>-J19*LN(J19)-K19*LN(K19)-0</f>
        <v>0.65762332050774119</v>
      </c>
    </row>
    <row r="20" spans="1:17" x14ac:dyDescent="0.35">
      <c r="A20" s="44"/>
      <c r="B20" s="18" t="s">
        <v>20</v>
      </c>
      <c r="C20" s="8">
        <v>65</v>
      </c>
      <c r="D20" s="2">
        <v>28</v>
      </c>
      <c r="E20" s="6">
        <v>34</v>
      </c>
      <c r="F20" s="21">
        <f>SUM(C20:E20)</f>
        <v>127</v>
      </c>
      <c r="H20">
        <f t="shared" si="7"/>
        <v>2.2969795623078316E-2</v>
      </c>
      <c r="J20">
        <f t="shared" si="8"/>
        <v>0.51181102362204722</v>
      </c>
      <c r="K20">
        <f t="shared" si="6"/>
        <v>0.22047244094488189</v>
      </c>
      <c r="L20">
        <f t="shared" si="6"/>
        <v>0.26771653543307089</v>
      </c>
      <c r="N20">
        <f t="shared" si="5"/>
        <v>1.0289653804344054</v>
      </c>
    </row>
    <row r="21" spans="1:17" x14ac:dyDescent="0.35">
      <c r="F21" s="30">
        <f>SUM(F17:F20)</f>
        <v>5529</v>
      </c>
      <c r="G21" s="2"/>
      <c r="H21" s="2">
        <f t="shared" si="7"/>
        <v>1</v>
      </c>
      <c r="N21" s="26" t="s">
        <v>45</v>
      </c>
      <c r="O21" s="1">
        <f>H17*N17+H18*N18+H19*N19+H20*N20</f>
        <v>0.87906563188166009</v>
      </c>
      <c r="Q21">
        <f>$G$3-O21</f>
        <v>1.3544033799152588E-2</v>
      </c>
    </row>
    <row r="22" spans="1:17" x14ac:dyDescent="0.35">
      <c r="A22" s="55" t="s">
        <v>24</v>
      </c>
      <c r="B22" s="16" t="s">
        <v>25</v>
      </c>
      <c r="C22" s="12">
        <v>0</v>
      </c>
      <c r="D22" s="19">
        <v>0</v>
      </c>
      <c r="E22" s="14">
        <v>0</v>
      </c>
      <c r="F22">
        <f>SUM(C22:E22)</f>
        <v>0</v>
      </c>
      <c r="H22">
        <f>F22/$F$26</f>
        <v>0</v>
      </c>
      <c r="J22" t="e">
        <f>C22/$F22</f>
        <v>#DIV/0!</v>
      </c>
      <c r="K22" t="e">
        <f t="shared" ref="K22:L25" si="9">D22/$F22</f>
        <v>#DIV/0!</v>
      </c>
      <c r="L22" t="e">
        <f t="shared" si="9"/>
        <v>#DIV/0!</v>
      </c>
      <c r="N22">
        <v>0</v>
      </c>
    </row>
    <row r="23" spans="1:17" x14ac:dyDescent="0.35">
      <c r="A23" s="56"/>
      <c r="B23" s="17" t="s">
        <v>52</v>
      </c>
      <c r="C23" s="9">
        <v>512</v>
      </c>
      <c r="D23" s="20">
        <v>550</v>
      </c>
      <c r="E23" s="7">
        <v>45</v>
      </c>
      <c r="F23">
        <f t="shared" ref="F23:F25" si="10">SUM(C23:E23)</f>
        <v>1107</v>
      </c>
      <c r="H23">
        <f t="shared" ref="H23:H26" si="11">F23/$F$26</f>
        <v>0.20021703743895822</v>
      </c>
      <c r="J23">
        <f t="shared" ref="J23:J25" si="12">C23/$F23</f>
        <v>0.46251129177958444</v>
      </c>
      <c r="K23">
        <f t="shared" si="9"/>
        <v>0.49683830171635052</v>
      </c>
      <c r="L23">
        <f t="shared" si="9"/>
        <v>4.065040650406504E-2</v>
      </c>
      <c r="N23">
        <f t="shared" ref="N23:N25" si="13">-J23*LN(J23)-K23*LN(K23)-L23*LN(L23)</f>
        <v>0.83436189288526152</v>
      </c>
    </row>
    <row r="24" spans="1:17" x14ac:dyDescent="0.35">
      <c r="A24" s="56"/>
      <c r="B24" s="17" t="s">
        <v>53</v>
      </c>
      <c r="C24" s="9">
        <v>580</v>
      </c>
      <c r="D24" s="20">
        <v>711</v>
      </c>
      <c r="E24" s="7">
        <v>107</v>
      </c>
      <c r="F24">
        <f t="shared" si="10"/>
        <v>1398</v>
      </c>
      <c r="H24">
        <f t="shared" si="11"/>
        <v>0.25284861638632666</v>
      </c>
      <c r="J24">
        <f t="shared" si="12"/>
        <v>0.41487839771101576</v>
      </c>
      <c r="K24">
        <f t="shared" si="9"/>
        <v>0.50858369098712441</v>
      </c>
      <c r="L24">
        <f t="shared" si="9"/>
        <v>7.6537911301859801E-2</v>
      </c>
      <c r="N24">
        <f t="shared" si="13"/>
        <v>0.90556395789318478</v>
      </c>
    </row>
    <row r="25" spans="1:17" x14ac:dyDescent="0.35">
      <c r="A25" s="57"/>
      <c r="B25" s="18" t="s">
        <v>57</v>
      </c>
      <c r="C25" s="8">
        <v>1268</v>
      </c>
      <c r="D25" s="2">
        <v>1528</v>
      </c>
      <c r="E25" s="6">
        <v>228</v>
      </c>
      <c r="F25" s="8">
        <f t="shared" si="10"/>
        <v>3024</v>
      </c>
      <c r="H25">
        <f t="shared" si="11"/>
        <v>0.54693434617471515</v>
      </c>
      <c r="J25">
        <f t="shared" si="12"/>
        <v>0.4193121693121693</v>
      </c>
      <c r="K25">
        <f t="shared" si="9"/>
        <v>0.50529100529100535</v>
      </c>
      <c r="L25">
        <f t="shared" si="9"/>
        <v>7.5396825396825393E-2</v>
      </c>
      <c r="N25">
        <f t="shared" si="13"/>
        <v>0.90426299380733854</v>
      </c>
    </row>
    <row r="26" spans="1:17" x14ac:dyDescent="0.35">
      <c r="F26" s="2">
        <f>SUM(F22:F25)</f>
        <v>5529</v>
      </c>
      <c r="G26" s="2"/>
      <c r="H26" s="2">
        <f t="shared" si="11"/>
        <v>1</v>
      </c>
      <c r="N26" s="26" t="s">
        <v>47</v>
      </c>
      <c r="O26" s="1">
        <f>H22*N22+H23*N23+H24*N24+H25*N25</f>
        <v>0.89059654943607325</v>
      </c>
      <c r="Q26">
        <f>$G$3-O26</f>
        <v>2.0131162447394324E-3</v>
      </c>
    </row>
    <row r="27" spans="1:17" x14ac:dyDescent="0.35">
      <c r="A27" s="52" t="s">
        <v>26</v>
      </c>
      <c r="B27" s="16" t="s">
        <v>27</v>
      </c>
      <c r="C27" s="12">
        <v>248</v>
      </c>
      <c r="D27" s="19">
        <v>642</v>
      </c>
      <c r="E27" s="14">
        <v>161</v>
      </c>
      <c r="F27" s="20">
        <f>SUM(C27:E27)</f>
        <v>1051</v>
      </c>
      <c r="H27" s="20">
        <f>F27/$F$32</f>
        <v>0.19008862362090795</v>
      </c>
      <c r="J27">
        <f>C27/$F27</f>
        <v>0.23596574690770694</v>
      </c>
      <c r="K27">
        <f t="shared" ref="K27:L31" si="14">D27/$F27</f>
        <v>0.61084681255946716</v>
      </c>
      <c r="L27">
        <f t="shared" si="14"/>
        <v>0.15318744053282587</v>
      </c>
      <c r="N27">
        <f t="shared" ref="N27:N30" si="15">-J27*LN(J27)-K27*LN(K27)-L27*LN(L27)</f>
        <v>0.92923654996318406</v>
      </c>
    </row>
    <row r="28" spans="1:17" x14ac:dyDescent="0.35">
      <c r="A28" s="53"/>
      <c r="B28" s="17" t="s">
        <v>28</v>
      </c>
      <c r="C28" s="9">
        <v>1411</v>
      </c>
      <c r="D28" s="20">
        <v>1465</v>
      </c>
      <c r="E28" s="7">
        <v>134</v>
      </c>
      <c r="F28" s="20">
        <f>SUM(C28:E28)</f>
        <v>3010</v>
      </c>
      <c r="H28" s="20">
        <f t="shared" ref="H28:H32" si="16">F28/$F$32</f>
        <v>0.54440224272020254</v>
      </c>
      <c r="J28">
        <f t="shared" ref="J28:J31" si="17">C28/$F28</f>
        <v>0.46877076411960134</v>
      </c>
      <c r="K28">
        <f t="shared" si="14"/>
        <v>0.48671096345514953</v>
      </c>
      <c r="L28">
        <f t="shared" si="14"/>
        <v>4.4518272425249167E-2</v>
      </c>
      <c r="N28">
        <f t="shared" si="15"/>
        <v>0.84416775867856819</v>
      </c>
    </row>
    <row r="29" spans="1:17" x14ac:dyDescent="0.35">
      <c r="A29" s="53"/>
      <c r="B29" s="17" t="s">
        <v>29</v>
      </c>
      <c r="C29" s="9">
        <v>89</v>
      </c>
      <c r="D29" s="20">
        <v>160</v>
      </c>
      <c r="E29" s="7">
        <v>25</v>
      </c>
      <c r="F29" s="20">
        <f>SUM(C29:E29)</f>
        <v>274</v>
      </c>
      <c r="H29" s="20">
        <f t="shared" si="16"/>
        <v>4.95568818954603E-2</v>
      </c>
      <c r="J29">
        <f t="shared" si="17"/>
        <v>0.32481751824817517</v>
      </c>
      <c r="K29">
        <f t="shared" si="14"/>
        <v>0.58394160583941601</v>
      </c>
      <c r="L29">
        <f t="shared" si="14"/>
        <v>9.1240875912408759E-2</v>
      </c>
      <c r="N29">
        <f t="shared" si="15"/>
        <v>0.8978421831571296</v>
      </c>
    </row>
    <row r="30" spans="1:17" x14ac:dyDescent="0.35">
      <c r="A30" s="53"/>
      <c r="B30" s="17" t="s">
        <v>30</v>
      </c>
      <c r="C30" s="9">
        <v>612</v>
      </c>
      <c r="D30" s="20">
        <v>522</v>
      </c>
      <c r="E30" s="7">
        <v>60</v>
      </c>
      <c r="F30" s="20">
        <f>SUM(C30:E30)</f>
        <v>1194</v>
      </c>
      <c r="H30" s="20">
        <f t="shared" si="16"/>
        <v>0.21595225176342919</v>
      </c>
      <c r="J30">
        <f t="shared" si="17"/>
        <v>0.51256281407035176</v>
      </c>
      <c r="K30">
        <f t="shared" si="14"/>
        <v>0.43718592964824121</v>
      </c>
      <c r="L30">
        <f t="shared" si="14"/>
        <v>5.0251256281407038E-2</v>
      </c>
      <c r="N30">
        <f t="shared" si="15"/>
        <v>0.85457575835321153</v>
      </c>
    </row>
    <row r="31" spans="1:17" x14ac:dyDescent="0.35">
      <c r="A31" s="54"/>
      <c r="B31" s="18" t="s">
        <v>31</v>
      </c>
      <c r="C31" s="8">
        <v>0</v>
      </c>
      <c r="D31" s="2">
        <v>0</v>
      </c>
      <c r="E31" s="6">
        <v>0</v>
      </c>
      <c r="F31" s="21">
        <f>SUM(C31:E31)</f>
        <v>0</v>
      </c>
      <c r="H31" s="20">
        <f t="shared" si="16"/>
        <v>0</v>
      </c>
      <c r="J31" t="e">
        <f t="shared" si="17"/>
        <v>#DIV/0!</v>
      </c>
      <c r="K31" t="e">
        <f t="shared" si="14"/>
        <v>#DIV/0!</v>
      </c>
      <c r="L31" t="e">
        <f t="shared" si="14"/>
        <v>#DIV/0!</v>
      </c>
      <c r="N31">
        <v>0</v>
      </c>
    </row>
    <row r="32" spans="1:17" x14ac:dyDescent="0.35">
      <c r="F32" s="30">
        <f>SUM(F27:F31)</f>
        <v>5529</v>
      </c>
      <c r="G32" s="2"/>
      <c r="H32" s="30">
        <f t="shared" si="16"/>
        <v>1</v>
      </c>
      <c r="N32" s="26" t="s">
        <v>49</v>
      </c>
      <c r="O32" s="1">
        <f>H27*N27+H28*N28+H29*N29+H30*N30+H31*N31</f>
        <v>0.86524593620773826</v>
      </c>
      <c r="Q32" s="1">
        <f>$G$3-O32</f>
        <v>2.7363729473074416E-2</v>
      </c>
    </row>
    <row r="33" spans="1:17" x14ac:dyDescent="0.35">
      <c r="A33" s="37" t="s">
        <v>32</v>
      </c>
      <c r="B33" s="22" t="s">
        <v>33</v>
      </c>
      <c r="C33" s="12">
        <v>782</v>
      </c>
      <c r="D33" s="19">
        <v>774</v>
      </c>
      <c r="E33" s="14">
        <v>92</v>
      </c>
      <c r="F33" s="20">
        <f>SUM(C33:E33)</f>
        <v>1648</v>
      </c>
      <c r="H33" s="20">
        <f>F33/$F$35</f>
        <v>0.29806474950262252</v>
      </c>
      <c r="J33">
        <f>C33/$F33</f>
        <v>0.47451456310679613</v>
      </c>
      <c r="K33">
        <f t="shared" ref="K33:L34" si="18">D33/$F33</f>
        <v>0.4696601941747573</v>
      </c>
      <c r="L33">
        <f t="shared" si="18"/>
        <v>5.5825242718446605E-2</v>
      </c>
      <c r="N33">
        <f t="shared" ref="N33:N34" si="19">-J33*LN(J33)-K33*LN(K33)-L33*LN(L33)</f>
        <v>0.86976213622585286</v>
      </c>
    </row>
    <row r="34" spans="1:17" x14ac:dyDescent="0.35">
      <c r="A34" s="38"/>
      <c r="B34" s="23" t="s">
        <v>34</v>
      </c>
      <c r="C34" s="8">
        <v>1578</v>
      </c>
      <c r="D34" s="2">
        <v>2015</v>
      </c>
      <c r="E34" s="6">
        <v>288</v>
      </c>
      <c r="F34" s="21">
        <f>SUM(C34:E34)</f>
        <v>3881</v>
      </c>
      <c r="H34" s="20">
        <f t="shared" ref="H34:H35" si="20">F34/$F$35</f>
        <v>0.70193525049737748</v>
      </c>
      <c r="J34">
        <f>C34/$F34</f>
        <v>0.4065962380829683</v>
      </c>
      <c r="K34">
        <f t="shared" si="18"/>
        <v>0.51919608348363822</v>
      </c>
      <c r="L34">
        <f t="shared" si="18"/>
        <v>7.4207678433393459E-2</v>
      </c>
      <c r="N34">
        <f t="shared" si="19"/>
        <v>0.8992352250625899</v>
      </c>
    </row>
    <row r="35" spans="1:17" x14ac:dyDescent="0.35">
      <c r="F35" s="30">
        <f>SUM(F33:F34)</f>
        <v>5529</v>
      </c>
      <c r="G35" s="2"/>
      <c r="H35" s="30">
        <f t="shared" si="20"/>
        <v>1</v>
      </c>
      <c r="N35" s="26" t="s">
        <v>48</v>
      </c>
      <c r="O35" s="1">
        <f>H33*N33+H34*N34</f>
        <v>0.89045033622139935</v>
      </c>
      <c r="Q35">
        <f>$G$3-O35</f>
        <v>2.1593294594133283E-3</v>
      </c>
    </row>
    <row r="36" spans="1:17" x14ac:dyDescent="0.35">
      <c r="A36" s="34" t="s">
        <v>79</v>
      </c>
      <c r="B36" s="35"/>
      <c r="C36" s="36"/>
      <c r="N36" s="34" t="s">
        <v>79</v>
      </c>
      <c r="O36" s="35"/>
      <c r="P36" s="36"/>
    </row>
    <row r="37" spans="1:17" x14ac:dyDescent="0.35">
      <c r="A37" s="47" t="s">
        <v>64</v>
      </c>
      <c r="B37" s="47"/>
      <c r="C37" s="47"/>
      <c r="N37" s="47" t="s">
        <v>64</v>
      </c>
      <c r="O37" s="47"/>
      <c r="P37" s="47"/>
    </row>
    <row r="38" spans="1:17" x14ac:dyDescent="0.35">
      <c r="A38" s="2" t="s">
        <v>1</v>
      </c>
      <c r="B38" s="2" t="s">
        <v>2</v>
      </c>
      <c r="C38" s="2" t="s">
        <v>3</v>
      </c>
      <c r="D38" s="2" t="s">
        <v>4</v>
      </c>
      <c r="E38" s="41" t="s">
        <v>43</v>
      </c>
      <c r="F38" s="41"/>
      <c r="G38">
        <f>-A40*LN(A40)-B40*LN(B40)-C40*LN(C40)</f>
        <v>0.81607244208315588</v>
      </c>
    </row>
    <row r="39" spans="1:17" x14ac:dyDescent="0.35">
      <c r="A39">
        <v>2167</v>
      </c>
      <c r="B39">
        <v>5382</v>
      </c>
      <c r="C39">
        <v>590</v>
      </c>
      <c r="D39">
        <f>SUM(A39:C39)</f>
        <v>8139</v>
      </c>
    </row>
    <row r="40" spans="1:17" x14ac:dyDescent="0.35">
      <c r="A40">
        <f>A39/$D$39</f>
        <v>0.26624892492935248</v>
      </c>
      <c r="B40">
        <f t="shared" ref="B40:D40" si="21">B39/$D$39</f>
        <v>0.66126059712495389</v>
      </c>
      <c r="C40">
        <f t="shared" si="21"/>
        <v>7.2490477945693577E-2</v>
      </c>
      <c r="D40">
        <f t="shared" si="21"/>
        <v>1</v>
      </c>
    </row>
    <row r="42" spans="1:17" x14ac:dyDescent="0.35">
      <c r="A42" t="s">
        <v>5</v>
      </c>
      <c r="B42" t="s">
        <v>6</v>
      </c>
      <c r="C42" s="40" t="s">
        <v>7</v>
      </c>
      <c r="D42" s="40"/>
      <c r="E42" s="40"/>
      <c r="F42" t="s">
        <v>4</v>
      </c>
      <c r="H42" t="s">
        <v>35</v>
      </c>
      <c r="J42" s="40" t="s">
        <v>44</v>
      </c>
      <c r="K42" s="40"/>
      <c r="L42" s="40"/>
    </row>
    <row r="43" spans="1:17" x14ac:dyDescent="0.35">
      <c r="C43" s="8" t="s">
        <v>1</v>
      </c>
      <c r="D43" s="2" t="s">
        <v>2</v>
      </c>
      <c r="E43" s="6" t="s">
        <v>3</v>
      </c>
      <c r="J43" s="8" t="s">
        <v>1</v>
      </c>
      <c r="K43" s="2" t="s">
        <v>2</v>
      </c>
      <c r="L43" s="6" t="s">
        <v>3</v>
      </c>
      <c r="N43" s="32" t="s">
        <v>41</v>
      </c>
      <c r="Q43" t="s">
        <v>51</v>
      </c>
    </row>
    <row r="44" spans="1:17" x14ac:dyDescent="0.35">
      <c r="A44" s="42" t="s">
        <v>8</v>
      </c>
      <c r="B44" s="27" t="s">
        <v>9</v>
      </c>
      <c r="C44" s="12">
        <v>112</v>
      </c>
      <c r="D44" s="19">
        <v>232</v>
      </c>
      <c r="E44" s="14">
        <v>0</v>
      </c>
      <c r="F44">
        <f>SUM(C44:E44)</f>
        <v>344</v>
      </c>
      <c r="H44">
        <f>F44/$F$51</f>
        <v>4.2265634598845067E-2</v>
      </c>
      <c r="J44">
        <f>C44/$F44</f>
        <v>0.32558139534883723</v>
      </c>
      <c r="K44">
        <f t="shared" ref="K44:L44" si="22">D44/$F44</f>
        <v>0.67441860465116277</v>
      </c>
      <c r="L44">
        <f t="shared" si="22"/>
        <v>0</v>
      </c>
      <c r="N44">
        <f>-J44*LN(J44)-K44*LN(K44)-0</f>
        <v>0.63100519280469347</v>
      </c>
    </row>
    <row r="45" spans="1:17" ht="43.5" x14ac:dyDescent="0.35">
      <c r="A45" s="43"/>
      <c r="B45" s="28" t="s">
        <v>10</v>
      </c>
      <c r="C45" s="9">
        <v>127</v>
      </c>
      <c r="D45" s="13">
        <v>531</v>
      </c>
      <c r="E45" s="7">
        <v>18</v>
      </c>
      <c r="F45">
        <f t="shared" ref="F45:F50" si="23">SUM(C45:E45)</f>
        <v>676</v>
      </c>
      <c r="H45">
        <f t="shared" ref="H45:H50" si="24">F45/$F$51</f>
        <v>8.3056886595404847E-2</v>
      </c>
      <c r="J45">
        <f>C45/$F$45</f>
        <v>0.18786982248520709</v>
      </c>
      <c r="K45">
        <f t="shared" ref="K45:L45" si="25">D45/$F$45</f>
        <v>0.78550295857988162</v>
      </c>
      <c r="L45">
        <f t="shared" si="25"/>
        <v>2.6627218934911243E-2</v>
      </c>
      <c r="N45">
        <f t="shared" ref="N45:N69" si="26">-J45*LN(J45)-K45*LN(K45)-L45*LN(L45)</f>
        <v>0.60030981435384934</v>
      </c>
    </row>
    <row r="46" spans="1:17" x14ac:dyDescent="0.35">
      <c r="A46" s="43"/>
      <c r="B46" s="28" t="s">
        <v>11</v>
      </c>
      <c r="C46" s="9">
        <v>149</v>
      </c>
      <c r="D46" s="13">
        <v>664</v>
      </c>
      <c r="E46" s="7">
        <v>111</v>
      </c>
      <c r="F46">
        <f t="shared" si="23"/>
        <v>924</v>
      </c>
      <c r="H46">
        <f t="shared" si="24"/>
        <v>0.11352746037596756</v>
      </c>
      <c r="J46">
        <f>C46/$F$46</f>
        <v>0.16125541125541126</v>
      </c>
      <c r="K46">
        <f t="shared" ref="K46:L46" si="27">D46/$F$46</f>
        <v>0.7186147186147186</v>
      </c>
      <c r="L46">
        <f t="shared" si="27"/>
        <v>0.12012987012987013</v>
      </c>
      <c r="N46">
        <f t="shared" si="26"/>
        <v>0.78628220239504498</v>
      </c>
    </row>
    <row r="47" spans="1:17" x14ac:dyDescent="0.35">
      <c r="A47" s="43"/>
      <c r="B47" s="28" t="s">
        <v>12</v>
      </c>
      <c r="C47" s="9">
        <v>507</v>
      </c>
      <c r="D47" s="20">
        <v>1182</v>
      </c>
      <c r="E47" s="7">
        <v>158</v>
      </c>
      <c r="F47">
        <f t="shared" si="23"/>
        <v>1847</v>
      </c>
      <c r="H47">
        <f t="shared" si="24"/>
        <v>0.22693205553507803</v>
      </c>
      <c r="J47">
        <f>C47/$F$47</f>
        <v>0.27449918787222521</v>
      </c>
      <c r="K47">
        <f t="shared" ref="K47:L47" si="28">D47/$F$47</f>
        <v>0.63995668651867899</v>
      </c>
      <c r="L47">
        <f t="shared" si="28"/>
        <v>8.5544125609095828E-2</v>
      </c>
      <c r="N47">
        <f t="shared" si="26"/>
        <v>0.85085149723505249</v>
      </c>
    </row>
    <row r="48" spans="1:17" x14ac:dyDescent="0.35">
      <c r="A48" s="43"/>
      <c r="B48" s="28" t="s">
        <v>13</v>
      </c>
      <c r="C48" s="9">
        <v>429</v>
      </c>
      <c r="D48" s="20">
        <v>1011</v>
      </c>
      <c r="E48" s="7">
        <v>63</v>
      </c>
      <c r="F48">
        <f t="shared" si="23"/>
        <v>1503</v>
      </c>
      <c r="H48">
        <f t="shared" si="24"/>
        <v>0.18466642093623295</v>
      </c>
      <c r="J48">
        <f>C48/$F$48</f>
        <v>0.28542914171656686</v>
      </c>
      <c r="K48">
        <f t="shared" ref="K48:L48" si="29">D48/$F$48</f>
        <v>0.67265469061876249</v>
      </c>
      <c r="L48">
        <f t="shared" si="29"/>
        <v>4.1916167664670656E-2</v>
      </c>
      <c r="N48">
        <f t="shared" si="26"/>
        <v>0.75754482194693162</v>
      </c>
    </row>
    <row r="49" spans="1:17" x14ac:dyDescent="0.35">
      <c r="A49" s="43"/>
      <c r="B49" s="28" t="s">
        <v>14</v>
      </c>
      <c r="C49" s="9">
        <v>826</v>
      </c>
      <c r="D49" s="20">
        <v>1722</v>
      </c>
      <c r="E49" s="7">
        <v>240</v>
      </c>
      <c r="F49">
        <f t="shared" si="23"/>
        <v>2788</v>
      </c>
      <c r="H49">
        <f t="shared" si="24"/>
        <v>0.34254822459761641</v>
      </c>
      <c r="J49">
        <f>C49/$F$49</f>
        <v>0.29626972740315638</v>
      </c>
      <c r="K49">
        <f t="shared" ref="K49:L49" si="30">D49/$F$49</f>
        <v>0.61764705882352944</v>
      </c>
      <c r="L49">
        <f t="shared" si="30"/>
        <v>8.608321377331421E-2</v>
      </c>
      <c r="N49">
        <f t="shared" si="26"/>
        <v>0.86912754588357655</v>
      </c>
    </row>
    <row r="50" spans="1:17" ht="43.5" x14ac:dyDescent="0.35">
      <c r="A50" s="44"/>
      <c r="B50" s="29" t="s">
        <v>15</v>
      </c>
      <c r="C50" s="8">
        <v>17</v>
      </c>
      <c r="D50" s="2">
        <v>40</v>
      </c>
      <c r="E50" s="6">
        <v>0</v>
      </c>
      <c r="F50" s="8">
        <f t="shared" si="23"/>
        <v>57</v>
      </c>
      <c r="H50">
        <f t="shared" si="24"/>
        <v>7.003317360855142E-3</v>
      </c>
      <c r="J50">
        <f>C50/$F$50</f>
        <v>0.2982456140350877</v>
      </c>
      <c r="K50">
        <f t="shared" ref="K50:L50" si="31">D50/$F$50</f>
        <v>0.70175438596491224</v>
      </c>
      <c r="L50">
        <f t="shared" si="31"/>
        <v>0</v>
      </c>
      <c r="N50">
        <f>-J50*LN(J50)-K50*LN(K50)-0</f>
        <v>0.60937047812379364</v>
      </c>
    </row>
    <row r="51" spans="1:17" x14ac:dyDescent="0.35">
      <c r="F51" s="2">
        <f>SUM(F44:F50)</f>
        <v>8139</v>
      </c>
      <c r="G51" s="2"/>
      <c r="H51" s="2">
        <f>F51/$F$51</f>
        <v>1</v>
      </c>
      <c r="N51" s="26" t="s">
        <v>42</v>
      </c>
      <c r="O51" s="1">
        <f>H44*N44+H45*N45+H46*N46+H47*N47+H48*N48+H49*N49+H50*N50</f>
        <v>0.80075860348898953</v>
      </c>
      <c r="Q51">
        <f>$G$38-O51</f>
        <v>1.5313838594166351E-2</v>
      </c>
    </row>
    <row r="52" spans="1:17" x14ac:dyDescent="0.35">
      <c r="A52" s="42" t="s">
        <v>16</v>
      </c>
      <c r="B52" s="16" t="s">
        <v>17</v>
      </c>
      <c r="C52" s="12">
        <v>81</v>
      </c>
      <c r="D52" s="19">
        <v>394</v>
      </c>
      <c r="E52" s="14">
        <v>0</v>
      </c>
      <c r="F52" s="20">
        <f>SUM(C52:E52)</f>
        <v>475</v>
      </c>
      <c r="H52" s="20">
        <f>F52/$F$51</f>
        <v>5.8360978007126182E-2</v>
      </c>
      <c r="J52">
        <f>C52/$F52</f>
        <v>0.17052631578947369</v>
      </c>
      <c r="K52">
        <f t="shared" ref="K52:L55" si="32">D52/$F52</f>
        <v>0.82947368421052636</v>
      </c>
      <c r="L52">
        <f t="shared" si="32"/>
        <v>0</v>
      </c>
      <c r="N52">
        <f>-J52*LN(J52)-K52*LN(K52)-0</f>
        <v>0.45671977289389698</v>
      </c>
    </row>
    <row r="53" spans="1:17" x14ac:dyDescent="0.35">
      <c r="A53" s="43"/>
      <c r="B53" s="17" t="s">
        <v>18</v>
      </c>
      <c r="C53" s="9">
        <v>1919</v>
      </c>
      <c r="D53" s="20">
        <v>4469</v>
      </c>
      <c r="E53" s="7">
        <v>528</v>
      </c>
      <c r="F53" s="20">
        <f t="shared" ref="F53:F55" si="33">SUM(C53:E53)</f>
        <v>6916</v>
      </c>
      <c r="H53" s="20">
        <f t="shared" ref="H53:H70" si="34">F53/$F$51</f>
        <v>0.84973583978375722</v>
      </c>
      <c r="J53">
        <f t="shared" ref="J53:J55" si="35">C53/$F53</f>
        <v>0.27747252747252749</v>
      </c>
      <c r="K53">
        <f t="shared" si="32"/>
        <v>0.64618276460381718</v>
      </c>
      <c r="L53">
        <f t="shared" si="32"/>
        <v>7.6344707923655289E-2</v>
      </c>
      <c r="N53">
        <f t="shared" si="26"/>
        <v>0.83429603326655921</v>
      </c>
    </row>
    <row r="54" spans="1:17" x14ac:dyDescent="0.35">
      <c r="A54" s="43"/>
      <c r="B54" s="17" t="s">
        <v>19</v>
      </c>
      <c r="C54" s="9">
        <v>94</v>
      </c>
      <c r="D54" s="20">
        <v>208</v>
      </c>
      <c r="E54" s="7">
        <v>0</v>
      </c>
      <c r="F54" s="20">
        <f t="shared" si="33"/>
        <v>302</v>
      </c>
      <c r="H54" s="20">
        <f t="shared" si="34"/>
        <v>3.710529549084654E-2</v>
      </c>
      <c r="J54">
        <f t="shared" si="35"/>
        <v>0.31125827814569534</v>
      </c>
      <c r="K54">
        <f t="shared" si="32"/>
        <v>0.6887417218543046</v>
      </c>
      <c r="L54">
        <f t="shared" si="32"/>
        <v>0</v>
      </c>
      <c r="N54">
        <f>-J54*LN(J54)-K54*LN(K54)-0</f>
        <v>0.62010373886078196</v>
      </c>
    </row>
    <row r="55" spans="1:17" x14ac:dyDescent="0.35">
      <c r="A55" s="44"/>
      <c r="B55" s="18" t="s">
        <v>20</v>
      </c>
      <c r="C55" s="8">
        <v>73</v>
      </c>
      <c r="D55" s="2">
        <v>311</v>
      </c>
      <c r="E55" s="6">
        <v>62</v>
      </c>
      <c r="F55" s="21">
        <f t="shared" si="33"/>
        <v>446</v>
      </c>
      <c r="H55" s="20">
        <f t="shared" si="34"/>
        <v>5.4797886718270059E-2</v>
      </c>
      <c r="J55">
        <f t="shared" si="35"/>
        <v>0.16367713004484305</v>
      </c>
      <c r="K55">
        <f t="shared" si="32"/>
        <v>0.69730941704035876</v>
      </c>
      <c r="L55">
        <f t="shared" si="32"/>
        <v>0.13901345291479822</v>
      </c>
      <c r="N55">
        <f t="shared" si="26"/>
        <v>0.82193001308649893</v>
      </c>
    </row>
    <row r="56" spans="1:17" x14ac:dyDescent="0.35">
      <c r="F56" s="30">
        <f>SUM(F52:F55)</f>
        <v>8139</v>
      </c>
      <c r="G56" s="2"/>
      <c r="H56" s="30">
        <f t="shared" si="34"/>
        <v>1</v>
      </c>
      <c r="N56" s="26" t="s">
        <v>45</v>
      </c>
      <c r="O56" s="1">
        <f>H52*N52+H53*N53+H54*N54+H55*N55</f>
        <v>0.80363501329016584</v>
      </c>
      <c r="Q56">
        <f>$G$38-O56</f>
        <v>1.2437428792990035E-2</v>
      </c>
    </row>
    <row r="57" spans="1:17" x14ac:dyDescent="0.35">
      <c r="A57" s="55" t="s">
        <v>24</v>
      </c>
      <c r="B57" s="16" t="s">
        <v>25</v>
      </c>
      <c r="C57" s="12">
        <v>32</v>
      </c>
      <c r="D57" s="19">
        <v>0</v>
      </c>
      <c r="E57" s="14">
        <v>0</v>
      </c>
      <c r="F57">
        <f>SUM(C57:E57)</f>
        <v>32</v>
      </c>
      <c r="H57" s="20">
        <f t="shared" si="34"/>
        <v>3.9316869394274484E-3</v>
      </c>
      <c r="J57">
        <f>C57/$F57</f>
        <v>1</v>
      </c>
      <c r="K57">
        <f t="shared" ref="K57:L60" si="36">D57/$F57</f>
        <v>0</v>
      </c>
      <c r="L57">
        <f t="shared" si="36"/>
        <v>0</v>
      </c>
      <c r="N57">
        <f>-J57*LN(J57)-0</f>
        <v>0</v>
      </c>
    </row>
    <row r="58" spans="1:17" x14ac:dyDescent="0.35">
      <c r="A58" s="56"/>
      <c r="B58" s="17" t="s">
        <v>52</v>
      </c>
      <c r="C58" s="9">
        <v>755</v>
      </c>
      <c r="D58" s="20">
        <v>1209</v>
      </c>
      <c r="E58" s="7">
        <v>100</v>
      </c>
      <c r="F58">
        <f t="shared" ref="F58:F60" si="37">SUM(C58:E58)</f>
        <v>2064</v>
      </c>
      <c r="H58" s="20">
        <f t="shared" si="34"/>
        <v>0.25359380759307038</v>
      </c>
      <c r="J58">
        <f t="shared" ref="J58:J60" si="38">C58/$F58</f>
        <v>0.36579457364341084</v>
      </c>
      <c r="K58">
        <f t="shared" si="36"/>
        <v>0.58575581395348841</v>
      </c>
      <c r="L58">
        <f t="shared" si="36"/>
        <v>4.8449612403100778E-2</v>
      </c>
      <c r="N58">
        <f t="shared" si="26"/>
        <v>0.82783451823173104</v>
      </c>
    </row>
    <row r="59" spans="1:17" x14ac:dyDescent="0.35">
      <c r="A59" s="56"/>
      <c r="B59" s="17" t="s">
        <v>53</v>
      </c>
      <c r="C59" s="9">
        <v>589</v>
      </c>
      <c r="D59" s="20">
        <v>1603</v>
      </c>
      <c r="E59" s="7">
        <v>251</v>
      </c>
      <c r="F59">
        <f t="shared" si="37"/>
        <v>2443</v>
      </c>
      <c r="H59" s="20">
        <f t="shared" si="34"/>
        <v>0.30015972478191422</v>
      </c>
      <c r="J59">
        <f t="shared" si="38"/>
        <v>0.24109701187065083</v>
      </c>
      <c r="K59">
        <f t="shared" si="36"/>
        <v>0.65616045845272208</v>
      </c>
      <c r="L59">
        <f t="shared" si="36"/>
        <v>0.1027425296766271</v>
      </c>
      <c r="N59">
        <f t="shared" si="26"/>
        <v>0.85324074889753754</v>
      </c>
    </row>
    <row r="60" spans="1:17" x14ac:dyDescent="0.35">
      <c r="A60" s="57"/>
      <c r="B60" s="18" t="s">
        <v>57</v>
      </c>
      <c r="C60" s="8">
        <v>791</v>
      </c>
      <c r="D60" s="2">
        <v>2570</v>
      </c>
      <c r="E60" s="6">
        <v>239</v>
      </c>
      <c r="F60" s="8">
        <f t="shared" si="37"/>
        <v>3600</v>
      </c>
      <c r="H60" s="20">
        <f t="shared" si="34"/>
        <v>0.44231478068558788</v>
      </c>
      <c r="J60">
        <f t="shared" si="38"/>
        <v>0.21972222222222224</v>
      </c>
      <c r="K60">
        <f t="shared" si="36"/>
        <v>0.71388888888888891</v>
      </c>
      <c r="L60">
        <f t="shared" si="36"/>
        <v>6.6388888888888886E-2</v>
      </c>
      <c r="N60">
        <f t="shared" si="26"/>
        <v>0.7536272609466298</v>
      </c>
    </row>
    <row r="61" spans="1:17" x14ac:dyDescent="0.35">
      <c r="F61" s="30">
        <f>SUM(F57:F60)</f>
        <v>8139</v>
      </c>
      <c r="G61" s="2"/>
      <c r="H61" s="30">
        <f t="shared" si="34"/>
        <v>1</v>
      </c>
      <c r="N61" s="26" t="s">
        <v>47</v>
      </c>
      <c r="O61" s="1">
        <f>H57*N57+H58*N58+H59*N59+H60*N60</f>
        <v>0.79938269254144778</v>
      </c>
      <c r="Q61">
        <f>$G$38-O61</f>
        <v>1.6689749541708099E-2</v>
      </c>
    </row>
    <row r="62" spans="1:17" x14ac:dyDescent="0.35">
      <c r="A62" s="52" t="s">
        <v>26</v>
      </c>
      <c r="B62" s="16" t="s">
        <v>27</v>
      </c>
      <c r="C62" s="12">
        <v>146</v>
      </c>
      <c r="D62" s="19">
        <v>565</v>
      </c>
      <c r="E62" s="14">
        <v>55</v>
      </c>
      <c r="F62" s="20">
        <f>SUM(C62:E62)</f>
        <v>766</v>
      </c>
      <c r="H62" s="20">
        <f t="shared" si="34"/>
        <v>9.4114756112544537E-2</v>
      </c>
      <c r="J62">
        <f>C62/$F62</f>
        <v>0.1906005221932115</v>
      </c>
      <c r="K62">
        <f t="shared" ref="K62:L66" si="39">D62/$F62</f>
        <v>0.73759791122715401</v>
      </c>
      <c r="L62">
        <f t="shared" si="39"/>
        <v>7.1801566579634463E-2</v>
      </c>
      <c r="N62">
        <f t="shared" si="26"/>
        <v>0.72954192162708975</v>
      </c>
    </row>
    <row r="63" spans="1:17" x14ac:dyDescent="0.35">
      <c r="A63" s="53"/>
      <c r="B63" s="17" t="s">
        <v>28</v>
      </c>
      <c r="C63" s="9">
        <v>1868</v>
      </c>
      <c r="D63" s="20">
        <v>4340</v>
      </c>
      <c r="E63" s="7">
        <v>464</v>
      </c>
      <c r="F63" s="20">
        <f>SUM(C63:E63)</f>
        <v>6672</v>
      </c>
      <c r="H63" s="20">
        <f t="shared" si="34"/>
        <v>0.81975672687062295</v>
      </c>
      <c r="J63">
        <f t="shared" ref="J63:J66" si="40">C63/$F63</f>
        <v>0.27997601918465226</v>
      </c>
      <c r="K63">
        <f t="shared" si="39"/>
        <v>0.65047961630695439</v>
      </c>
      <c r="L63">
        <f t="shared" si="39"/>
        <v>6.9544364508393283E-2</v>
      </c>
      <c r="N63">
        <f t="shared" si="26"/>
        <v>0.82155025373277435</v>
      </c>
    </row>
    <row r="64" spans="1:17" x14ac:dyDescent="0.35">
      <c r="A64" s="53"/>
      <c r="B64" s="17" t="s">
        <v>29</v>
      </c>
      <c r="C64" s="9">
        <v>130</v>
      </c>
      <c r="D64" s="20">
        <v>107</v>
      </c>
      <c r="E64" s="7">
        <v>0</v>
      </c>
      <c r="F64" s="20">
        <f>SUM(C64:E64)</f>
        <v>237</v>
      </c>
      <c r="H64" s="20">
        <f t="shared" si="34"/>
        <v>2.9119056395134537E-2</v>
      </c>
      <c r="J64">
        <f t="shared" si="40"/>
        <v>0.54852320675105481</v>
      </c>
      <c r="K64">
        <f t="shared" si="39"/>
        <v>0.45147679324894513</v>
      </c>
      <c r="L64">
        <f t="shared" si="39"/>
        <v>0</v>
      </c>
      <c r="N64">
        <f>-J64*LN(J64)-K64*LN(K64)-0</f>
        <v>0.68843075781593432</v>
      </c>
    </row>
    <row r="65" spans="1:17" x14ac:dyDescent="0.35">
      <c r="A65" s="53"/>
      <c r="B65" s="17" t="s">
        <v>30</v>
      </c>
      <c r="C65" s="9">
        <v>23</v>
      </c>
      <c r="D65" s="20">
        <v>370</v>
      </c>
      <c r="E65" s="7">
        <v>71</v>
      </c>
      <c r="F65" s="20">
        <f>SUM(C65:E65)</f>
        <v>464</v>
      </c>
      <c r="H65" s="20">
        <f t="shared" si="34"/>
        <v>5.7009460621697997E-2</v>
      </c>
      <c r="J65">
        <f t="shared" si="40"/>
        <v>4.9568965517241381E-2</v>
      </c>
      <c r="K65">
        <f t="shared" si="39"/>
        <v>0.79741379310344829</v>
      </c>
      <c r="L65">
        <f t="shared" si="39"/>
        <v>0.15301724137931033</v>
      </c>
      <c r="N65">
        <f t="shared" si="26"/>
        <v>0.6166889696347384</v>
      </c>
    </row>
    <row r="66" spans="1:17" x14ac:dyDescent="0.35">
      <c r="A66" s="54"/>
      <c r="B66" s="18" t="s">
        <v>31</v>
      </c>
      <c r="C66" s="8">
        <v>0</v>
      </c>
      <c r="D66" s="2">
        <v>0</v>
      </c>
      <c r="E66" s="6">
        <v>0</v>
      </c>
      <c r="F66" s="21">
        <f>SUM(C66:E66)</f>
        <v>0</v>
      </c>
      <c r="H66" s="20">
        <f t="shared" si="34"/>
        <v>0</v>
      </c>
      <c r="J66" t="e">
        <f t="shared" si="40"/>
        <v>#DIV/0!</v>
      </c>
      <c r="K66" t="e">
        <f t="shared" si="39"/>
        <v>#DIV/0!</v>
      </c>
      <c r="L66" t="e">
        <f t="shared" si="39"/>
        <v>#DIV/0!</v>
      </c>
      <c r="N66">
        <v>0</v>
      </c>
    </row>
    <row r="67" spans="1:17" x14ac:dyDescent="0.35">
      <c r="F67" s="21">
        <f>SUM(F62:F66)</f>
        <v>8139</v>
      </c>
      <c r="G67" s="2"/>
      <c r="H67" s="30">
        <f t="shared" si="34"/>
        <v>1</v>
      </c>
      <c r="N67" s="26" t="s">
        <v>49</v>
      </c>
      <c r="O67" s="1">
        <f>H62*N62+H63*N63+H64*N64+H65*N65+H66*N66</f>
        <v>0.79733556657873395</v>
      </c>
      <c r="Q67" s="1">
        <f>$G$38-O67</f>
        <v>1.8736875504421935E-2</v>
      </c>
    </row>
    <row r="68" spans="1:17" x14ac:dyDescent="0.35">
      <c r="A68" s="37" t="s">
        <v>32</v>
      </c>
      <c r="B68" s="22" t="s">
        <v>33</v>
      </c>
      <c r="C68" s="12">
        <v>647</v>
      </c>
      <c r="D68" s="19">
        <v>1660</v>
      </c>
      <c r="E68" s="14">
        <v>125</v>
      </c>
      <c r="F68" s="15">
        <f>SUM(C68:E68)</f>
        <v>2432</v>
      </c>
      <c r="H68" s="20">
        <f t="shared" si="34"/>
        <v>0.29880820739648606</v>
      </c>
      <c r="J68">
        <f>C68/$F68</f>
        <v>0.26603618421052633</v>
      </c>
      <c r="K68">
        <f t="shared" ref="K68:L69" si="41">D68/$F68</f>
        <v>0.68256578947368418</v>
      </c>
      <c r="L68">
        <f t="shared" si="41"/>
        <v>5.139802631578947E-2</v>
      </c>
      <c r="N68">
        <f t="shared" si="26"/>
        <v>0.765491343107913</v>
      </c>
    </row>
    <row r="69" spans="1:17" x14ac:dyDescent="0.35">
      <c r="A69" s="38"/>
      <c r="B69" s="23" t="s">
        <v>34</v>
      </c>
      <c r="C69" s="8">
        <v>1520</v>
      </c>
      <c r="D69" s="2">
        <v>3722</v>
      </c>
      <c r="E69" s="6">
        <v>465</v>
      </c>
      <c r="F69" s="21">
        <f>SUM(C69:E69)</f>
        <v>5707</v>
      </c>
      <c r="H69" s="20">
        <f t="shared" si="34"/>
        <v>0.70119179260351394</v>
      </c>
      <c r="J69">
        <f>C69/$F69</f>
        <v>0.26633958296828458</v>
      </c>
      <c r="K69">
        <f t="shared" si="41"/>
        <v>0.65218153145260205</v>
      </c>
      <c r="L69">
        <f t="shared" si="41"/>
        <v>8.1478885579113369E-2</v>
      </c>
      <c r="N69">
        <f t="shared" si="26"/>
        <v>0.83542733967951799</v>
      </c>
    </row>
    <row r="70" spans="1:17" x14ac:dyDescent="0.35">
      <c r="F70" s="15">
        <f>SUM(F68:F69)</f>
        <v>8139</v>
      </c>
      <c r="H70" s="20">
        <f t="shared" si="34"/>
        <v>1</v>
      </c>
      <c r="N70" s="26" t="s">
        <v>48</v>
      </c>
      <c r="O70" s="1">
        <f>H68*N68+H69*N69</f>
        <v>0.81452988991146991</v>
      </c>
      <c r="Q70">
        <f>$G$38-O70</f>
        <v>1.5425521716859736E-3</v>
      </c>
    </row>
    <row r="80" spans="1:17" ht="14.5" customHeight="1" x14ac:dyDescent="0.35"/>
    <row r="88" ht="14.5" customHeight="1" x14ac:dyDescent="0.35"/>
    <row r="96" ht="14.5" customHeight="1" x14ac:dyDescent="0.35"/>
    <row r="101" ht="14.5" customHeight="1" x14ac:dyDescent="0.35"/>
    <row r="107" ht="14.5" customHeight="1" x14ac:dyDescent="0.35"/>
    <row r="119" ht="14.5" customHeight="1" x14ac:dyDescent="0.35"/>
    <row r="127" ht="14.5" customHeight="1" x14ac:dyDescent="0.35"/>
    <row r="135" ht="14.5" customHeight="1" x14ac:dyDescent="0.35"/>
    <row r="140" ht="14.5" customHeight="1" x14ac:dyDescent="0.35"/>
    <row r="146" ht="14.5" customHeight="1" x14ac:dyDescent="0.35"/>
  </sheetData>
  <mergeCells count="24">
    <mergeCell ref="E38:F38"/>
    <mergeCell ref="A62:A66"/>
    <mergeCell ref="A68:A69"/>
    <mergeCell ref="C42:E42"/>
    <mergeCell ref="J42:L42"/>
    <mergeCell ref="A44:A50"/>
    <mergeCell ref="A52:A55"/>
    <mergeCell ref="A57:A60"/>
    <mergeCell ref="N37:P37"/>
    <mergeCell ref="A17:A20"/>
    <mergeCell ref="A1:C1"/>
    <mergeCell ref="N1:P1"/>
    <mergeCell ref="N2:P2"/>
    <mergeCell ref="A36:C36"/>
    <mergeCell ref="N36:P36"/>
    <mergeCell ref="A2:C2"/>
    <mergeCell ref="E3:F3"/>
    <mergeCell ref="C7:E7"/>
    <mergeCell ref="J7:L7"/>
    <mergeCell ref="A9:A15"/>
    <mergeCell ref="A22:A25"/>
    <mergeCell ref="A27:A31"/>
    <mergeCell ref="A33:A34"/>
    <mergeCell ref="A37:C37"/>
  </mergeCells>
  <printOptions gridLines="1"/>
  <pageMargins left="0.25" right="0.25" top="0.5" bottom="0.5" header="0.3" footer="0.3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AA88-1709-451B-BAB6-722615623C87}">
  <dimension ref="A1:Q154"/>
  <sheetViews>
    <sheetView topLeftCell="A15" zoomScaleNormal="100" workbookViewId="0">
      <selection activeCell="N45" sqref="N45:Q45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4" t="s">
        <v>80</v>
      </c>
      <c r="B1" s="35"/>
      <c r="C1" s="36"/>
      <c r="N1" s="34" t="s">
        <v>80</v>
      </c>
      <c r="O1" s="35"/>
      <c r="P1" s="36"/>
    </row>
    <row r="2" spans="1:17" x14ac:dyDescent="0.35">
      <c r="A2" s="47" t="s">
        <v>0</v>
      </c>
      <c r="B2" s="47"/>
      <c r="C2" s="47"/>
      <c r="F2" s="47" t="s">
        <v>65</v>
      </c>
      <c r="G2" s="47"/>
      <c r="H2" s="47"/>
      <c r="N2" s="47" t="s">
        <v>65</v>
      </c>
      <c r="O2" s="47"/>
      <c r="P2" s="47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1" t="s">
        <v>43</v>
      </c>
      <c r="F3" s="41"/>
      <c r="G3">
        <f>-A5*LN(A5)-B5*LN(B5)-C5*LN(C5)</f>
        <v>0.82295677205346696</v>
      </c>
    </row>
    <row r="4" spans="1:17" x14ac:dyDescent="0.35">
      <c r="A4">
        <v>1970</v>
      </c>
      <c r="B4">
        <v>3192</v>
      </c>
      <c r="C4">
        <v>254</v>
      </c>
      <c r="D4">
        <f>SUM(A4:C4)</f>
        <v>5416</v>
      </c>
    </row>
    <row r="5" spans="1:17" x14ac:dyDescent="0.35">
      <c r="A5">
        <f>A4/$D$4</f>
        <v>0.36373707533234861</v>
      </c>
      <c r="B5">
        <f t="shared" ref="B5:D5" si="0">B4/$D$4</f>
        <v>0.58936484490398822</v>
      </c>
      <c r="C5">
        <f t="shared" si="0"/>
        <v>4.6898079763663218E-2</v>
      </c>
      <c r="D5">
        <f t="shared" si="0"/>
        <v>1</v>
      </c>
    </row>
    <row r="7" spans="1:17" x14ac:dyDescent="0.35">
      <c r="A7" t="s">
        <v>5</v>
      </c>
      <c r="B7" t="s">
        <v>6</v>
      </c>
      <c r="C7" s="40" t="s">
        <v>7</v>
      </c>
      <c r="D7" s="40"/>
      <c r="E7" s="40"/>
      <c r="F7" t="s">
        <v>4</v>
      </c>
      <c r="H7" t="s">
        <v>35</v>
      </c>
      <c r="J7" s="40" t="s">
        <v>44</v>
      </c>
      <c r="K7" s="40"/>
      <c r="L7" s="40"/>
    </row>
    <row r="8" spans="1:17" x14ac:dyDescent="0.35">
      <c r="C8" s="8" t="s">
        <v>1</v>
      </c>
      <c r="D8" s="2" t="s">
        <v>2</v>
      </c>
      <c r="E8" s="6" t="s">
        <v>3</v>
      </c>
      <c r="J8" s="8" t="s">
        <v>1</v>
      </c>
      <c r="K8" s="2" t="s">
        <v>2</v>
      </c>
      <c r="L8" s="6" t="s">
        <v>3</v>
      </c>
      <c r="N8" s="4" t="s">
        <v>41</v>
      </c>
      <c r="Q8" t="s">
        <v>51</v>
      </c>
    </row>
    <row r="9" spans="1:17" x14ac:dyDescent="0.35">
      <c r="A9" s="42" t="s">
        <v>8</v>
      </c>
      <c r="B9" s="27" t="s">
        <v>9</v>
      </c>
      <c r="C9" s="12">
        <v>64</v>
      </c>
      <c r="D9" s="19">
        <v>147</v>
      </c>
      <c r="E9" s="14">
        <v>26</v>
      </c>
      <c r="F9" s="12">
        <f>SUM(C9:E9)</f>
        <v>237</v>
      </c>
      <c r="H9">
        <f>F9/$F$16</f>
        <v>4.3759231905465289E-2</v>
      </c>
      <c r="J9">
        <f>C9/$F9</f>
        <v>0.27004219409282698</v>
      </c>
      <c r="K9">
        <f t="shared" ref="K9:L15" si="1">D9/$F9</f>
        <v>0.620253164556962</v>
      </c>
      <c r="L9">
        <f t="shared" si="1"/>
        <v>0.10970464135021098</v>
      </c>
      <c r="N9">
        <f>-J9*LN(J9)-K9*LN(K9)-L9*LN(L9)</f>
        <v>0.89222631168343591</v>
      </c>
    </row>
    <row r="10" spans="1:17" ht="43.5" x14ac:dyDescent="0.35">
      <c r="A10" s="43"/>
      <c r="B10" s="28" t="s">
        <v>10</v>
      </c>
      <c r="C10" s="9">
        <v>333</v>
      </c>
      <c r="D10" s="13">
        <v>839</v>
      </c>
      <c r="E10" s="7">
        <v>26</v>
      </c>
      <c r="F10">
        <f t="shared" ref="F10:F15" si="2">SUM(C10:E10)</f>
        <v>1198</v>
      </c>
      <c r="H10">
        <f t="shared" ref="H10:H16" si="3">F10/$F$16</f>
        <v>0.22119645494830134</v>
      </c>
      <c r="J10">
        <f t="shared" ref="J10:J15" si="4">C10/$F10</f>
        <v>0.27796327212020033</v>
      </c>
      <c r="K10">
        <f t="shared" si="1"/>
        <v>0.70033388981636058</v>
      </c>
      <c r="L10">
        <f t="shared" si="1"/>
        <v>2.1702838063439065E-2</v>
      </c>
      <c r="N10">
        <f t="shared" ref="N10:N15" si="5">-J10*LN(J10)-K10*LN(K10)-L10*LN(L10)</f>
        <v>0.6884532345368034</v>
      </c>
    </row>
    <row r="11" spans="1:17" x14ac:dyDescent="0.35">
      <c r="A11" s="43"/>
      <c r="B11" s="28" t="s">
        <v>11</v>
      </c>
      <c r="C11" s="9">
        <v>311</v>
      </c>
      <c r="D11" s="13">
        <v>399</v>
      </c>
      <c r="E11" s="7">
        <v>62</v>
      </c>
      <c r="F11">
        <f t="shared" si="2"/>
        <v>772</v>
      </c>
      <c r="H11">
        <f t="shared" si="3"/>
        <v>0.14254062038404727</v>
      </c>
      <c r="J11">
        <f t="shared" si="4"/>
        <v>0.40284974093264247</v>
      </c>
      <c r="K11">
        <f t="shared" si="1"/>
        <v>0.51683937823834192</v>
      </c>
      <c r="L11">
        <f t="shared" si="1"/>
        <v>8.0310880829015538E-2</v>
      </c>
      <c r="N11">
        <f t="shared" si="5"/>
        <v>0.9099255695848889</v>
      </c>
    </row>
    <row r="12" spans="1:17" x14ac:dyDescent="0.35">
      <c r="A12" s="43"/>
      <c r="B12" s="28" t="s">
        <v>12</v>
      </c>
      <c r="C12" s="9">
        <v>662</v>
      </c>
      <c r="D12" s="20">
        <v>706</v>
      </c>
      <c r="E12" s="7">
        <v>72</v>
      </c>
      <c r="F12">
        <f t="shared" si="2"/>
        <v>1440</v>
      </c>
      <c r="H12">
        <f t="shared" si="3"/>
        <v>0.26587887740029542</v>
      </c>
      <c r="J12">
        <f t="shared" si="4"/>
        <v>0.4597222222222222</v>
      </c>
      <c r="K12">
        <f t="shared" si="1"/>
        <v>0.49027777777777776</v>
      </c>
      <c r="L12">
        <f t="shared" si="1"/>
        <v>0.05</v>
      </c>
      <c r="N12">
        <f t="shared" si="5"/>
        <v>0.85651358960498769</v>
      </c>
    </row>
    <row r="13" spans="1:17" x14ac:dyDescent="0.35">
      <c r="A13" s="43"/>
      <c r="B13" s="28" t="s">
        <v>13</v>
      </c>
      <c r="C13" s="9">
        <v>225</v>
      </c>
      <c r="D13" s="20">
        <v>576</v>
      </c>
      <c r="E13" s="7">
        <v>19</v>
      </c>
      <c r="F13">
        <f t="shared" si="2"/>
        <v>820</v>
      </c>
      <c r="H13">
        <f t="shared" si="3"/>
        <v>0.15140324963072377</v>
      </c>
      <c r="J13">
        <f t="shared" si="4"/>
        <v>0.27439024390243905</v>
      </c>
      <c r="K13">
        <f t="shared" si="1"/>
        <v>0.70243902439024386</v>
      </c>
      <c r="L13">
        <f t="shared" si="1"/>
        <v>2.3170731707317073E-2</v>
      </c>
      <c r="N13">
        <f t="shared" si="5"/>
        <v>0.69017636018392048</v>
      </c>
    </row>
    <row r="14" spans="1:17" x14ac:dyDescent="0.35">
      <c r="A14" s="43"/>
      <c r="B14" s="28" t="s">
        <v>14</v>
      </c>
      <c r="C14" s="9">
        <v>367</v>
      </c>
      <c r="D14" s="20">
        <v>520</v>
      </c>
      <c r="E14" s="7">
        <v>47</v>
      </c>
      <c r="F14">
        <f t="shared" si="2"/>
        <v>934</v>
      </c>
      <c r="H14">
        <f t="shared" si="3"/>
        <v>0.17245199409158049</v>
      </c>
      <c r="J14">
        <f t="shared" si="4"/>
        <v>0.39293361884368311</v>
      </c>
      <c r="K14">
        <f t="shared" si="1"/>
        <v>0.55674518201284795</v>
      </c>
      <c r="L14">
        <f t="shared" si="1"/>
        <v>5.0321199143468949E-2</v>
      </c>
      <c r="N14">
        <f t="shared" si="5"/>
        <v>0.84352813251615943</v>
      </c>
    </row>
    <row r="15" spans="1:17" ht="43.5" x14ac:dyDescent="0.35">
      <c r="A15" s="44"/>
      <c r="B15" s="29" t="s">
        <v>15</v>
      </c>
      <c r="C15" s="8">
        <v>8</v>
      </c>
      <c r="D15" s="2">
        <v>5</v>
      </c>
      <c r="E15" s="6">
        <v>2</v>
      </c>
      <c r="F15" s="8">
        <f t="shared" si="2"/>
        <v>15</v>
      </c>
      <c r="H15">
        <f t="shared" si="3"/>
        <v>2.7695716395864105E-3</v>
      </c>
      <c r="J15">
        <f t="shared" si="4"/>
        <v>0.53333333333333333</v>
      </c>
      <c r="K15">
        <f t="shared" si="1"/>
        <v>0.33333333333333331</v>
      </c>
      <c r="L15">
        <f t="shared" si="1"/>
        <v>0.13333333333333333</v>
      </c>
      <c r="N15">
        <f t="shared" si="5"/>
        <v>0.9701157839869381</v>
      </c>
    </row>
    <row r="16" spans="1:17" x14ac:dyDescent="0.35">
      <c r="F16" s="2">
        <f>SUM(F9:F15)</f>
        <v>5416</v>
      </c>
      <c r="G16" s="2"/>
      <c r="H16" s="2">
        <f t="shared" si="3"/>
        <v>1</v>
      </c>
      <c r="N16" s="26" t="s">
        <v>42</v>
      </c>
      <c r="O16" s="1">
        <f>H9*N9+H10*N10+H11*N11+H12*N12+H13*N13+H14*N14+H15*N15</f>
        <v>0.80140663727390937</v>
      </c>
      <c r="Q16">
        <f>$G$3-O16</f>
        <v>2.1550134779557584E-2</v>
      </c>
    </row>
    <row r="17" spans="1:17" x14ac:dyDescent="0.35">
      <c r="A17" s="42" t="s">
        <v>16</v>
      </c>
      <c r="B17" s="16" t="s">
        <v>17</v>
      </c>
      <c r="C17" s="12">
        <v>262</v>
      </c>
      <c r="D17" s="19">
        <v>0</v>
      </c>
      <c r="E17" s="14">
        <v>0</v>
      </c>
      <c r="F17">
        <f>SUM(C17:E17)</f>
        <v>262</v>
      </c>
      <c r="H17">
        <f>F17/$F$21</f>
        <v>4.8375184638109303E-2</v>
      </c>
      <c r="J17">
        <f>C17/$F17</f>
        <v>1</v>
      </c>
      <c r="K17">
        <f t="shared" ref="K17:L20" si="6">D17/$F17</f>
        <v>0</v>
      </c>
      <c r="L17">
        <f t="shared" si="6"/>
        <v>0</v>
      </c>
      <c r="N17">
        <f>-J17*LN(J17)-0</f>
        <v>0</v>
      </c>
    </row>
    <row r="18" spans="1:17" x14ac:dyDescent="0.35">
      <c r="A18" s="43"/>
      <c r="B18" s="17" t="s">
        <v>18</v>
      </c>
      <c r="C18" s="9">
        <v>1708</v>
      </c>
      <c r="D18" s="20">
        <v>3192</v>
      </c>
      <c r="E18" s="7">
        <v>254</v>
      </c>
      <c r="F18" s="20">
        <f>SUM(C18:E18)</f>
        <v>5154</v>
      </c>
      <c r="H18">
        <f t="shared" ref="H18:H21" si="7">F18/$F$21</f>
        <v>0.9516248153618907</v>
      </c>
      <c r="J18">
        <f t="shared" ref="J18:J20" si="8">C18/$F18</f>
        <v>0.33139309274350021</v>
      </c>
      <c r="K18">
        <f t="shared" si="6"/>
        <v>0.61932479627473802</v>
      </c>
      <c r="L18">
        <f t="shared" si="6"/>
        <v>4.9282110981761738E-2</v>
      </c>
      <c r="N18">
        <f t="shared" ref="N18:N23" si="9">-J18*LN(J18)-K18*LN(K18)-L18*LN(L18)</f>
        <v>0.81109008873569943</v>
      </c>
    </row>
    <row r="19" spans="1:17" x14ac:dyDescent="0.35">
      <c r="A19" s="43"/>
      <c r="B19" s="17" t="s">
        <v>19</v>
      </c>
      <c r="C19" s="9">
        <v>0</v>
      </c>
      <c r="D19" s="20">
        <v>0</v>
      </c>
      <c r="E19" s="7">
        <v>0</v>
      </c>
      <c r="F19" s="20">
        <f>SUM(C19:E19)</f>
        <v>0</v>
      </c>
      <c r="H19">
        <f t="shared" si="7"/>
        <v>0</v>
      </c>
      <c r="J19" t="e">
        <f t="shared" si="8"/>
        <v>#DIV/0!</v>
      </c>
      <c r="K19" t="e">
        <f t="shared" si="6"/>
        <v>#DIV/0!</v>
      </c>
      <c r="L19" t="e">
        <f t="shared" si="6"/>
        <v>#DIV/0!</v>
      </c>
      <c r="N19">
        <v>0</v>
      </c>
    </row>
    <row r="20" spans="1:17" x14ac:dyDescent="0.35">
      <c r="A20" s="44"/>
      <c r="B20" s="18" t="s">
        <v>20</v>
      </c>
      <c r="C20" s="8">
        <v>0</v>
      </c>
      <c r="D20" s="2">
        <v>0</v>
      </c>
      <c r="E20" s="6">
        <v>0</v>
      </c>
      <c r="F20" s="21">
        <f>SUM(C20:E20)</f>
        <v>0</v>
      </c>
      <c r="H20">
        <f t="shared" si="7"/>
        <v>0</v>
      </c>
      <c r="J20" t="e">
        <f t="shared" si="8"/>
        <v>#DIV/0!</v>
      </c>
      <c r="K20" t="e">
        <f t="shared" si="6"/>
        <v>#DIV/0!</v>
      </c>
      <c r="L20" t="e">
        <f t="shared" si="6"/>
        <v>#DIV/0!</v>
      </c>
      <c r="N20">
        <v>0</v>
      </c>
    </row>
    <row r="21" spans="1:17" x14ac:dyDescent="0.35">
      <c r="F21" s="30">
        <f>SUM(F17:F20)</f>
        <v>5416</v>
      </c>
      <c r="G21" s="2"/>
      <c r="H21" s="2">
        <f t="shared" si="7"/>
        <v>1</v>
      </c>
      <c r="N21" s="26" t="s">
        <v>45</v>
      </c>
      <c r="O21" s="1">
        <f>H17*N17+H18*N18+H19*N19+H20*N20</f>
        <v>0.77185345593496957</v>
      </c>
      <c r="Q21">
        <f>$G$3-O21</f>
        <v>5.1103316118497388E-2</v>
      </c>
    </row>
    <row r="22" spans="1:17" x14ac:dyDescent="0.35">
      <c r="A22" s="45" t="s">
        <v>21</v>
      </c>
      <c r="B22" s="16" t="s">
        <v>22</v>
      </c>
      <c r="C22" s="12">
        <v>794</v>
      </c>
      <c r="D22" s="19">
        <v>733</v>
      </c>
      <c r="E22" s="14">
        <v>123</v>
      </c>
      <c r="F22" s="20">
        <f>SUM(C22:E22)</f>
        <v>1650</v>
      </c>
      <c r="H22" s="20">
        <f>F22/$F$24</f>
        <v>0.30465288035450516</v>
      </c>
      <c r="J22">
        <f>C22/$F22</f>
        <v>0.4812121212121212</v>
      </c>
      <c r="K22">
        <f t="shared" ref="K22:L23" si="10">D22/$F22</f>
        <v>0.44424242424242422</v>
      </c>
      <c r="L22">
        <f t="shared" si="10"/>
        <v>7.454545454545454E-2</v>
      </c>
      <c r="N22">
        <f t="shared" si="9"/>
        <v>0.90597860118314233</v>
      </c>
    </row>
    <row r="23" spans="1:17" x14ac:dyDescent="0.35">
      <c r="A23" s="46"/>
      <c r="B23" s="18" t="s">
        <v>23</v>
      </c>
      <c r="C23" s="8">
        <v>1176</v>
      </c>
      <c r="D23" s="2">
        <v>2459</v>
      </c>
      <c r="E23" s="6">
        <v>131</v>
      </c>
      <c r="F23" s="21">
        <f>SUM(C23:E23)</f>
        <v>3766</v>
      </c>
      <c r="H23" s="20">
        <f t="shared" ref="H23:H24" si="11">F23/$F$24</f>
        <v>0.69534711964549478</v>
      </c>
      <c r="J23">
        <f>C23/$F23</f>
        <v>0.31226765799256506</v>
      </c>
      <c r="K23">
        <f t="shared" si="10"/>
        <v>0.65294742432288899</v>
      </c>
      <c r="L23">
        <f t="shared" si="10"/>
        <v>3.4784917684545939E-2</v>
      </c>
      <c r="N23">
        <f t="shared" si="9"/>
        <v>0.75859876279748828</v>
      </c>
    </row>
    <row r="24" spans="1:17" x14ac:dyDescent="0.35">
      <c r="F24" s="30">
        <f>SUM(F22:F23)</f>
        <v>5416</v>
      </c>
      <c r="G24" s="2"/>
      <c r="H24" s="30">
        <f t="shared" si="11"/>
        <v>1</v>
      </c>
      <c r="N24" s="26" t="s">
        <v>46</v>
      </c>
      <c r="O24" s="1">
        <f>H22*N22+H23*N23</f>
        <v>0.80349845506785922</v>
      </c>
      <c r="Q24">
        <f>$G$3-O24</f>
        <v>1.9458316985607738E-2</v>
      </c>
    </row>
    <row r="25" spans="1:17" x14ac:dyDescent="0.35">
      <c r="A25" s="55" t="s">
        <v>24</v>
      </c>
      <c r="B25" s="16" t="s">
        <v>25</v>
      </c>
      <c r="C25" s="12">
        <v>0</v>
      </c>
      <c r="D25" s="19">
        <v>0</v>
      </c>
      <c r="E25" s="14">
        <v>0</v>
      </c>
      <c r="F25">
        <f>SUM(C25:E25)</f>
        <v>0</v>
      </c>
      <c r="H25">
        <f>F25/$F$29</f>
        <v>0</v>
      </c>
      <c r="J25" t="e">
        <f>C25/$F25</f>
        <v>#DIV/0!</v>
      </c>
      <c r="K25" t="e">
        <f t="shared" ref="K25:L28" si="12">D25/$F25</f>
        <v>#DIV/0!</v>
      </c>
      <c r="L25" t="e">
        <f t="shared" si="12"/>
        <v>#DIV/0!</v>
      </c>
      <c r="N25">
        <v>0</v>
      </c>
    </row>
    <row r="26" spans="1:17" x14ac:dyDescent="0.35">
      <c r="A26" s="56"/>
      <c r="B26" s="17" t="s">
        <v>52</v>
      </c>
      <c r="C26" s="9">
        <v>569</v>
      </c>
      <c r="D26" s="20">
        <v>1187</v>
      </c>
      <c r="E26" s="7">
        <v>84</v>
      </c>
      <c r="F26">
        <f t="shared" ref="F26:F28" si="13">SUM(C26:E26)</f>
        <v>1840</v>
      </c>
      <c r="H26">
        <f t="shared" ref="H26:H29" si="14">F26/$F$29</f>
        <v>0.33973412112259971</v>
      </c>
      <c r="J26">
        <f t="shared" ref="J26:J28" si="15">C26/$F26</f>
        <v>0.30923913043478263</v>
      </c>
      <c r="K26">
        <f t="shared" si="12"/>
        <v>0.64510869565217388</v>
      </c>
      <c r="L26">
        <f t="shared" si="12"/>
        <v>4.5652173913043478E-2</v>
      </c>
      <c r="N26">
        <f t="shared" ref="N26:N28" si="16">-J26*LN(J26)-K26*LN(K26)-L26*LN(L26)</f>
        <v>0.78662495140607658</v>
      </c>
    </row>
    <row r="27" spans="1:17" x14ac:dyDescent="0.35">
      <c r="A27" s="56"/>
      <c r="B27" s="17" t="s">
        <v>53</v>
      </c>
      <c r="C27" s="9">
        <v>1057</v>
      </c>
      <c r="D27" s="20">
        <v>678</v>
      </c>
      <c r="E27" s="7">
        <v>47</v>
      </c>
      <c r="F27">
        <f t="shared" si="13"/>
        <v>1782</v>
      </c>
      <c r="H27">
        <f t="shared" si="14"/>
        <v>0.32902511078286556</v>
      </c>
      <c r="J27">
        <f t="shared" si="15"/>
        <v>0.59315375982042651</v>
      </c>
      <c r="K27">
        <f t="shared" si="12"/>
        <v>0.38047138047138046</v>
      </c>
      <c r="L27">
        <f t="shared" si="12"/>
        <v>2.6374859708193043E-2</v>
      </c>
      <c r="N27">
        <f t="shared" si="16"/>
        <v>0.7733532165780036</v>
      </c>
    </row>
    <row r="28" spans="1:17" x14ac:dyDescent="0.35">
      <c r="A28" s="57"/>
      <c r="B28" s="18" t="s">
        <v>57</v>
      </c>
      <c r="C28" s="8">
        <v>344</v>
      </c>
      <c r="D28" s="2">
        <v>1327</v>
      </c>
      <c r="E28" s="6">
        <v>123</v>
      </c>
      <c r="F28" s="8">
        <f t="shared" si="13"/>
        <v>1794</v>
      </c>
      <c r="H28">
        <f t="shared" si="14"/>
        <v>0.33124076809453473</v>
      </c>
      <c r="J28">
        <f t="shared" si="15"/>
        <v>0.19175027870680045</v>
      </c>
      <c r="K28">
        <f t="shared" si="12"/>
        <v>0.73968784838350055</v>
      </c>
      <c r="L28">
        <f t="shared" si="12"/>
        <v>6.8561872909698993E-2</v>
      </c>
      <c r="N28">
        <f t="shared" si="16"/>
        <v>0.72347032054176497</v>
      </c>
    </row>
    <row r="29" spans="1:17" x14ac:dyDescent="0.35">
      <c r="F29" s="2">
        <f>SUM(F25:F28)</f>
        <v>5416</v>
      </c>
      <c r="G29" s="2"/>
      <c r="H29" s="2">
        <f t="shared" si="14"/>
        <v>1</v>
      </c>
      <c r="N29" s="26" t="s">
        <v>47</v>
      </c>
      <c r="O29" s="1">
        <f>H25*N25+H26*N26+H27*N27+H28*N28</f>
        <v>0.76133882894776772</v>
      </c>
      <c r="Q29">
        <f>$G$3-O29</f>
        <v>6.1617943105699235E-2</v>
      </c>
    </row>
    <row r="30" spans="1:17" x14ac:dyDescent="0.35">
      <c r="A30" s="52" t="s">
        <v>26</v>
      </c>
      <c r="B30" s="16" t="s">
        <v>27</v>
      </c>
      <c r="C30" s="12">
        <v>646</v>
      </c>
      <c r="D30" s="19">
        <v>365</v>
      </c>
      <c r="E30" s="14">
        <v>0</v>
      </c>
      <c r="F30" s="20">
        <f>SUM(C30:E30)</f>
        <v>1011</v>
      </c>
      <c r="H30" s="20">
        <f>F30/$F$35</f>
        <v>0.18666912850812409</v>
      </c>
      <c r="J30">
        <f>C30/$F30</f>
        <v>0.63897131552917907</v>
      </c>
      <c r="K30">
        <f t="shared" ref="K30:L34" si="17">D30/$F30</f>
        <v>0.36102868447082098</v>
      </c>
      <c r="L30">
        <f t="shared" si="17"/>
        <v>0</v>
      </c>
      <c r="N30">
        <f>-J30*LN(J30)-K30*LN(K30)-0</f>
        <v>0.65400776748617839</v>
      </c>
    </row>
    <row r="31" spans="1:17" x14ac:dyDescent="0.35">
      <c r="A31" s="53"/>
      <c r="B31" s="17" t="s">
        <v>28</v>
      </c>
      <c r="C31" s="9">
        <v>1324</v>
      </c>
      <c r="D31" s="20">
        <v>2558</v>
      </c>
      <c r="E31" s="7">
        <v>207</v>
      </c>
      <c r="F31" s="20">
        <f>SUM(C31:E31)</f>
        <v>4089</v>
      </c>
      <c r="H31" s="20">
        <f t="shared" ref="H31:H35" si="18">F31/$F$35</f>
        <v>0.75498522895125553</v>
      </c>
      <c r="J31">
        <f t="shared" ref="J31:J34" si="19">C31/$F31</f>
        <v>0.32379554903399366</v>
      </c>
      <c r="K31">
        <f t="shared" si="17"/>
        <v>0.62558082660797265</v>
      </c>
      <c r="L31">
        <f t="shared" si="17"/>
        <v>5.0623624358033747E-2</v>
      </c>
      <c r="N31">
        <f t="shared" ref="N31" si="20">-J31*LN(J31)-K31*LN(K31)-L31*LN(L31)</f>
        <v>0.80959726948694166</v>
      </c>
    </row>
    <row r="32" spans="1:17" x14ac:dyDescent="0.35">
      <c r="A32" s="53"/>
      <c r="B32" s="17" t="s">
        <v>29</v>
      </c>
      <c r="C32" s="9">
        <v>0</v>
      </c>
      <c r="D32" s="20">
        <v>0</v>
      </c>
      <c r="E32" s="7">
        <v>0</v>
      </c>
      <c r="F32" s="20">
        <f>SUM(C32:E32)</f>
        <v>0</v>
      </c>
      <c r="H32" s="20">
        <f t="shared" si="18"/>
        <v>0</v>
      </c>
      <c r="J32" t="e">
        <f t="shared" si="19"/>
        <v>#DIV/0!</v>
      </c>
      <c r="K32" t="e">
        <f t="shared" si="17"/>
        <v>#DIV/0!</v>
      </c>
      <c r="L32" t="e">
        <f t="shared" si="17"/>
        <v>#DIV/0!</v>
      </c>
      <c r="N32">
        <v>0</v>
      </c>
    </row>
    <row r="33" spans="1:17" x14ac:dyDescent="0.35">
      <c r="A33" s="53"/>
      <c r="B33" s="17" t="s">
        <v>30</v>
      </c>
      <c r="C33" s="9">
        <v>0</v>
      </c>
      <c r="D33" s="20">
        <v>269</v>
      </c>
      <c r="E33" s="7">
        <v>47</v>
      </c>
      <c r="F33" s="20">
        <f>SUM(C33:E33)</f>
        <v>316</v>
      </c>
      <c r="H33" s="20">
        <f t="shared" si="18"/>
        <v>5.8345642540620385E-2</v>
      </c>
      <c r="J33">
        <f t="shared" si="19"/>
        <v>0</v>
      </c>
      <c r="K33">
        <f t="shared" si="17"/>
        <v>0.85126582278481011</v>
      </c>
      <c r="L33">
        <f t="shared" si="17"/>
        <v>0.14873417721518986</v>
      </c>
      <c r="N33">
        <f>0-K33*LN(K33)-L33*LN(L33)</f>
        <v>0.42050709208923026</v>
      </c>
    </row>
    <row r="34" spans="1:17" x14ac:dyDescent="0.35">
      <c r="A34" s="54"/>
      <c r="B34" s="18" t="s">
        <v>31</v>
      </c>
      <c r="C34" s="8">
        <v>0</v>
      </c>
      <c r="D34" s="2">
        <v>0</v>
      </c>
      <c r="E34" s="6">
        <v>0</v>
      </c>
      <c r="F34" s="21">
        <f>SUM(C34:E34)</f>
        <v>0</v>
      </c>
      <c r="H34" s="20">
        <f t="shared" si="18"/>
        <v>0</v>
      </c>
      <c r="J34" t="e">
        <f t="shared" si="19"/>
        <v>#DIV/0!</v>
      </c>
      <c r="K34" t="e">
        <f t="shared" si="17"/>
        <v>#DIV/0!</v>
      </c>
      <c r="L34" t="e">
        <f t="shared" si="17"/>
        <v>#DIV/0!</v>
      </c>
      <c r="N34">
        <v>0</v>
      </c>
    </row>
    <row r="35" spans="1:17" x14ac:dyDescent="0.35">
      <c r="F35" s="30">
        <f>SUM(F30:F34)</f>
        <v>5416</v>
      </c>
      <c r="G35" s="2"/>
      <c r="H35" s="30">
        <f t="shared" si="18"/>
        <v>1</v>
      </c>
      <c r="N35" s="26" t="s">
        <v>49</v>
      </c>
      <c r="O35" s="1">
        <f>H30*N30+H31*N31+H32*N32+H33*N33+H34*N34</f>
        <v>0.75785179633693267</v>
      </c>
      <c r="Q35" s="1">
        <f>$G$3-O35</f>
        <v>6.5104975716534286E-2</v>
      </c>
    </row>
    <row r="36" spans="1:17" ht="14.5" customHeight="1" x14ac:dyDescent="0.35"/>
    <row r="37" spans="1:17" ht="14.5" customHeight="1" x14ac:dyDescent="0.35"/>
    <row r="38" spans="1:17" x14ac:dyDescent="0.35">
      <c r="A38" s="34" t="s">
        <v>80</v>
      </c>
      <c r="B38" s="35"/>
      <c r="C38" s="36"/>
      <c r="N38" s="34" t="s">
        <v>80</v>
      </c>
      <c r="O38" s="35"/>
      <c r="P38" s="36"/>
    </row>
    <row r="39" spans="1:17" x14ac:dyDescent="0.35">
      <c r="A39" s="47" t="s">
        <v>0</v>
      </c>
      <c r="B39" s="47"/>
      <c r="C39" s="47"/>
      <c r="F39" s="47" t="s">
        <v>65</v>
      </c>
      <c r="G39" s="47"/>
      <c r="H39" s="47"/>
      <c r="N39" s="47" t="s">
        <v>65</v>
      </c>
      <c r="O39" s="47"/>
      <c r="P39" s="47"/>
    </row>
    <row r="40" spans="1:17" x14ac:dyDescent="0.35">
      <c r="A40" s="2" t="s">
        <v>1</v>
      </c>
      <c r="B40" s="2" t="s">
        <v>2</v>
      </c>
      <c r="C40" s="2" t="s">
        <v>3</v>
      </c>
      <c r="D40" s="2" t="s">
        <v>4</v>
      </c>
      <c r="E40" s="41" t="s">
        <v>43</v>
      </c>
      <c r="F40" s="41"/>
      <c r="G40">
        <f>-A42*LN(A42)-B42*LN(B42)-C42*LN(C42)</f>
        <v>0.84985520327572184</v>
      </c>
    </row>
    <row r="41" spans="1:17" x14ac:dyDescent="0.35">
      <c r="A41">
        <v>502</v>
      </c>
      <c r="B41">
        <v>3769</v>
      </c>
      <c r="C41">
        <v>1610</v>
      </c>
      <c r="D41">
        <f>SUM(A41:C41)</f>
        <v>5881</v>
      </c>
    </row>
    <row r="42" spans="1:17" x14ac:dyDescent="0.35">
      <c r="A42">
        <f>A41/$D$41</f>
        <v>8.5359632715524575E-2</v>
      </c>
      <c r="B42">
        <f t="shared" ref="B42:D42" si="21">B41/$D$41</f>
        <v>0.64087740180241459</v>
      </c>
      <c r="C42">
        <f t="shared" si="21"/>
        <v>0.27376296548206086</v>
      </c>
      <c r="D42">
        <f t="shared" si="21"/>
        <v>1</v>
      </c>
    </row>
    <row r="44" spans="1:17" x14ac:dyDescent="0.35">
      <c r="A44" t="s">
        <v>5</v>
      </c>
      <c r="B44" t="s">
        <v>6</v>
      </c>
      <c r="C44" s="40" t="s">
        <v>7</v>
      </c>
      <c r="D44" s="40"/>
      <c r="E44" s="40"/>
      <c r="F44" t="s">
        <v>4</v>
      </c>
      <c r="H44" t="s">
        <v>35</v>
      </c>
      <c r="J44" s="40" t="s">
        <v>44</v>
      </c>
      <c r="K44" s="40"/>
      <c r="L44" s="40"/>
    </row>
    <row r="45" spans="1:17" x14ac:dyDescent="0.35">
      <c r="C45" s="8" t="s">
        <v>1</v>
      </c>
      <c r="D45" s="2" t="s">
        <v>2</v>
      </c>
      <c r="E45" s="6" t="s">
        <v>3</v>
      </c>
      <c r="J45" s="8" t="s">
        <v>1</v>
      </c>
      <c r="K45" s="2" t="s">
        <v>2</v>
      </c>
      <c r="L45" s="6" t="s">
        <v>3</v>
      </c>
      <c r="N45" s="32" t="s">
        <v>41</v>
      </c>
      <c r="Q45" t="s">
        <v>51</v>
      </c>
    </row>
    <row r="46" spans="1:17" x14ac:dyDescent="0.35">
      <c r="A46" s="42" t="s">
        <v>8</v>
      </c>
      <c r="B46" s="27" t="s">
        <v>9</v>
      </c>
      <c r="C46" s="12">
        <v>2</v>
      </c>
      <c r="D46" s="19">
        <v>84</v>
      </c>
      <c r="E46" s="14">
        <v>15</v>
      </c>
      <c r="F46">
        <f>SUM(C46:E46)</f>
        <v>101</v>
      </c>
      <c r="H46">
        <f>F46/$F$53</f>
        <v>1.7173950008501956E-2</v>
      </c>
      <c r="J46">
        <f>C46/$F46</f>
        <v>1.9801980198019802E-2</v>
      </c>
      <c r="K46">
        <f t="shared" ref="K46:L46" si="22">D46/$F46</f>
        <v>0.83168316831683164</v>
      </c>
      <c r="L46">
        <f t="shared" si="22"/>
        <v>0.14851485148514851</v>
      </c>
      <c r="N46">
        <f>-J46*LN(J46)-K46*LN(K46)-L46*LN(L46)</f>
        <v>0.51417340317302795</v>
      </c>
    </row>
    <row r="47" spans="1:17" ht="43.5" x14ac:dyDescent="0.35">
      <c r="A47" s="43"/>
      <c r="B47" s="28" t="s">
        <v>10</v>
      </c>
      <c r="C47" s="9">
        <v>72</v>
      </c>
      <c r="D47" s="13">
        <v>431</v>
      </c>
      <c r="E47" s="7">
        <v>181</v>
      </c>
      <c r="F47">
        <f>SUM(C47:E47)</f>
        <v>684</v>
      </c>
      <c r="H47">
        <f t="shared" ref="H47:H52" si="23">F47/$F$53</f>
        <v>0.11630675055262711</v>
      </c>
      <c r="J47">
        <f>C47/$F$47</f>
        <v>0.10526315789473684</v>
      </c>
      <c r="K47">
        <f t="shared" ref="K47:L47" si="24">D47/$F$47</f>
        <v>0.63011695906432752</v>
      </c>
      <c r="L47">
        <f t="shared" si="24"/>
        <v>0.2646198830409357</v>
      </c>
      <c r="N47">
        <f t="shared" ref="N47:N70" si="25">-J47*LN(J47)-K47*LN(K47)-L47*LN(L47)</f>
        <v>0.87979927717958883</v>
      </c>
    </row>
    <row r="48" spans="1:17" x14ac:dyDescent="0.35">
      <c r="A48" s="43"/>
      <c r="B48" s="28" t="s">
        <v>11</v>
      </c>
      <c r="C48" s="9">
        <v>48</v>
      </c>
      <c r="D48" s="13">
        <v>730</v>
      </c>
      <c r="E48" s="7">
        <v>483</v>
      </c>
      <c r="F48">
        <f t="shared" ref="F48:F52" si="26">SUM(C48:E48)</f>
        <v>1261</v>
      </c>
      <c r="H48">
        <f t="shared" si="23"/>
        <v>0.21441931644278184</v>
      </c>
      <c r="J48">
        <f>C48/$F$48</f>
        <v>3.8065027755749402E-2</v>
      </c>
      <c r="K48">
        <f t="shared" ref="K48:L48" si="27">D48/$F$48</f>
        <v>0.57890563045202226</v>
      </c>
      <c r="L48">
        <f t="shared" si="27"/>
        <v>0.38302934179222842</v>
      </c>
      <c r="N48">
        <f t="shared" si="25"/>
        <v>0.80842464828708427</v>
      </c>
    </row>
    <row r="49" spans="1:17" x14ac:dyDescent="0.35">
      <c r="A49" s="43"/>
      <c r="B49" s="28" t="s">
        <v>12</v>
      </c>
      <c r="C49" s="9">
        <v>182</v>
      </c>
      <c r="D49" s="20">
        <v>647</v>
      </c>
      <c r="E49" s="7">
        <v>261</v>
      </c>
      <c r="F49">
        <f t="shared" si="26"/>
        <v>1090</v>
      </c>
      <c r="H49">
        <f t="shared" si="23"/>
        <v>0.18534262880462507</v>
      </c>
      <c r="J49">
        <f>C49/$F$49</f>
        <v>0.16697247706422019</v>
      </c>
      <c r="K49">
        <f t="shared" ref="K49:L49" si="28">D49/$F$49</f>
        <v>0.5935779816513761</v>
      </c>
      <c r="L49">
        <f t="shared" si="28"/>
        <v>0.23944954128440368</v>
      </c>
      <c r="N49">
        <f t="shared" si="25"/>
        <v>0.95074297898348081</v>
      </c>
    </row>
    <row r="50" spans="1:17" x14ac:dyDescent="0.35">
      <c r="A50" s="43"/>
      <c r="B50" s="28" t="s">
        <v>13</v>
      </c>
      <c r="C50" s="9">
        <v>93</v>
      </c>
      <c r="D50" s="20">
        <v>1015</v>
      </c>
      <c r="E50" s="7">
        <v>344</v>
      </c>
      <c r="F50">
        <f t="shared" si="26"/>
        <v>1452</v>
      </c>
      <c r="H50">
        <f t="shared" si="23"/>
        <v>0.24689678626084</v>
      </c>
      <c r="J50">
        <f>C50/$F$50</f>
        <v>6.4049586776859499E-2</v>
      </c>
      <c r="K50">
        <f t="shared" ref="K50:L50" si="29">D50/$F$50</f>
        <v>0.69903581267217629</v>
      </c>
      <c r="L50">
        <f t="shared" si="29"/>
        <v>0.23691460055096419</v>
      </c>
      <c r="N50">
        <f t="shared" si="25"/>
        <v>0.76747678708740819</v>
      </c>
    </row>
    <row r="51" spans="1:17" x14ac:dyDescent="0.35">
      <c r="A51" s="43"/>
      <c r="B51" s="28" t="s">
        <v>14</v>
      </c>
      <c r="C51" s="9">
        <v>104</v>
      </c>
      <c r="D51" s="20">
        <v>857</v>
      </c>
      <c r="E51" s="7">
        <v>323</v>
      </c>
      <c r="F51">
        <f t="shared" si="26"/>
        <v>1284</v>
      </c>
      <c r="H51">
        <f t="shared" si="23"/>
        <v>0.21833021594966842</v>
      </c>
      <c r="J51">
        <f>C51/$F$51</f>
        <v>8.0996884735202487E-2</v>
      </c>
      <c r="K51">
        <f t="shared" ref="K51:L51" si="30">D51/$F$51</f>
        <v>0.66744548286604366</v>
      </c>
      <c r="L51">
        <f t="shared" si="30"/>
        <v>0.25155763239875389</v>
      </c>
      <c r="N51">
        <f t="shared" si="25"/>
        <v>0.82059011808953408</v>
      </c>
    </row>
    <row r="52" spans="1:17" ht="43.5" x14ac:dyDescent="0.35">
      <c r="A52" s="44"/>
      <c r="B52" s="29" t="s">
        <v>15</v>
      </c>
      <c r="C52" s="8">
        <v>1</v>
      </c>
      <c r="D52" s="2">
        <v>5</v>
      </c>
      <c r="E52" s="6">
        <v>3</v>
      </c>
      <c r="F52" s="8">
        <f t="shared" si="26"/>
        <v>9</v>
      </c>
      <c r="H52">
        <f t="shared" si="23"/>
        <v>1.5303519809556198E-3</v>
      </c>
      <c r="J52">
        <f>C52/$F$52</f>
        <v>0.1111111111111111</v>
      </c>
      <c r="K52">
        <f t="shared" ref="K52:L52" si="31">D52/$F$52</f>
        <v>0.55555555555555558</v>
      </c>
      <c r="L52">
        <f t="shared" si="31"/>
        <v>0.33333333333333331</v>
      </c>
      <c r="N52">
        <f t="shared" si="25"/>
        <v>0.93688830753901586</v>
      </c>
    </row>
    <row r="53" spans="1:17" x14ac:dyDescent="0.35">
      <c r="F53" s="2">
        <f>SUM(F46:F52)</f>
        <v>5881</v>
      </c>
      <c r="G53" s="2"/>
      <c r="H53" s="2">
        <f t="shared" ref="H53:H72" si="32">F53/$F$53</f>
        <v>1</v>
      </c>
      <c r="N53" s="26" t="s">
        <v>42</v>
      </c>
      <c r="O53" s="1">
        <f>H46*N46+H47*N47+H48*N48+H49*N49+H50*N50+H51*N51+H52*N52</f>
        <v>0.83079298574035898</v>
      </c>
      <c r="Q53">
        <f>$G$40-O53</f>
        <v>1.9062217535362858E-2</v>
      </c>
    </row>
    <row r="54" spans="1:17" x14ac:dyDescent="0.35">
      <c r="A54" s="42" t="s">
        <v>16</v>
      </c>
      <c r="B54" s="16" t="s">
        <v>17</v>
      </c>
      <c r="C54" s="12">
        <v>83</v>
      </c>
      <c r="D54" s="19">
        <v>460</v>
      </c>
      <c r="E54" s="14">
        <v>0</v>
      </c>
      <c r="F54" s="20">
        <f>SUM(C54:E54)</f>
        <v>543</v>
      </c>
      <c r="H54" s="20">
        <f t="shared" si="32"/>
        <v>9.2331236184322388E-2</v>
      </c>
      <c r="J54">
        <f>C54/$F54</f>
        <v>0.15285451197053407</v>
      </c>
      <c r="K54">
        <f t="shared" ref="K54:L57" si="33">D54/$F54</f>
        <v>0.84714548802946588</v>
      </c>
      <c r="L54">
        <f t="shared" si="33"/>
        <v>0</v>
      </c>
      <c r="N54">
        <f>-J54*LN(J54)-K54*LN(K54)-0</f>
        <v>0.42762873870122398</v>
      </c>
    </row>
    <row r="55" spans="1:17" x14ac:dyDescent="0.35">
      <c r="A55" s="43"/>
      <c r="B55" s="17" t="s">
        <v>18</v>
      </c>
      <c r="C55" s="9">
        <v>419</v>
      </c>
      <c r="D55" s="20">
        <v>3078</v>
      </c>
      <c r="E55" s="7">
        <v>1610</v>
      </c>
      <c r="F55" s="20">
        <f t="shared" ref="F55:F57" si="34">SUM(C55:E55)</f>
        <v>5107</v>
      </c>
      <c r="H55" s="20">
        <f t="shared" si="32"/>
        <v>0.86838972963781669</v>
      </c>
      <c r="J55">
        <f t="shared" ref="J55:J57" si="35">C55/$F55</f>
        <v>8.2044252986097507E-2</v>
      </c>
      <c r="K55">
        <f t="shared" si="33"/>
        <v>0.60270217348737032</v>
      </c>
      <c r="L55">
        <f t="shared" si="33"/>
        <v>0.31525357352653222</v>
      </c>
      <c r="N55">
        <f t="shared" si="25"/>
        <v>0.87424061237069917</v>
      </c>
    </row>
    <row r="56" spans="1:17" x14ac:dyDescent="0.35">
      <c r="A56" s="43"/>
      <c r="B56" s="17" t="s">
        <v>19</v>
      </c>
      <c r="C56" s="9">
        <v>0</v>
      </c>
      <c r="D56" s="20">
        <v>86</v>
      </c>
      <c r="E56" s="7">
        <v>0</v>
      </c>
      <c r="F56" s="20">
        <f t="shared" si="34"/>
        <v>86</v>
      </c>
      <c r="H56" s="20">
        <f t="shared" si="32"/>
        <v>1.4623363373575922E-2</v>
      </c>
      <c r="J56">
        <f t="shared" si="35"/>
        <v>0</v>
      </c>
      <c r="K56">
        <f t="shared" si="33"/>
        <v>1</v>
      </c>
      <c r="L56">
        <f t="shared" si="33"/>
        <v>0</v>
      </c>
      <c r="N56">
        <f>0-K56*LN(K56)-0</f>
        <v>0</v>
      </c>
    </row>
    <row r="57" spans="1:17" x14ac:dyDescent="0.35">
      <c r="A57" s="44"/>
      <c r="B57" s="18" t="s">
        <v>20</v>
      </c>
      <c r="C57" s="8">
        <v>0</v>
      </c>
      <c r="D57" s="2">
        <v>145</v>
      </c>
      <c r="E57" s="6">
        <v>0</v>
      </c>
      <c r="F57" s="21">
        <f t="shared" si="34"/>
        <v>145</v>
      </c>
      <c r="H57" s="20">
        <f t="shared" si="32"/>
        <v>2.4655670804284987E-2</v>
      </c>
      <c r="J57">
        <f t="shared" si="35"/>
        <v>0</v>
      </c>
      <c r="K57">
        <f t="shared" si="33"/>
        <v>1</v>
      </c>
      <c r="L57">
        <f t="shared" si="33"/>
        <v>0</v>
      </c>
      <c r="N57">
        <f>0-K57*LN(K57)-0</f>
        <v>0</v>
      </c>
    </row>
    <row r="58" spans="1:17" x14ac:dyDescent="0.35">
      <c r="F58" s="30">
        <f>SUM(F54:F57)</f>
        <v>5881</v>
      </c>
      <c r="G58" s="2"/>
      <c r="H58" s="30">
        <f t="shared" si="32"/>
        <v>1</v>
      </c>
      <c r="N58" s="26" t="s">
        <v>45</v>
      </c>
      <c r="O58" s="1">
        <f>H54*N54+H55*N55+H56*N56+H57*N57</f>
        <v>0.79866505908721741</v>
      </c>
      <c r="Q58">
        <f>$G$40-O58</f>
        <v>5.1190144188504427E-2</v>
      </c>
    </row>
    <row r="59" spans="1:17" x14ac:dyDescent="0.35">
      <c r="A59" s="50" t="s">
        <v>21</v>
      </c>
      <c r="B59" s="16" t="s">
        <v>22</v>
      </c>
      <c r="C59" s="12">
        <v>373</v>
      </c>
      <c r="D59" s="19">
        <v>497</v>
      </c>
      <c r="E59" s="14">
        <v>142</v>
      </c>
      <c r="F59" s="20">
        <f>SUM(C59:E59)</f>
        <v>1012</v>
      </c>
      <c r="H59" s="20">
        <f t="shared" si="32"/>
        <v>0.17207957830300968</v>
      </c>
      <c r="J59">
        <f>C59/$F59</f>
        <v>0.36857707509881421</v>
      </c>
      <c r="K59">
        <f t="shared" ref="K59:L60" si="36">D59/$F59</f>
        <v>0.49110671936758893</v>
      </c>
      <c r="L59">
        <f t="shared" si="36"/>
        <v>0.14031620553359683</v>
      </c>
      <c r="N59">
        <f t="shared" si="25"/>
        <v>0.99266266834884687</v>
      </c>
    </row>
    <row r="60" spans="1:17" x14ac:dyDescent="0.35">
      <c r="A60" s="51"/>
      <c r="B60" s="18" t="s">
        <v>23</v>
      </c>
      <c r="C60" s="8">
        <v>129</v>
      </c>
      <c r="D60" s="2">
        <v>3272</v>
      </c>
      <c r="E60" s="6">
        <v>1468</v>
      </c>
      <c r="F60" s="21">
        <f>SUM(C60:E60)</f>
        <v>4869</v>
      </c>
      <c r="H60" s="20">
        <f t="shared" si="32"/>
        <v>0.82792042169699032</v>
      </c>
      <c r="J60">
        <f>C60/$F60</f>
        <v>2.649414664202095E-2</v>
      </c>
      <c r="K60">
        <f t="shared" si="36"/>
        <v>0.67200657219141513</v>
      </c>
      <c r="L60">
        <f t="shared" si="36"/>
        <v>0.30149928116656399</v>
      </c>
      <c r="N60">
        <f t="shared" si="25"/>
        <v>0.7248036774644353</v>
      </c>
    </row>
    <row r="61" spans="1:17" x14ac:dyDescent="0.35">
      <c r="F61" s="30">
        <f>SUM(F59:F60)</f>
        <v>5881</v>
      </c>
      <c r="G61" s="2"/>
      <c r="H61" s="30">
        <f t="shared" si="32"/>
        <v>1</v>
      </c>
      <c r="N61" s="26" t="s">
        <v>46</v>
      </c>
      <c r="O61" s="1">
        <f>H59*N59+H60*N60</f>
        <v>0.77089673966049455</v>
      </c>
      <c r="Q61" s="1">
        <f>$G$40-O61</f>
        <v>7.8958463615227292E-2</v>
      </c>
    </row>
    <row r="62" spans="1:17" x14ac:dyDescent="0.35">
      <c r="A62" s="55" t="s">
        <v>24</v>
      </c>
      <c r="B62" s="16" t="s">
        <v>25</v>
      </c>
      <c r="C62" s="12">
        <v>0</v>
      </c>
      <c r="D62" s="19">
        <v>0</v>
      </c>
      <c r="E62" s="14">
        <v>0</v>
      </c>
      <c r="F62">
        <f>SUM(C62:E62)</f>
        <v>0</v>
      </c>
      <c r="H62" s="20">
        <f t="shared" si="32"/>
        <v>0</v>
      </c>
      <c r="J62" t="e">
        <f>C62/$F62</f>
        <v>#DIV/0!</v>
      </c>
      <c r="K62" t="e">
        <f t="shared" ref="K62:L65" si="37">D62/$F62</f>
        <v>#DIV/0!</v>
      </c>
      <c r="L62" t="e">
        <f t="shared" si="37"/>
        <v>#DIV/0!</v>
      </c>
      <c r="N62">
        <v>0</v>
      </c>
    </row>
    <row r="63" spans="1:17" x14ac:dyDescent="0.35">
      <c r="A63" s="56"/>
      <c r="B63" s="17" t="s">
        <v>52</v>
      </c>
      <c r="C63" s="9">
        <v>0</v>
      </c>
      <c r="D63" s="20">
        <v>767</v>
      </c>
      <c r="E63" s="7">
        <v>348</v>
      </c>
      <c r="F63">
        <f t="shared" ref="F63:F65" si="38">SUM(C63:E63)</f>
        <v>1115</v>
      </c>
      <c r="H63" s="20">
        <f t="shared" si="32"/>
        <v>0.18959360652950177</v>
      </c>
      <c r="J63">
        <f t="shared" ref="J63:J65" si="39">C63/$F63</f>
        <v>0</v>
      </c>
      <c r="K63">
        <f t="shared" si="37"/>
        <v>0.6878923766816144</v>
      </c>
      <c r="L63">
        <f t="shared" si="37"/>
        <v>0.31210762331838565</v>
      </c>
      <c r="N63">
        <f>0-K63*LN(K63)-L63*LN(L63)</f>
        <v>0.62077664388506881</v>
      </c>
    </row>
    <row r="64" spans="1:17" x14ac:dyDescent="0.35">
      <c r="A64" s="56"/>
      <c r="B64" s="17" t="s">
        <v>53</v>
      </c>
      <c r="C64" s="9">
        <v>290</v>
      </c>
      <c r="D64" s="20">
        <v>1000</v>
      </c>
      <c r="E64" s="7">
        <v>226</v>
      </c>
      <c r="F64">
        <f t="shared" si="38"/>
        <v>1516</v>
      </c>
      <c r="H64" s="20">
        <f t="shared" si="32"/>
        <v>0.25777928923652438</v>
      </c>
      <c r="J64">
        <f t="shared" si="39"/>
        <v>0.19129287598944592</v>
      </c>
      <c r="K64">
        <f t="shared" si="37"/>
        <v>0.65963060686015829</v>
      </c>
      <c r="L64">
        <f t="shared" si="37"/>
        <v>0.14907651715039577</v>
      </c>
      <c r="N64">
        <f t="shared" si="25"/>
        <v>0.87458145242789453</v>
      </c>
    </row>
    <row r="65" spans="1:17" x14ac:dyDescent="0.35">
      <c r="A65" s="57"/>
      <c r="B65" s="18" t="s">
        <v>57</v>
      </c>
      <c r="C65" s="8">
        <v>212</v>
      </c>
      <c r="D65" s="2">
        <v>2002</v>
      </c>
      <c r="E65" s="6">
        <v>1036</v>
      </c>
      <c r="F65" s="8">
        <f t="shared" si="38"/>
        <v>3250</v>
      </c>
      <c r="H65" s="20">
        <f t="shared" si="32"/>
        <v>0.55262710423397376</v>
      </c>
      <c r="J65">
        <f t="shared" si="39"/>
        <v>6.5230769230769231E-2</v>
      </c>
      <c r="K65">
        <f t="shared" si="37"/>
        <v>0.61599999999999999</v>
      </c>
      <c r="L65">
        <f t="shared" si="37"/>
        <v>0.31876923076923075</v>
      </c>
      <c r="N65">
        <f t="shared" si="25"/>
        <v>0.84097063103409808</v>
      </c>
    </row>
    <row r="66" spans="1:17" x14ac:dyDescent="0.35">
      <c r="F66" s="30">
        <f>SUM(F62:F65)</f>
        <v>5881</v>
      </c>
      <c r="G66" s="2"/>
      <c r="H66" s="30">
        <f t="shared" si="32"/>
        <v>1</v>
      </c>
      <c r="N66" s="26" t="s">
        <v>47</v>
      </c>
      <c r="O66" s="1">
        <f>H62*N62+H63*N63+H64*N64+H65*N65</f>
        <v>0.80788743252395145</v>
      </c>
      <c r="Q66">
        <f>$G$40-O66</f>
        <v>4.1967770751770384E-2</v>
      </c>
    </row>
    <row r="67" spans="1:17" x14ac:dyDescent="0.35">
      <c r="A67" s="42" t="s">
        <v>26</v>
      </c>
      <c r="B67" s="16" t="s">
        <v>27</v>
      </c>
      <c r="C67" s="12">
        <v>37</v>
      </c>
      <c r="D67" s="19">
        <v>416</v>
      </c>
      <c r="E67" s="14">
        <v>195</v>
      </c>
      <c r="F67" s="20">
        <f>SUM(C67:E67)</f>
        <v>648</v>
      </c>
      <c r="H67" s="20">
        <f t="shared" si="32"/>
        <v>0.11018534262880463</v>
      </c>
      <c r="J67">
        <f>C67/$F67</f>
        <v>5.7098765432098762E-2</v>
      </c>
      <c r="K67">
        <f t="shared" ref="K67:L71" si="40">D67/$F67</f>
        <v>0.64197530864197527</v>
      </c>
      <c r="L67">
        <f t="shared" si="40"/>
        <v>0.30092592592592593</v>
      </c>
      <c r="N67">
        <f t="shared" si="25"/>
        <v>0.80937843561700862</v>
      </c>
    </row>
    <row r="68" spans="1:17" x14ac:dyDescent="0.35">
      <c r="A68" s="43"/>
      <c r="B68" s="17" t="s">
        <v>28</v>
      </c>
      <c r="C68" s="9">
        <v>419</v>
      </c>
      <c r="D68" s="20">
        <v>2895</v>
      </c>
      <c r="E68" s="7">
        <v>1064</v>
      </c>
      <c r="F68" s="20">
        <f>SUM(C68:E68)</f>
        <v>4378</v>
      </c>
      <c r="H68" s="20">
        <f t="shared" si="32"/>
        <v>0.74443121918041144</v>
      </c>
      <c r="J68">
        <f t="shared" ref="J68:J71" si="41">C68/$F68</f>
        <v>9.5705801735952487E-2</v>
      </c>
      <c r="K68">
        <f t="shared" si="40"/>
        <v>0.66126084970306076</v>
      </c>
      <c r="L68">
        <f t="shared" si="40"/>
        <v>0.24303334856098674</v>
      </c>
      <c r="N68">
        <f t="shared" si="25"/>
        <v>0.84185787257956268</v>
      </c>
    </row>
    <row r="69" spans="1:17" x14ac:dyDescent="0.35">
      <c r="A69" s="43"/>
      <c r="B69" s="17" t="s">
        <v>29</v>
      </c>
      <c r="C69" s="9">
        <v>0</v>
      </c>
      <c r="D69" s="20">
        <v>150</v>
      </c>
      <c r="E69" s="7">
        <v>24</v>
      </c>
      <c r="F69" s="20">
        <f>SUM(C69:E69)</f>
        <v>174</v>
      </c>
      <c r="H69" s="20">
        <f t="shared" si="32"/>
        <v>2.9586804965141981E-2</v>
      </c>
      <c r="J69">
        <f t="shared" si="41"/>
        <v>0</v>
      </c>
      <c r="K69">
        <f t="shared" si="40"/>
        <v>0.86206896551724133</v>
      </c>
      <c r="L69">
        <f t="shared" si="40"/>
        <v>0.13793103448275862</v>
      </c>
      <c r="N69">
        <f>0-K69*LN(K69)-L69*LN(L69)</f>
        <v>0.40118986218700575</v>
      </c>
    </row>
    <row r="70" spans="1:17" x14ac:dyDescent="0.35">
      <c r="A70" s="43"/>
      <c r="B70" s="17" t="s">
        <v>30</v>
      </c>
      <c r="C70" s="9">
        <v>46</v>
      </c>
      <c r="D70" s="20">
        <v>308</v>
      </c>
      <c r="E70" s="7">
        <v>327</v>
      </c>
      <c r="F70" s="20">
        <f>SUM(C70:E70)</f>
        <v>681</v>
      </c>
      <c r="H70" s="20">
        <f t="shared" si="32"/>
        <v>0.1157966332256419</v>
      </c>
      <c r="J70">
        <f t="shared" si="41"/>
        <v>6.7547723935389131E-2</v>
      </c>
      <c r="K70">
        <f t="shared" si="40"/>
        <v>0.45227606461086639</v>
      </c>
      <c r="L70">
        <f t="shared" si="40"/>
        <v>0.48017621145374451</v>
      </c>
      <c r="N70">
        <f t="shared" si="25"/>
        <v>0.89315817505147832</v>
      </c>
    </row>
    <row r="71" spans="1:17" x14ac:dyDescent="0.35">
      <c r="A71" s="44"/>
      <c r="B71" s="18" t="s">
        <v>31</v>
      </c>
      <c r="C71" s="8">
        <v>0</v>
      </c>
      <c r="D71" s="2">
        <v>0</v>
      </c>
      <c r="E71" s="6">
        <v>0</v>
      </c>
      <c r="F71" s="21">
        <f>SUM(C71:E71)</f>
        <v>0</v>
      </c>
      <c r="H71" s="20">
        <f t="shared" si="32"/>
        <v>0</v>
      </c>
      <c r="J71" t="e">
        <f t="shared" si="41"/>
        <v>#DIV/0!</v>
      </c>
      <c r="K71" t="e">
        <f t="shared" si="40"/>
        <v>#DIV/0!</v>
      </c>
      <c r="L71" t="e">
        <f t="shared" si="40"/>
        <v>#DIV/0!</v>
      </c>
      <c r="N71">
        <v>0</v>
      </c>
    </row>
    <row r="72" spans="1:17" x14ac:dyDescent="0.35">
      <c r="F72" s="21">
        <f>SUM(F67:F71)</f>
        <v>5881</v>
      </c>
      <c r="G72" s="2"/>
      <c r="H72" s="30">
        <f t="shared" si="32"/>
        <v>1</v>
      </c>
      <c r="N72" s="26" t="s">
        <v>49</v>
      </c>
      <c r="O72" s="1">
        <f>H67*N67+H68*N68+H69*N69+H70*N70+H71*N71</f>
        <v>0.83118155852129616</v>
      </c>
      <c r="Q72">
        <f>$G$40-O72</f>
        <v>1.8673644754425678E-2</v>
      </c>
    </row>
    <row r="76" spans="1:17" ht="14.5" customHeight="1" x14ac:dyDescent="0.35"/>
    <row r="88" ht="14.5" customHeight="1" x14ac:dyDescent="0.35"/>
    <row r="96" ht="14.5" customHeight="1" x14ac:dyDescent="0.35"/>
    <row r="104" ht="14.5" customHeight="1" x14ac:dyDescent="0.35"/>
    <row r="109" ht="14.5" customHeight="1" x14ac:dyDescent="0.35"/>
    <row r="115" ht="14.5" customHeight="1" x14ac:dyDescent="0.35"/>
    <row r="127" ht="14.5" customHeight="1" x14ac:dyDescent="0.35"/>
    <row r="135" ht="14.5" customHeight="1" x14ac:dyDescent="0.35"/>
    <row r="143" ht="14.5" customHeight="1" x14ac:dyDescent="0.35"/>
    <row r="148" ht="14.5" customHeight="1" x14ac:dyDescent="0.35"/>
    <row r="154" ht="14.5" customHeight="1" x14ac:dyDescent="0.35"/>
  </sheetData>
  <mergeCells count="26">
    <mergeCell ref="J44:L44"/>
    <mergeCell ref="A46:A52"/>
    <mergeCell ref="A54:A57"/>
    <mergeCell ref="A59:A60"/>
    <mergeCell ref="A62:A65"/>
    <mergeCell ref="A39:C39"/>
    <mergeCell ref="E40:F40"/>
    <mergeCell ref="F39:H39"/>
    <mergeCell ref="A67:A71"/>
    <mergeCell ref="C44:E44"/>
    <mergeCell ref="N39:P39"/>
    <mergeCell ref="A17:A20"/>
    <mergeCell ref="A1:C1"/>
    <mergeCell ref="N1:P1"/>
    <mergeCell ref="A38:C38"/>
    <mergeCell ref="N38:P38"/>
    <mergeCell ref="F2:H2"/>
    <mergeCell ref="N2:P2"/>
    <mergeCell ref="A2:C2"/>
    <mergeCell ref="E3:F3"/>
    <mergeCell ref="C7:E7"/>
    <mergeCell ref="J7:L7"/>
    <mergeCell ref="A9:A15"/>
    <mergeCell ref="A22:A23"/>
    <mergeCell ref="A25:A28"/>
    <mergeCell ref="A30:A34"/>
  </mergeCells>
  <printOptions gridLines="1"/>
  <pageMargins left="0.25" right="0.25" top="0.5" bottom="0.5" header="0.3" footer="0.3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48F9-6395-4E5B-996E-292060E404D4}">
  <dimension ref="A1:Q180"/>
  <sheetViews>
    <sheetView zoomScaleNormal="100" workbookViewId="0">
      <selection activeCell="A164" sqref="A164:A167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47" t="s">
        <v>66</v>
      </c>
      <c r="B1" s="47"/>
      <c r="C1" s="47"/>
    </row>
    <row r="2" spans="1:17" x14ac:dyDescent="0.35">
      <c r="A2" s="2" t="s">
        <v>1</v>
      </c>
      <c r="B2" s="2" t="s">
        <v>2</v>
      </c>
      <c r="C2" s="2" t="s">
        <v>3</v>
      </c>
      <c r="D2" s="2" t="s">
        <v>4</v>
      </c>
      <c r="E2" s="41" t="s">
        <v>43</v>
      </c>
      <c r="F2" s="41"/>
      <c r="G2">
        <f>-A4*LN(A4)-B4*LN(B4)-C4*LN(C4)</f>
        <v>0.74783334993783479</v>
      </c>
    </row>
    <row r="3" spans="1:17" x14ac:dyDescent="0.35">
      <c r="A3">
        <v>176</v>
      </c>
      <c r="B3">
        <v>160</v>
      </c>
      <c r="C3">
        <v>4</v>
      </c>
      <c r="D3">
        <f>SUM(A3:C3)</f>
        <v>340</v>
      </c>
    </row>
    <row r="4" spans="1:17" x14ac:dyDescent="0.35">
      <c r="A4">
        <f>A3/$D$3</f>
        <v>0.51764705882352946</v>
      </c>
      <c r="B4">
        <f t="shared" ref="B4:D4" si="0">B3/$D$3</f>
        <v>0.47058823529411764</v>
      </c>
      <c r="C4">
        <f t="shared" si="0"/>
        <v>1.1764705882352941E-2</v>
      </c>
      <c r="D4">
        <f t="shared" si="0"/>
        <v>1</v>
      </c>
    </row>
    <row r="6" spans="1:17" x14ac:dyDescent="0.35">
      <c r="A6" t="s">
        <v>5</v>
      </c>
      <c r="B6" t="s">
        <v>6</v>
      </c>
      <c r="C6" s="40" t="s">
        <v>7</v>
      </c>
      <c r="D6" s="40"/>
      <c r="E6" s="40"/>
      <c r="F6" t="s">
        <v>4</v>
      </c>
      <c r="H6" t="s">
        <v>35</v>
      </c>
      <c r="J6" s="40" t="s">
        <v>44</v>
      </c>
      <c r="K6" s="40"/>
      <c r="L6" s="40"/>
    </row>
    <row r="7" spans="1:17" x14ac:dyDescent="0.35">
      <c r="C7" s="8" t="s">
        <v>1</v>
      </c>
      <c r="D7" s="2" t="s">
        <v>2</v>
      </c>
      <c r="E7" s="6" t="s">
        <v>3</v>
      </c>
      <c r="J7" s="8" t="s">
        <v>1</v>
      </c>
      <c r="K7" s="2" t="s">
        <v>2</v>
      </c>
      <c r="L7" s="6" t="s">
        <v>3</v>
      </c>
      <c r="N7" s="4" t="s">
        <v>41</v>
      </c>
      <c r="Q7" t="s">
        <v>51</v>
      </c>
    </row>
    <row r="8" spans="1:17" ht="14.5" customHeight="1" x14ac:dyDescent="0.35">
      <c r="A8" s="52" t="s">
        <v>16</v>
      </c>
      <c r="B8" s="16" t="s">
        <v>17</v>
      </c>
      <c r="C8" s="12">
        <v>19</v>
      </c>
      <c r="D8" s="19">
        <v>41</v>
      </c>
      <c r="E8" s="14">
        <v>0</v>
      </c>
      <c r="F8">
        <f>SUM(C8:E8)</f>
        <v>60</v>
      </c>
      <c r="H8">
        <f>F8/$F$12</f>
        <v>0.17647058823529413</v>
      </c>
      <c r="J8">
        <f>C8/$F8</f>
        <v>0.31666666666666665</v>
      </c>
      <c r="K8">
        <f t="shared" ref="K8:L11" si="1">D8/$F8</f>
        <v>0.68333333333333335</v>
      </c>
      <c r="L8">
        <f t="shared" si="1"/>
        <v>0</v>
      </c>
      <c r="N8">
        <f>-J8*LN(J8)-K8*LN(K8)-0</f>
        <v>0.62433130657145086</v>
      </c>
    </row>
    <row r="9" spans="1:17" x14ac:dyDescent="0.35">
      <c r="A9" s="53"/>
      <c r="B9" s="17" t="s">
        <v>18</v>
      </c>
      <c r="C9" s="9">
        <v>150</v>
      </c>
      <c r="D9" s="20">
        <v>111</v>
      </c>
      <c r="E9" s="7">
        <v>4</v>
      </c>
      <c r="F9" s="20">
        <f>SUM(C9:E9)</f>
        <v>265</v>
      </c>
      <c r="H9">
        <f t="shared" ref="H9:H12" si="2">F9/$F$12</f>
        <v>0.77941176470588236</v>
      </c>
      <c r="J9">
        <f t="shared" ref="J9:J11" si="3">C9/$F9</f>
        <v>0.56603773584905659</v>
      </c>
      <c r="K9">
        <f t="shared" si="1"/>
        <v>0.4188679245283019</v>
      </c>
      <c r="L9">
        <f t="shared" si="1"/>
        <v>1.509433962264151E-2</v>
      </c>
      <c r="N9">
        <f t="shared" ref="N9:N14" si="4">-J9*LN(J9)-K9*LN(K9)-L9*LN(L9)</f>
        <v>0.74992483011985622</v>
      </c>
    </row>
    <row r="10" spans="1:17" x14ac:dyDescent="0.35">
      <c r="A10" s="53"/>
      <c r="B10" s="17" t="s">
        <v>19</v>
      </c>
      <c r="C10" s="9">
        <v>4</v>
      </c>
      <c r="D10" s="20">
        <v>6</v>
      </c>
      <c r="E10" s="7">
        <v>0</v>
      </c>
      <c r="F10" s="20">
        <f>SUM(C10:E10)</f>
        <v>10</v>
      </c>
      <c r="H10">
        <f t="shared" si="2"/>
        <v>2.9411764705882353E-2</v>
      </c>
      <c r="J10">
        <f t="shared" si="3"/>
        <v>0.4</v>
      </c>
      <c r="K10">
        <f t="shared" si="1"/>
        <v>0.6</v>
      </c>
      <c r="L10">
        <f t="shared" si="1"/>
        <v>0</v>
      </c>
      <c r="N10">
        <f>-J10*LN(J10)-K10*LN(K10)-0</f>
        <v>0.67301166700925652</v>
      </c>
    </row>
    <row r="11" spans="1:17" x14ac:dyDescent="0.35">
      <c r="A11" s="54"/>
      <c r="B11" s="18" t="s">
        <v>20</v>
      </c>
      <c r="C11" s="8">
        <v>3</v>
      </c>
      <c r="D11" s="2">
        <v>2</v>
      </c>
      <c r="E11" s="6">
        <v>0</v>
      </c>
      <c r="F11" s="21">
        <f>SUM(C11:E11)</f>
        <v>5</v>
      </c>
      <c r="H11">
        <f t="shared" si="2"/>
        <v>1.4705882352941176E-2</v>
      </c>
      <c r="J11">
        <f t="shared" si="3"/>
        <v>0.6</v>
      </c>
      <c r="K11">
        <f t="shared" si="1"/>
        <v>0.4</v>
      </c>
      <c r="L11">
        <f t="shared" si="1"/>
        <v>0</v>
      </c>
      <c r="N11">
        <f>-J11*LN(J11)-K11*LN(K11)-0</f>
        <v>0.67301166700925652</v>
      </c>
    </row>
    <row r="12" spans="1:17" x14ac:dyDescent="0.35">
      <c r="F12" s="30">
        <f>SUM(F8:F11)</f>
        <v>340</v>
      </c>
      <c r="G12" s="2"/>
      <c r="H12" s="2">
        <f t="shared" si="2"/>
        <v>1</v>
      </c>
      <c r="N12" s="26" t="s">
        <v>45</v>
      </c>
      <c r="O12" s="1">
        <f>H8*N8+H9*N9+H10*N10+H11*N11</f>
        <v>0.72436803935643468</v>
      </c>
      <c r="Q12" s="1">
        <f>$G$2-O12</f>
        <v>2.3465310581400112E-2</v>
      </c>
    </row>
    <row r="13" spans="1:17" x14ac:dyDescent="0.35">
      <c r="A13" s="45" t="s">
        <v>21</v>
      </c>
      <c r="B13" s="16" t="s">
        <v>22</v>
      </c>
      <c r="C13" s="12">
        <v>72</v>
      </c>
      <c r="D13" s="19">
        <v>81</v>
      </c>
      <c r="E13" s="14">
        <v>0</v>
      </c>
      <c r="F13" s="20">
        <f>SUM(C13:E13)</f>
        <v>153</v>
      </c>
      <c r="H13" s="20">
        <f>F13/$F$15</f>
        <v>0.45</v>
      </c>
      <c r="J13">
        <f>C13/$F13</f>
        <v>0.47058823529411764</v>
      </c>
      <c r="K13">
        <f t="shared" ref="K13:L14" si="5">D13/$F13</f>
        <v>0.52941176470588236</v>
      </c>
      <c r="L13">
        <f t="shared" si="5"/>
        <v>0</v>
      </c>
      <c r="N13">
        <f>-J13*LN(J13)-K13*LN(K13)-0</f>
        <v>0.69141607761711832</v>
      </c>
    </row>
    <row r="14" spans="1:17" x14ac:dyDescent="0.35">
      <c r="A14" s="46"/>
      <c r="B14" s="18" t="s">
        <v>23</v>
      </c>
      <c r="C14" s="8">
        <v>104</v>
      </c>
      <c r="D14" s="2">
        <v>79</v>
      </c>
      <c r="E14" s="6">
        <v>4</v>
      </c>
      <c r="F14" s="21">
        <f>SUM(C14:E14)</f>
        <v>187</v>
      </c>
      <c r="H14" s="20">
        <f t="shared" ref="H14:H15" si="6">F14/$F$15</f>
        <v>0.55000000000000004</v>
      </c>
      <c r="J14">
        <f>C14/$F14</f>
        <v>0.55614973262032086</v>
      </c>
      <c r="K14">
        <f t="shared" si="5"/>
        <v>0.42245989304812837</v>
      </c>
      <c r="L14">
        <f t="shared" si="5"/>
        <v>2.1390374331550801E-2</v>
      </c>
      <c r="N14">
        <f t="shared" si="4"/>
        <v>0.77256203236219612</v>
      </c>
    </row>
    <row r="15" spans="1:17" x14ac:dyDescent="0.35">
      <c r="F15" s="30">
        <f>SUM(F13:F14)</f>
        <v>340</v>
      </c>
      <c r="G15" s="2"/>
      <c r="H15" s="30">
        <f t="shared" si="6"/>
        <v>1</v>
      </c>
      <c r="N15" s="26" t="s">
        <v>46</v>
      </c>
      <c r="O15" s="1">
        <f>H13*N13+H14*N14</f>
        <v>0.73604635272691121</v>
      </c>
      <c r="Q15">
        <f>$G$2-O15</f>
        <v>1.1786997210923578E-2</v>
      </c>
    </row>
    <row r="16" spans="1:17" ht="14.5" customHeight="1" x14ac:dyDescent="0.35">
      <c r="A16" s="55" t="s">
        <v>26</v>
      </c>
      <c r="B16" s="16" t="s">
        <v>27</v>
      </c>
      <c r="C16" s="12">
        <v>40</v>
      </c>
      <c r="D16" s="19">
        <v>34</v>
      </c>
      <c r="E16" s="14">
        <v>0</v>
      </c>
      <c r="F16" s="20">
        <f>SUM(C16:E16)</f>
        <v>74</v>
      </c>
      <c r="H16" s="20">
        <f>F16/$F$21</f>
        <v>0.21764705882352942</v>
      </c>
      <c r="J16">
        <f>C16/$F16</f>
        <v>0.54054054054054057</v>
      </c>
      <c r="K16">
        <f t="shared" ref="K16:L20" si="7">D16/$F16</f>
        <v>0.45945945945945948</v>
      </c>
      <c r="L16">
        <f t="shared" si="7"/>
        <v>0</v>
      </c>
      <c r="N16">
        <f>-J16*LN(J16)-K16*LN(K16)-0</f>
        <v>0.68985649858921105</v>
      </c>
    </row>
    <row r="17" spans="1:17" x14ac:dyDescent="0.35">
      <c r="A17" s="56"/>
      <c r="B17" s="17" t="s">
        <v>28</v>
      </c>
      <c r="C17" s="9">
        <v>122</v>
      </c>
      <c r="D17" s="20">
        <v>116</v>
      </c>
      <c r="E17" s="7">
        <v>4</v>
      </c>
      <c r="F17" s="20">
        <f>SUM(C17:E17)</f>
        <v>242</v>
      </c>
      <c r="H17" s="20">
        <f t="shared" ref="H17:H21" si="8">F17/$F$21</f>
        <v>0.71176470588235297</v>
      </c>
      <c r="J17">
        <f t="shared" ref="J17:J20" si="9">C17/$F17</f>
        <v>0.50413223140495866</v>
      </c>
      <c r="K17">
        <f t="shared" si="7"/>
        <v>0.47933884297520662</v>
      </c>
      <c r="L17">
        <f t="shared" si="7"/>
        <v>1.6528925619834711E-2</v>
      </c>
      <c r="N17">
        <f t="shared" ref="N17" si="10">-J17*LN(J17)-K17*LN(K17)-L17*LN(L17)</f>
        <v>0.76558149859356583</v>
      </c>
    </row>
    <row r="18" spans="1:17" x14ac:dyDescent="0.35">
      <c r="A18" s="56"/>
      <c r="B18" s="17" t="s">
        <v>29</v>
      </c>
      <c r="C18" s="9">
        <v>14</v>
      </c>
      <c r="D18" s="20">
        <v>8</v>
      </c>
      <c r="E18" s="7">
        <v>0</v>
      </c>
      <c r="F18" s="20">
        <f>SUM(C18:E18)</f>
        <v>22</v>
      </c>
      <c r="H18" s="20">
        <f t="shared" si="8"/>
        <v>6.4705882352941183E-2</v>
      </c>
      <c r="J18">
        <f t="shared" si="9"/>
        <v>0.63636363636363635</v>
      </c>
      <c r="K18">
        <f t="shared" si="7"/>
        <v>0.36363636363636365</v>
      </c>
      <c r="L18">
        <f t="shared" si="7"/>
        <v>0</v>
      </c>
      <c r="N18">
        <f>-J18*LN(J18)-K18*LN(K18)-0</f>
        <v>0.65548177390139273</v>
      </c>
    </row>
    <row r="19" spans="1:17" x14ac:dyDescent="0.35">
      <c r="A19" s="56"/>
      <c r="B19" s="17" t="s">
        <v>30</v>
      </c>
      <c r="C19" s="9">
        <v>0</v>
      </c>
      <c r="D19" s="20">
        <v>2</v>
      </c>
      <c r="E19" s="7">
        <v>0</v>
      </c>
      <c r="F19" s="20">
        <f>SUM(C19:E19)</f>
        <v>2</v>
      </c>
      <c r="H19" s="20">
        <f t="shared" si="8"/>
        <v>5.8823529411764705E-3</v>
      </c>
      <c r="J19">
        <f t="shared" si="9"/>
        <v>0</v>
      </c>
      <c r="K19">
        <f t="shared" si="7"/>
        <v>1</v>
      </c>
      <c r="L19">
        <f t="shared" si="7"/>
        <v>0</v>
      </c>
      <c r="N19">
        <f>0-K19*LN(K19)-0</f>
        <v>0</v>
      </c>
    </row>
    <row r="20" spans="1:17" x14ac:dyDescent="0.35">
      <c r="A20" s="57"/>
      <c r="B20" s="18" t="s">
        <v>31</v>
      </c>
      <c r="C20" s="8">
        <v>0</v>
      </c>
      <c r="D20" s="2">
        <v>0</v>
      </c>
      <c r="E20" s="6">
        <v>0</v>
      </c>
      <c r="F20" s="21">
        <f>SUM(C20:E20)</f>
        <v>0</v>
      </c>
      <c r="H20" s="20">
        <f t="shared" si="8"/>
        <v>0</v>
      </c>
      <c r="J20" t="e">
        <f t="shared" si="9"/>
        <v>#DIV/0!</v>
      </c>
      <c r="K20" t="e">
        <f t="shared" si="7"/>
        <v>#DIV/0!</v>
      </c>
      <c r="L20" t="e">
        <f t="shared" si="7"/>
        <v>#DIV/0!</v>
      </c>
      <c r="N20">
        <v>0</v>
      </c>
    </row>
    <row r="21" spans="1:17" x14ac:dyDescent="0.35">
      <c r="F21" s="30">
        <f>SUM(F16:F20)</f>
        <v>340</v>
      </c>
      <c r="G21" s="2"/>
      <c r="H21" s="30">
        <f t="shared" si="8"/>
        <v>1</v>
      </c>
      <c r="N21" s="26" t="s">
        <v>49</v>
      </c>
      <c r="O21" s="1">
        <f>H16*N16+H17*N17+H18*N18+H19*N19+H20*N20</f>
        <v>0.73747265465022116</v>
      </c>
      <c r="Q21">
        <f>$G$2-O21</f>
        <v>1.036069528761363E-2</v>
      </c>
    </row>
    <row r="22" spans="1:17" x14ac:dyDescent="0.35">
      <c r="A22" s="37" t="s">
        <v>32</v>
      </c>
      <c r="B22" s="22" t="s">
        <v>33</v>
      </c>
      <c r="C22" s="12">
        <v>123</v>
      </c>
      <c r="D22" s="19">
        <v>102</v>
      </c>
      <c r="E22" s="14">
        <v>1</v>
      </c>
      <c r="F22" s="20">
        <f>SUM(C22:E22)</f>
        <v>226</v>
      </c>
      <c r="H22" s="20">
        <f>F22/$F$24</f>
        <v>0.66470588235294115</v>
      </c>
      <c r="J22">
        <f>C22/$F22</f>
        <v>0.54424778761061943</v>
      </c>
      <c r="K22">
        <f t="shared" ref="K22:L23" si="11">D22/$F22</f>
        <v>0.45132743362831856</v>
      </c>
      <c r="L22">
        <f t="shared" si="11"/>
        <v>4.4247787610619468E-3</v>
      </c>
      <c r="N22">
        <f t="shared" ref="N22:N23" si="12">-J22*LN(J22)-K22*LN(K22)-L22*LN(L22)</f>
        <v>0.71413719986607793</v>
      </c>
    </row>
    <row r="23" spans="1:17" x14ac:dyDescent="0.35">
      <c r="A23" s="38"/>
      <c r="B23" s="23" t="s">
        <v>34</v>
      </c>
      <c r="C23" s="8">
        <v>53</v>
      </c>
      <c r="D23" s="2">
        <v>58</v>
      </c>
      <c r="E23" s="6">
        <v>3</v>
      </c>
      <c r="F23" s="21">
        <f>SUM(C23:E23)</f>
        <v>114</v>
      </c>
      <c r="H23" s="20">
        <f t="shared" ref="H23:H24" si="13">F23/$F$24</f>
        <v>0.3352941176470588</v>
      </c>
      <c r="J23">
        <f>C23/$F23</f>
        <v>0.46491228070175439</v>
      </c>
      <c r="K23">
        <f t="shared" si="11"/>
        <v>0.50877192982456143</v>
      </c>
      <c r="L23">
        <f t="shared" si="11"/>
        <v>2.6315789473684209E-2</v>
      </c>
      <c r="N23">
        <f t="shared" si="12"/>
        <v>0.79561070369309972</v>
      </c>
    </row>
    <row r="24" spans="1:17" x14ac:dyDescent="0.35">
      <c r="F24" s="30">
        <f>SUM(F22:F23)</f>
        <v>340</v>
      </c>
      <c r="G24" s="2"/>
      <c r="H24" s="30">
        <f t="shared" si="13"/>
        <v>1</v>
      </c>
      <c r="N24" s="26" t="s">
        <v>48</v>
      </c>
      <c r="O24" s="1">
        <f>H22*N22+H23*N23</f>
        <v>0.74145478644337337</v>
      </c>
      <c r="Q24">
        <f>$G$2-O24</f>
        <v>6.37856349446142E-3</v>
      </c>
    </row>
    <row r="27" spans="1:17" x14ac:dyDescent="0.35">
      <c r="A27" s="47" t="s">
        <v>67</v>
      </c>
      <c r="B27" s="47"/>
      <c r="C27" s="47"/>
    </row>
    <row r="28" spans="1:17" x14ac:dyDescent="0.35">
      <c r="A28" s="2" t="s">
        <v>1</v>
      </c>
      <c r="B28" s="2" t="s">
        <v>2</v>
      </c>
      <c r="C28" s="2" t="s">
        <v>3</v>
      </c>
      <c r="D28" s="2" t="s">
        <v>4</v>
      </c>
      <c r="E28" s="41" t="s">
        <v>43</v>
      </c>
      <c r="F28" s="41"/>
      <c r="G28">
        <f>-A30*LN(A30)-B30*LN(B30)-0</f>
        <v>0.64957937432800095</v>
      </c>
    </row>
    <row r="29" spans="1:17" x14ac:dyDescent="0.35">
      <c r="A29">
        <v>139</v>
      </c>
      <c r="B29">
        <v>76</v>
      </c>
      <c r="C29">
        <v>0</v>
      </c>
      <c r="D29">
        <f>SUM(A29:C29)</f>
        <v>215</v>
      </c>
    </row>
    <row r="30" spans="1:17" x14ac:dyDescent="0.35">
      <c r="A30">
        <f>A29/$D$29</f>
        <v>0.64651162790697669</v>
      </c>
      <c r="B30">
        <f t="shared" ref="B30:D30" si="14">B29/$D$29</f>
        <v>0.35348837209302325</v>
      </c>
      <c r="C30">
        <f t="shared" si="14"/>
        <v>0</v>
      </c>
      <c r="D30">
        <f t="shared" si="14"/>
        <v>1</v>
      </c>
    </row>
    <row r="32" spans="1:17" x14ac:dyDescent="0.35">
      <c r="A32" t="s">
        <v>5</v>
      </c>
      <c r="B32" t="s">
        <v>6</v>
      </c>
      <c r="C32" s="40" t="s">
        <v>7</v>
      </c>
      <c r="D32" s="40"/>
      <c r="E32" s="40"/>
      <c r="F32" t="s">
        <v>4</v>
      </c>
      <c r="H32" t="s">
        <v>35</v>
      </c>
      <c r="J32" s="40" t="s">
        <v>44</v>
      </c>
      <c r="K32" s="40"/>
      <c r="L32" s="40"/>
    </row>
    <row r="33" spans="1:17" x14ac:dyDescent="0.35">
      <c r="C33" s="8" t="s">
        <v>1</v>
      </c>
      <c r="D33" s="2" t="s">
        <v>2</v>
      </c>
      <c r="E33" s="6" t="s">
        <v>3</v>
      </c>
      <c r="J33" s="8" t="s">
        <v>1</v>
      </c>
      <c r="K33" s="2" t="s">
        <v>2</v>
      </c>
      <c r="L33" s="6" t="s">
        <v>3</v>
      </c>
    </row>
    <row r="34" spans="1:17" x14ac:dyDescent="0.35">
      <c r="A34" s="42" t="s">
        <v>16</v>
      </c>
      <c r="B34" s="16" t="s">
        <v>17</v>
      </c>
      <c r="C34" s="12">
        <v>12</v>
      </c>
      <c r="D34" s="19">
        <v>19</v>
      </c>
      <c r="E34" s="14">
        <v>0</v>
      </c>
      <c r="F34" s="20">
        <f>SUM(C34:E34)</f>
        <v>31</v>
      </c>
      <c r="H34" s="20">
        <f t="shared" ref="H34:H50" si="15">F34/$F$38</f>
        <v>0.14418604651162792</v>
      </c>
      <c r="J34">
        <f>C34/$F34</f>
        <v>0.38709677419354838</v>
      </c>
      <c r="K34">
        <f t="shared" ref="K34:L37" si="16">D34/$F34</f>
        <v>0.61290322580645162</v>
      </c>
      <c r="L34">
        <f t="shared" si="16"/>
        <v>0</v>
      </c>
      <c r="N34">
        <f>-J34*LN(J34)-K34*LN(K34)-0</f>
        <v>0.66743170765874704</v>
      </c>
    </row>
    <row r="35" spans="1:17" x14ac:dyDescent="0.35">
      <c r="A35" s="43"/>
      <c r="B35" s="17" t="s">
        <v>18</v>
      </c>
      <c r="C35" s="9">
        <v>119</v>
      </c>
      <c r="D35" s="20">
        <v>57</v>
      </c>
      <c r="E35" s="7">
        <v>0</v>
      </c>
      <c r="F35" s="20">
        <f t="shared" ref="F35:F37" si="17">SUM(C35:E35)</f>
        <v>176</v>
      </c>
      <c r="H35" s="20">
        <f t="shared" si="15"/>
        <v>0.81860465116279069</v>
      </c>
      <c r="J35">
        <f t="shared" ref="J35:J37" si="18">C35/$F35</f>
        <v>0.67613636363636365</v>
      </c>
      <c r="K35">
        <f t="shared" si="16"/>
        <v>0.32386363636363635</v>
      </c>
      <c r="L35">
        <f t="shared" si="16"/>
        <v>0</v>
      </c>
      <c r="N35">
        <f>-J35*LN(J35)-K35*LN(K35)-0</f>
        <v>0.62974752943109857</v>
      </c>
    </row>
    <row r="36" spans="1:17" x14ac:dyDescent="0.35">
      <c r="A36" s="43"/>
      <c r="B36" s="17" t="s">
        <v>19</v>
      </c>
      <c r="C36" s="9">
        <v>0</v>
      </c>
      <c r="D36" s="20">
        <v>0</v>
      </c>
      <c r="E36" s="7">
        <v>0</v>
      </c>
      <c r="F36" s="20">
        <f t="shared" si="17"/>
        <v>0</v>
      </c>
      <c r="H36" s="20">
        <f t="shared" si="15"/>
        <v>0</v>
      </c>
      <c r="J36" t="e">
        <f t="shared" si="18"/>
        <v>#DIV/0!</v>
      </c>
      <c r="K36" t="e">
        <f t="shared" si="16"/>
        <v>#DIV/0!</v>
      </c>
      <c r="L36" t="e">
        <f t="shared" si="16"/>
        <v>#DIV/0!</v>
      </c>
      <c r="N36">
        <v>0</v>
      </c>
    </row>
    <row r="37" spans="1:17" x14ac:dyDescent="0.35">
      <c r="A37" s="44"/>
      <c r="B37" s="18" t="s">
        <v>20</v>
      </c>
      <c r="C37" s="8">
        <v>8</v>
      </c>
      <c r="D37" s="2">
        <v>0</v>
      </c>
      <c r="E37" s="6">
        <v>0</v>
      </c>
      <c r="F37" s="21">
        <f t="shared" si="17"/>
        <v>8</v>
      </c>
      <c r="H37" s="20">
        <f t="shared" si="15"/>
        <v>3.7209302325581395E-2</v>
      </c>
      <c r="J37">
        <f t="shared" si="18"/>
        <v>1</v>
      </c>
      <c r="K37">
        <f t="shared" si="16"/>
        <v>0</v>
      </c>
      <c r="L37">
        <f t="shared" si="16"/>
        <v>0</v>
      </c>
      <c r="N37">
        <f>-J37*LN(J37)-0</f>
        <v>0</v>
      </c>
    </row>
    <row r="38" spans="1:17" x14ac:dyDescent="0.35">
      <c r="F38" s="30">
        <f>SUM(F34:F37)</f>
        <v>215</v>
      </c>
      <c r="G38" s="2"/>
      <c r="H38" s="20">
        <f t="shared" si="15"/>
        <v>1</v>
      </c>
      <c r="N38" s="26" t="s">
        <v>45</v>
      </c>
      <c r="O38" s="1">
        <f>H34*N34+H35*N35+H36*N36+H37*N37</f>
        <v>0.61174859589439312</v>
      </c>
      <c r="Q38">
        <f>$G$28-O38</f>
        <v>3.7830778433607826E-2</v>
      </c>
    </row>
    <row r="39" spans="1:17" ht="14.5" customHeight="1" x14ac:dyDescent="0.35">
      <c r="A39" s="45" t="s">
        <v>21</v>
      </c>
      <c r="B39" s="16" t="s">
        <v>22</v>
      </c>
      <c r="C39" s="12">
        <v>89</v>
      </c>
      <c r="D39" s="19">
        <v>35</v>
      </c>
      <c r="E39" s="14">
        <v>0</v>
      </c>
      <c r="F39" s="20">
        <f>SUM(C39:E39)</f>
        <v>124</v>
      </c>
      <c r="H39" s="20">
        <f t="shared" si="15"/>
        <v>0.57674418604651168</v>
      </c>
      <c r="J39">
        <f>C39/$F39</f>
        <v>0.717741935483871</v>
      </c>
      <c r="K39">
        <f t="shared" ref="K39:L40" si="19">D39/$F39</f>
        <v>0.28225806451612906</v>
      </c>
      <c r="L39">
        <f t="shared" si="19"/>
        <v>0</v>
      </c>
      <c r="N39">
        <f>-J39*LN(J39)-K39*LN(K39)-0</f>
        <v>0.59507334739302131</v>
      </c>
    </row>
    <row r="40" spans="1:17" x14ac:dyDescent="0.35">
      <c r="A40" s="46"/>
      <c r="B40" s="18" t="s">
        <v>23</v>
      </c>
      <c r="C40" s="8">
        <v>50</v>
      </c>
      <c r="D40" s="2">
        <v>41</v>
      </c>
      <c r="E40" s="6">
        <v>0</v>
      </c>
      <c r="F40" s="21">
        <f>SUM(C40:E40)</f>
        <v>91</v>
      </c>
      <c r="H40" s="20">
        <f t="shared" si="15"/>
        <v>0.42325581395348838</v>
      </c>
      <c r="J40">
        <f>C40/$F40</f>
        <v>0.5494505494505495</v>
      </c>
      <c r="K40">
        <f t="shared" si="19"/>
        <v>0.45054945054945056</v>
      </c>
      <c r="L40">
        <f t="shared" si="19"/>
        <v>0</v>
      </c>
      <c r="N40">
        <f>-J40*LN(J40)-K40*LN(K40)-0</f>
        <v>0.68824846249175198</v>
      </c>
    </row>
    <row r="41" spans="1:17" x14ac:dyDescent="0.35">
      <c r="F41" s="30">
        <f>SUM(F39:F40)</f>
        <v>215</v>
      </c>
      <c r="G41" s="2"/>
      <c r="H41" s="20">
        <f t="shared" si="15"/>
        <v>1</v>
      </c>
      <c r="N41" s="26" t="s">
        <v>46</v>
      </c>
      <c r="O41" s="1">
        <f>H39*N39+H40*N40</f>
        <v>0.63451025657434457</v>
      </c>
      <c r="Q41">
        <f>$G$28-O41</f>
        <v>1.506911775365638E-2</v>
      </c>
    </row>
    <row r="42" spans="1:17" x14ac:dyDescent="0.35">
      <c r="A42" s="52" t="s">
        <v>26</v>
      </c>
      <c r="B42" s="16" t="s">
        <v>27</v>
      </c>
      <c r="C42" s="12">
        <v>31</v>
      </c>
      <c r="D42" s="19">
        <v>20</v>
      </c>
      <c r="E42" s="14">
        <v>0</v>
      </c>
      <c r="F42" s="20">
        <f>SUM(C42:E42)</f>
        <v>51</v>
      </c>
      <c r="H42" s="20">
        <f t="shared" si="15"/>
        <v>0.23720930232558141</v>
      </c>
      <c r="J42">
        <f>C42/$F42</f>
        <v>0.60784313725490191</v>
      </c>
      <c r="K42">
        <f t="shared" ref="K42:L46" si="20">D42/$F42</f>
        <v>0.39215686274509803</v>
      </c>
      <c r="L42">
        <f t="shared" si="20"/>
        <v>0</v>
      </c>
      <c r="N42">
        <f>-J42*LN(J42)-K42*LN(K42)-0</f>
        <v>0.66970310703571101</v>
      </c>
    </row>
    <row r="43" spans="1:17" x14ac:dyDescent="0.35">
      <c r="A43" s="53"/>
      <c r="B43" s="17" t="s">
        <v>28</v>
      </c>
      <c r="C43" s="9">
        <v>89</v>
      </c>
      <c r="D43" s="20">
        <v>44</v>
      </c>
      <c r="E43" s="7">
        <v>0</v>
      </c>
      <c r="F43" s="20">
        <f>SUM(C43:E43)</f>
        <v>133</v>
      </c>
      <c r="H43" s="20">
        <f t="shared" si="15"/>
        <v>0.61860465116279073</v>
      </c>
      <c r="J43">
        <f t="shared" ref="J43:J46" si="21">C43/$F43</f>
        <v>0.66917293233082709</v>
      </c>
      <c r="K43">
        <f t="shared" si="20"/>
        <v>0.33082706766917291</v>
      </c>
      <c r="L43">
        <f t="shared" si="20"/>
        <v>0</v>
      </c>
      <c r="N43">
        <f t="shared" ref="N43:N45" si="22">-J43*LN(J43)-K43*LN(K43)-0</f>
        <v>0.63476280642803995</v>
      </c>
    </row>
    <row r="44" spans="1:17" x14ac:dyDescent="0.35">
      <c r="A44" s="53"/>
      <c r="B44" s="17" t="s">
        <v>29</v>
      </c>
      <c r="C44" s="9">
        <v>4</v>
      </c>
      <c r="D44" s="20">
        <v>11</v>
      </c>
      <c r="E44" s="7">
        <v>0</v>
      </c>
      <c r="F44" s="20">
        <f>SUM(C44:E44)</f>
        <v>15</v>
      </c>
      <c r="H44" s="20">
        <f t="shared" si="15"/>
        <v>6.9767441860465115E-2</v>
      </c>
      <c r="J44">
        <f t="shared" si="21"/>
        <v>0.26666666666666666</v>
      </c>
      <c r="K44">
        <f t="shared" si="20"/>
        <v>0.73333333333333328</v>
      </c>
      <c r="L44">
        <f t="shared" si="20"/>
        <v>0</v>
      </c>
      <c r="N44">
        <f t="shared" si="22"/>
        <v>0.57991517141810089</v>
      </c>
    </row>
    <row r="45" spans="1:17" x14ac:dyDescent="0.35">
      <c r="A45" s="53"/>
      <c r="B45" s="17" t="s">
        <v>30</v>
      </c>
      <c r="C45" s="9">
        <v>15</v>
      </c>
      <c r="D45" s="20">
        <v>1</v>
      </c>
      <c r="E45" s="7">
        <v>0</v>
      </c>
      <c r="F45" s="20">
        <f>SUM(C45:E45)</f>
        <v>16</v>
      </c>
      <c r="H45" s="20">
        <f t="shared" si="15"/>
        <v>7.441860465116279E-2</v>
      </c>
      <c r="J45">
        <f t="shared" si="21"/>
        <v>0.9375</v>
      </c>
      <c r="K45">
        <f t="shared" si="20"/>
        <v>6.25E-2</v>
      </c>
      <c r="L45">
        <f t="shared" si="20"/>
        <v>0</v>
      </c>
      <c r="N45">
        <f t="shared" si="22"/>
        <v>0.23379165870645929</v>
      </c>
    </row>
    <row r="46" spans="1:17" x14ac:dyDescent="0.35">
      <c r="A46" s="54"/>
      <c r="B46" s="18" t="s">
        <v>31</v>
      </c>
      <c r="C46" s="8">
        <v>0</v>
      </c>
      <c r="D46" s="2">
        <v>0</v>
      </c>
      <c r="E46" s="6">
        <v>0</v>
      </c>
      <c r="F46" s="21">
        <f>SUM(C46:E46)</f>
        <v>0</v>
      </c>
      <c r="H46" s="20">
        <f t="shared" si="15"/>
        <v>0</v>
      </c>
      <c r="J46" t="e">
        <f t="shared" si="21"/>
        <v>#DIV/0!</v>
      </c>
      <c r="K46" t="e">
        <f t="shared" si="20"/>
        <v>#DIV/0!</v>
      </c>
      <c r="L46" t="e">
        <f t="shared" si="20"/>
        <v>#DIV/0!</v>
      </c>
      <c r="N46">
        <v>0</v>
      </c>
    </row>
    <row r="47" spans="1:17" ht="14.5" customHeight="1" x14ac:dyDescent="0.35">
      <c r="F47" s="21">
        <f>SUM(F42:F46)</f>
        <v>215</v>
      </c>
      <c r="G47" s="2"/>
      <c r="H47" s="20">
        <f t="shared" si="15"/>
        <v>1</v>
      </c>
      <c r="N47" s="26" t="s">
        <v>49</v>
      </c>
      <c r="O47" s="1">
        <f>H42*N42+H43*N43+H44*N44+H45*N45+H46*N46</f>
        <v>0.60938467825267639</v>
      </c>
      <c r="Q47" s="1">
        <f>$G$28-O47</f>
        <v>4.0194696075324554E-2</v>
      </c>
    </row>
    <row r="48" spans="1:17" x14ac:dyDescent="0.35">
      <c r="A48" s="37" t="s">
        <v>32</v>
      </c>
      <c r="B48" s="22" t="s">
        <v>33</v>
      </c>
      <c r="C48" s="12">
        <v>86</v>
      </c>
      <c r="D48" s="19">
        <v>55</v>
      </c>
      <c r="E48" s="14">
        <v>0</v>
      </c>
      <c r="F48" s="15">
        <f>SUM(C48:E48)</f>
        <v>141</v>
      </c>
      <c r="H48" s="20">
        <f t="shared" si="15"/>
        <v>0.65581395348837213</v>
      </c>
      <c r="J48">
        <f>C48/$F48</f>
        <v>0.60992907801418439</v>
      </c>
      <c r="K48">
        <f t="shared" ref="K48:L49" si="23">D48/$F48</f>
        <v>0.39007092198581561</v>
      </c>
      <c r="L48">
        <f t="shared" si="23"/>
        <v>0</v>
      </c>
      <c r="N48">
        <f>-J48*LN(J48)-K48*LN(K48)-0</f>
        <v>0.66877980055130615</v>
      </c>
    </row>
    <row r="49" spans="1:17" x14ac:dyDescent="0.35">
      <c r="A49" s="38"/>
      <c r="B49" s="23" t="s">
        <v>34</v>
      </c>
      <c r="C49" s="8">
        <v>53</v>
      </c>
      <c r="D49" s="2">
        <v>21</v>
      </c>
      <c r="E49" s="6">
        <v>0</v>
      </c>
      <c r="F49" s="21">
        <f>SUM(C49:E49)</f>
        <v>74</v>
      </c>
      <c r="H49" s="20">
        <f t="shared" si="15"/>
        <v>0.34418604651162793</v>
      </c>
      <c r="J49">
        <f>C49/$F49</f>
        <v>0.71621621621621623</v>
      </c>
      <c r="K49">
        <f t="shared" si="23"/>
        <v>0.28378378378378377</v>
      </c>
      <c r="L49">
        <f t="shared" si="23"/>
        <v>0</v>
      </c>
      <c r="N49">
        <f>-J49*LN(J49)-K49*LN(K49)-0</f>
        <v>0.59649154441424623</v>
      </c>
    </row>
    <row r="50" spans="1:17" x14ac:dyDescent="0.35">
      <c r="F50" s="15">
        <f>SUM(F48:F49)</f>
        <v>215</v>
      </c>
      <c r="H50" s="20">
        <f t="shared" si="15"/>
        <v>1</v>
      </c>
      <c r="N50" s="26" t="s">
        <v>48</v>
      </c>
      <c r="O50" s="1">
        <f>H48*N48+H49*N49</f>
        <v>0.64389919146227159</v>
      </c>
      <c r="Q50">
        <f>$G$28-O50</f>
        <v>5.6801828657293552E-3</v>
      </c>
    </row>
    <row r="53" spans="1:17" x14ac:dyDescent="0.35">
      <c r="A53" s="47" t="s">
        <v>71</v>
      </c>
      <c r="B53" s="47"/>
      <c r="C53" s="47"/>
    </row>
    <row r="54" spans="1:17" x14ac:dyDescent="0.35">
      <c r="A54" s="2" t="s">
        <v>1</v>
      </c>
      <c r="B54" s="2" t="s">
        <v>2</v>
      </c>
      <c r="C54" s="2" t="s">
        <v>3</v>
      </c>
      <c r="D54" s="2" t="s">
        <v>4</v>
      </c>
      <c r="E54" s="41" t="s">
        <v>43</v>
      </c>
      <c r="F54" s="41"/>
      <c r="G54">
        <f>-A56*LN(A56)-B56*LN(B56)-C56*LN(C56)</f>
        <v>0.86904693675530253</v>
      </c>
    </row>
    <row r="55" spans="1:17" x14ac:dyDescent="0.35">
      <c r="A55">
        <v>328</v>
      </c>
      <c r="B55">
        <v>294</v>
      </c>
      <c r="C55">
        <v>37</v>
      </c>
      <c r="D55">
        <f>SUM(A55:C55)</f>
        <v>659</v>
      </c>
    </row>
    <row r="56" spans="1:17" x14ac:dyDescent="0.35">
      <c r="A56">
        <f>A55/$D$55</f>
        <v>0.49772382397572079</v>
      </c>
      <c r="B56">
        <f t="shared" ref="B56:D56" si="24">B55/$D$55</f>
        <v>0.44613050075872535</v>
      </c>
      <c r="C56">
        <f t="shared" si="24"/>
        <v>5.614567526555387E-2</v>
      </c>
      <c r="D56">
        <f t="shared" si="24"/>
        <v>1</v>
      </c>
    </row>
    <row r="58" spans="1:17" x14ac:dyDescent="0.35">
      <c r="A58" t="s">
        <v>5</v>
      </c>
      <c r="B58" t="s">
        <v>6</v>
      </c>
      <c r="C58" s="40" t="s">
        <v>7</v>
      </c>
      <c r="D58" s="40"/>
      <c r="E58" s="40"/>
      <c r="F58" t="s">
        <v>4</v>
      </c>
      <c r="H58" t="s">
        <v>35</v>
      </c>
      <c r="J58" s="40" t="s">
        <v>44</v>
      </c>
      <c r="K58" s="40"/>
      <c r="L58" s="40"/>
    </row>
    <row r="59" spans="1:17" x14ac:dyDescent="0.35">
      <c r="C59" s="8" t="s">
        <v>1</v>
      </c>
      <c r="D59" s="2" t="s">
        <v>2</v>
      </c>
      <c r="E59" s="6" t="s">
        <v>3</v>
      </c>
      <c r="J59" s="8" t="s">
        <v>1</v>
      </c>
      <c r="K59" s="2" t="s">
        <v>2</v>
      </c>
      <c r="L59" s="6" t="s">
        <v>3</v>
      </c>
    </row>
    <row r="60" spans="1:17" ht="14.5" customHeight="1" x14ac:dyDescent="0.35">
      <c r="A60" s="42" t="s">
        <v>16</v>
      </c>
      <c r="B60" s="16" t="s">
        <v>17</v>
      </c>
      <c r="C60" s="12">
        <v>21</v>
      </c>
      <c r="D60" s="19">
        <v>39</v>
      </c>
      <c r="E60" s="14">
        <v>0</v>
      </c>
      <c r="F60" s="20">
        <f>SUM(C60:E60)</f>
        <v>60</v>
      </c>
      <c r="H60" s="20">
        <f>F60/$F$64</f>
        <v>9.1047040971168433E-2</v>
      </c>
      <c r="J60">
        <f>C60/$F60</f>
        <v>0.35</v>
      </c>
      <c r="K60">
        <f t="shared" ref="K60:L63" si="25">D60/$F60</f>
        <v>0.65</v>
      </c>
      <c r="L60">
        <f t="shared" si="25"/>
        <v>0</v>
      </c>
      <c r="N60">
        <f>-J60*LN(J60)-K60*LN(K60)-0</f>
        <v>0.64744663903463251</v>
      </c>
    </row>
    <row r="61" spans="1:17" x14ac:dyDescent="0.35">
      <c r="A61" s="43"/>
      <c r="B61" s="17" t="s">
        <v>18</v>
      </c>
      <c r="C61" s="9">
        <v>276</v>
      </c>
      <c r="D61" s="20">
        <v>231</v>
      </c>
      <c r="E61" s="7">
        <v>37</v>
      </c>
      <c r="F61" s="20">
        <f t="shared" ref="F61:F63" si="26">SUM(C61:E61)</f>
        <v>544</v>
      </c>
      <c r="H61" s="20">
        <f t="shared" ref="H61:H64" si="27">F61/$F$64</f>
        <v>0.82549317147192713</v>
      </c>
      <c r="J61">
        <f t="shared" ref="J61:J63" si="28">C61/$F61</f>
        <v>0.50735294117647056</v>
      </c>
      <c r="K61">
        <f t="shared" si="25"/>
        <v>0.42463235294117646</v>
      </c>
      <c r="L61">
        <f t="shared" si="25"/>
        <v>6.8014705882352935E-2</v>
      </c>
      <c r="N61">
        <f t="shared" ref="N61" si="29">-J61*LN(J61)-K61*LN(K61)-L61*LN(L61)</f>
        <v>0.89080017914214848</v>
      </c>
    </row>
    <row r="62" spans="1:17" x14ac:dyDescent="0.35">
      <c r="A62" s="43"/>
      <c r="B62" s="17" t="s">
        <v>19</v>
      </c>
      <c r="C62" s="9">
        <v>5</v>
      </c>
      <c r="D62" s="20">
        <v>11</v>
      </c>
      <c r="E62" s="7">
        <v>0</v>
      </c>
      <c r="F62" s="20">
        <f t="shared" si="26"/>
        <v>16</v>
      </c>
      <c r="H62" s="20">
        <f t="shared" si="27"/>
        <v>2.4279210925644917E-2</v>
      </c>
      <c r="J62">
        <f t="shared" si="28"/>
        <v>0.3125</v>
      </c>
      <c r="K62">
        <f t="shared" si="25"/>
        <v>0.6875</v>
      </c>
      <c r="L62">
        <f t="shared" si="25"/>
        <v>0</v>
      </c>
      <c r="N62">
        <f>-J62*LN(J62)-K62*LN(K62)-0</f>
        <v>0.62108637455524507</v>
      </c>
    </row>
    <row r="63" spans="1:17" x14ac:dyDescent="0.35">
      <c r="A63" s="44"/>
      <c r="B63" s="18" t="s">
        <v>20</v>
      </c>
      <c r="C63" s="8">
        <v>26</v>
      </c>
      <c r="D63" s="2">
        <v>13</v>
      </c>
      <c r="E63" s="6">
        <v>0</v>
      </c>
      <c r="F63" s="21">
        <f t="shared" si="26"/>
        <v>39</v>
      </c>
      <c r="H63" s="20">
        <f t="shared" si="27"/>
        <v>5.9180576631259481E-2</v>
      </c>
      <c r="J63">
        <f t="shared" si="28"/>
        <v>0.66666666666666663</v>
      </c>
      <c r="K63">
        <f t="shared" si="25"/>
        <v>0.33333333333333331</v>
      </c>
      <c r="L63">
        <f t="shared" si="25"/>
        <v>0</v>
      </c>
      <c r="N63">
        <f>-J63*LN(J63)-K63*LN(K63)-0</f>
        <v>0.63651416829481278</v>
      </c>
    </row>
    <row r="64" spans="1:17" x14ac:dyDescent="0.35">
      <c r="F64" s="30">
        <f>SUM(F60:F63)</f>
        <v>659</v>
      </c>
      <c r="G64" s="2"/>
      <c r="H64" s="20">
        <f t="shared" si="27"/>
        <v>1</v>
      </c>
      <c r="N64" s="26" t="s">
        <v>45</v>
      </c>
      <c r="O64" s="1">
        <f>H60*N60+H61*N61+H62*N62+H63*N63</f>
        <v>0.84704632830316884</v>
      </c>
      <c r="Q64" s="31">
        <f>$G$54-O64</f>
        <v>2.2000608452133696E-2</v>
      </c>
    </row>
    <row r="65" spans="1:17" x14ac:dyDescent="0.35">
      <c r="A65" s="58" t="s">
        <v>21</v>
      </c>
      <c r="B65" s="16" t="s">
        <v>22</v>
      </c>
      <c r="C65" s="12">
        <v>172</v>
      </c>
      <c r="D65" s="19">
        <v>110</v>
      </c>
      <c r="E65" s="14">
        <v>19</v>
      </c>
      <c r="F65" s="20">
        <f>SUM(C65:E65)</f>
        <v>301</v>
      </c>
      <c r="H65" s="20">
        <f>F65/$F$67</f>
        <v>0.45675265553869498</v>
      </c>
      <c r="J65">
        <f>C65/$F65</f>
        <v>0.5714285714285714</v>
      </c>
      <c r="K65">
        <f t="shared" ref="K65:L66" si="30">D65/$F65</f>
        <v>0.36544850498338871</v>
      </c>
      <c r="L65">
        <f t="shared" si="30"/>
        <v>6.3122923588039864E-2</v>
      </c>
      <c r="N65">
        <f t="shared" ref="N65:N66" si="31">-J65*LN(J65)-K65*LN(K65)-L65*LN(L65)</f>
        <v>0.86203973035272263</v>
      </c>
    </row>
    <row r="66" spans="1:17" x14ac:dyDescent="0.35">
      <c r="A66" s="59"/>
      <c r="B66" s="18" t="s">
        <v>23</v>
      </c>
      <c r="C66" s="8">
        <v>156</v>
      </c>
      <c r="D66" s="2">
        <v>184</v>
      </c>
      <c r="E66" s="6">
        <v>18</v>
      </c>
      <c r="F66" s="21">
        <f>SUM(C66:E66)</f>
        <v>358</v>
      </c>
      <c r="H66" s="20">
        <f>F66/$F$67</f>
        <v>0.54324734446130496</v>
      </c>
      <c r="J66">
        <f>C66/$F66</f>
        <v>0.43575418994413406</v>
      </c>
      <c r="K66">
        <f t="shared" si="30"/>
        <v>0.51396648044692739</v>
      </c>
      <c r="L66">
        <f t="shared" si="30"/>
        <v>5.027932960893855E-2</v>
      </c>
      <c r="N66">
        <f t="shared" si="31"/>
        <v>0.85440894122440958</v>
      </c>
    </row>
    <row r="67" spans="1:17" x14ac:dyDescent="0.35">
      <c r="F67" s="30">
        <f>SUM(F65:F66)</f>
        <v>659</v>
      </c>
      <c r="G67" s="2"/>
      <c r="H67" s="30">
        <f>F67/$F$67</f>
        <v>1</v>
      </c>
      <c r="N67" s="26" t="s">
        <v>46</v>
      </c>
      <c r="O67" s="1">
        <f>H65*N65+H66*N66</f>
        <v>0.85789432442262226</v>
      </c>
      <c r="Q67" s="31">
        <f>$G$54-O67</f>
        <v>1.1152612332680278E-2</v>
      </c>
    </row>
    <row r="68" spans="1:17" ht="14.5" customHeight="1" x14ac:dyDescent="0.35">
      <c r="A68" s="52" t="s">
        <v>26</v>
      </c>
      <c r="B68" s="16" t="s">
        <v>27</v>
      </c>
      <c r="C68" s="12">
        <v>75</v>
      </c>
      <c r="D68" s="19">
        <v>66</v>
      </c>
      <c r="E68" s="14">
        <v>1</v>
      </c>
      <c r="F68" s="20">
        <f>SUM(C68:E68)</f>
        <v>142</v>
      </c>
      <c r="H68" s="20">
        <f>F68/$F$73</f>
        <v>0.21547799696509864</v>
      </c>
      <c r="J68">
        <f>C68/$F68</f>
        <v>0.528169014084507</v>
      </c>
      <c r="K68">
        <f t="shared" ref="K68:L72" si="32">D68/$F68</f>
        <v>0.46478873239436619</v>
      </c>
      <c r="L68">
        <f t="shared" si="32"/>
        <v>7.0422535211267607E-3</v>
      </c>
      <c r="N68">
        <f t="shared" ref="N68:N70" si="33">-J68*LN(J68)-K68*LN(K68)-L68*LN(L68)</f>
        <v>0.72815930063670187</v>
      </c>
    </row>
    <row r="69" spans="1:17" x14ac:dyDescent="0.35">
      <c r="A69" s="53"/>
      <c r="B69" s="17" t="s">
        <v>28</v>
      </c>
      <c r="C69" s="9">
        <v>224</v>
      </c>
      <c r="D69" s="20">
        <v>201</v>
      </c>
      <c r="E69" s="7">
        <v>29</v>
      </c>
      <c r="F69" s="20">
        <f>SUM(C69:E69)</f>
        <v>454</v>
      </c>
      <c r="H69" s="20">
        <f t="shared" ref="H69:H73" si="34">F69/$F$73</f>
        <v>0.68892261001517452</v>
      </c>
      <c r="J69">
        <f t="shared" ref="J69:J72" si="35">C69/$F69</f>
        <v>0.4933920704845815</v>
      </c>
      <c r="K69">
        <f t="shared" si="32"/>
        <v>0.44273127753303965</v>
      </c>
      <c r="L69">
        <f t="shared" si="32"/>
        <v>6.3876651982378851E-2</v>
      </c>
      <c r="N69">
        <f t="shared" si="33"/>
        <v>0.88500340684088341</v>
      </c>
    </row>
    <row r="70" spans="1:17" x14ac:dyDescent="0.35">
      <c r="A70" s="53"/>
      <c r="B70" s="17" t="s">
        <v>29</v>
      </c>
      <c r="C70" s="9">
        <v>29</v>
      </c>
      <c r="D70" s="20">
        <v>14</v>
      </c>
      <c r="E70" s="7">
        <v>3</v>
      </c>
      <c r="F70" s="20">
        <f>SUM(C70:E70)</f>
        <v>46</v>
      </c>
      <c r="H70" s="20">
        <f t="shared" si="34"/>
        <v>6.9802731411229141E-2</v>
      </c>
      <c r="J70">
        <f t="shared" si="35"/>
        <v>0.63043478260869568</v>
      </c>
      <c r="K70">
        <f t="shared" si="32"/>
        <v>0.30434782608695654</v>
      </c>
      <c r="L70">
        <f t="shared" si="32"/>
        <v>6.5217391304347824E-2</v>
      </c>
      <c r="N70">
        <f t="shared" si="33"/>
        <v>0.83094099322331905</v>
      </c>
    </row>
    <row r="71" spans="1:17" x14ac:dyDescent="0.35">
      <c r="A71" s="53"/>
      <c r="B71" s="17" t="s">
        <v>30</v>
      </c>
      <c r="C71" s="9">
        <v>0</v>
      </c>
      <c r="D71" s="20">
        <v>9</v>
      </c>
      <c r="E71" s="7">
        <v>4</v>
      </c>
      <c r="F71" s="20">
        <f>SUM(C71:E71)</f>
        <v>13</v>
      </c>
      <c r="H71" s="20">
        <f t="shared" si="34"/>
        <v>1.9726858877086494E-2</v>
      </c>
      <c r="J71">
        <f t="shared" si="35"/>
        <v>0</v>
      </c>
      <c r="K71">
        <f t="shared" si="32"/>
        <v>0.69230769230769229</v>
      </c>
      <c r="L71">
        <f t="shared" si="32"/>
        <v>0.30769230769230771</v>
      </c>
      <c r="N71">
        <f>0-K71*LN(K71)-L71*LN(L71)</f>
        <v>0.61724176973034162</v>
      </c>
    </row>
    <row r="72" spans="1:17" x14ac:dyDescent="0.35">
      <c r="A72" s="54"/>
      <c r="B72" s="18" t="s">
        <v>31</v>
      </c>
      <c r="C72" s="8">
        <v>0</v>
      </c>
      <c r="D72" s="2">
        <v>4</v>
      </c>
      <c r="E72" s="6">
        <v>0</v>
      </c>
      <c r="F72" s="21">
        <f>SUM(C72:E72)</f>
        <v>4</v>
      </c>
      <c r="H72" s="20">
        <f t="shared" si="34"/>
        <v>6.0698027314112293E-3</v>
      </c>
      <c r="J72">
        <f t="shared" si="35"/>
        <v>0</v>
      </c>
      <c r="K72">
        <f t="shared" si="32"/>
        <v>1</v>
      </c>
      <c r="L72">
        <f t="shared" si="32"/>
        <v>0</v>
      </c>
      <c r="N72">
        <f>0-K72*LN(K72)-0</f>
        <v>0</v>
      </c>
    </row>
    <row r="73" spans="1:17" x14ac:dyDescent="0.35">
      <c r="F73" s="21">
        <f>SUM(F68:F72)</f>
        <v>659</v>
      </c>
      <c r="G73" s="2"/>
      <c r="H73" s="20">
        <f t="shared" si="34"/>
        <v>1</v>
      </c>
      <c r="N73" s="26" t="s">
        <v>49</v>
      </c>
      <c r="O73" s="1">
        <f>H68*N68+H69*N69+H70*N70+H71*N71+H72*N72</f>
        <v>0.83677935673890724</v>
      </c>
      <c r="Q73" s="1">
        <f>$G$54-O73</f>
        <v>3.2267580016395292E-2</v>
      </c>
    </row>
    <row r="74" spans="1:17" x14ac:dyDescent="0.35">
      <c r="A74" s="37" t="s">
        <v>32</v>
      </c>
      <c r="B74" s="22" t="s">
        <v>33</v>
      </c>
      <c r="C74" s="12">
        <v>139</v>
      </c>
      <c r="D74" s="19">
        <v>151</v>
      </c>
      <c r="E74" s="14">
        <v>22</v>
      </c>
      <c r="F74" s="15">
        <f>SUM(C74:E74)</f>
        <v>312</v>
      </c>
      <c r="H74" s="20">
        <f>F74/$F$76</f>
        <v>0.47344461305007585</v>
      </c>
      <c r="J74">
        <f>C74/$F74</f>
        <v>0.44551282051282054</v>
      </c>
      <c r="K74">
        <f t="shared" ref="K74:L75" si="36">D74/$F74</f>
        <v>0.48397435897435898</v>
      </c>
      <c r="L74">
        <f t="shared" si="36"/>
        <v>7.0512820512820512E-2</v>
      </c>
      <c r="N74">
        <f t="shared" ref="N74:N75" si="37">-J74*LN(J74)-K74*LN(K74)-L74*LN(L74)</f>
        <v>0.89843887358479424</v>
      </c>
    </row>
    <row r="75" spans="1:17" x14ac:dyDescent="0.35">
      <c r="A75" s="38"/>
      <c r="B75" s="23" t="s">
        <v>34</v>
      </c>
      <c r="C75" s="8">
        <v>189</v>
      </c>
      <c r="D75" s="2">
        <v>143</v>
      </c>
      <c r="E75" s="6">
        <v>15</v>
      </c>
      <c r="F75" s="21">
        <f>SUM(C75:E75)</f>
        <v>347</v>
      </c>
      <c r="H75" s="20">
        <f t="shared" ref="H75:H76" si="38">F75/$F$76</f>
        <v>0.5265553869499241</v>
      </c>
      <c r="J75">
        <f>C75/$F75</f>
        <v>0.54466858789625361</v>
      </c>
      <c r="K75">
        <f t="shared" si="36"/>
        <v>0.41210374639769454</v>
      </c>
      <c r="L75">
        <f t="shared" si="36"/>
        <v>4.3227665706051875E-2</v>
      </c>
      <c r="N75">
        <f t="shared" si="37"/>
        <v>0.83204028141667963</v>
      </c>
    </row>
    <row r="76" spans="1:17" x14ac:dyDescent="0.35">
      <c r="F76" s="15">
        <f>SUM(F74:F75)</f>
        <v>659</v>
      </c>
      <c r="H76" s="20">
        <f t="shared" si="38"/>
        <v>1</v>
      </c>
      <c r="N76" s="26" t="s">
        <v>48</v>
      </c>
      <c r="O76" s="1">
        <f>H74*N74+H75*N75</f>
        <v>0.86347633719278238</v>
      </c>
      <c r="Q76" s="31">
        <f>$G$54-O76</f>
        <v>5.570599562520151E-3</v>
      </c>
    </row>
    <row r="79" spans="1:17" x14ac:dyDescent="0.35">
      <c r="A79" s="47" t="s">
        <v>68</v>
      </c>
      <c r="B79" s="47"/>
      <c r="C79" s="47"/>
    </row>
    <row r="80" spans="1:17" x14ac:dyDescent="0.35">
      <c r="A80" s="2" t="s">
        <v>1</v>
      </c>
      <c r="B80" s="2" t="s">
        <v>2</v>
      </c>
      <c r="C80" s="2" t="s">
        <v>3</v>
      </c>
      <c r="D80" s="2" t="s">
        <v>4</v>
      </c>
      <c r="E80" s="41" t="s">
        <v>43</v>
      </c>
      <c r="F80" s="41"/>
      <c r="G80">
        <f>-A82*LN(A82)-B82*LN(B82)-C82*LN(C82)</f>
        <v>0.83900312444053826</v>
      </c>
    </row>
    <row r="81" spans="1:17" x14ac:dyDescent="0.35">
      <c r="A81">
        <v>686</v>
      </c>
      <c r="B81">
        <v>536</v>
      </c>
      <c r="C81">
        <v>58</v>
      </c>
      <c r="D81">
        <f>SUM(A81:C81)</f>
        <v>1280</v>
      </c>
    </row>
    <row r="82" spans="1:17" x14ac:dyDescent="0.35">
      <c r="A82">
        <f>A81/$D$81</f>
        <v>0.53593749999999996</v>
      </c>
      <c r="B82">
        <f t="shared" ref="B82:D82" si="39">B81/$D$81</f>
        <v>0.41875000000000001</v>
      </c>
      <c r="C82">
        <f t="shared" si="39"/>
        <v>4.5312499999999999E-2</v>
      </c>
      <c r="D82">
        <f t="shared" si="39"/>
        <v>1</v>
      </c>
    </row>
    <row r="84" spans="1:17" x14ac:dyDescent="0.35">
      <c r="A84" t="s">
        <v>5</v>
      </c>
      <c r="B84" t="s">
        <v>6</v>
      </c>
      <c r="C84" s="40" t="s">
        <v>7</v>
      </c>
      <c r="D84" s="40"/>
      <c r="E84" s="40"/>
      <c r="F84" t="s">
        <v>4</v>
      </c>
      <c r="H84" t="s">
        <v>35</v>
      </c>
      <c r="J84" s="40" t="s">
        <v>44</v>
      </c>
      <c r="K84" s="40"/>
      <c r="L84" s="40"/>
    </row>
    <row r="85" spans="1:17" x14ac:dyDescent="0.35">
      <c r="C85" s="8" t="s">
        <v>1</v>
      </c>
      <c r="D85" s="2" t="s">
        <v>2</v>
      </c>
      <c r="E85" s="6" t="s">
        <v>3</v>
      </c>
      <c r="J85" s="8" t="s">
        <v>1</v>
      </c>
      <c r="K85" s="2" t="s">
        <v>2</v>
      </c>
      <c r="L85" s="6" t="s">
        <v>3</v>
      </c>
    </row>
    <row r="86" spans="1:17" ht="14.5" customHeight="1" x14ac:dyDescent="0.35">
      <c r="A86" s="52" t="s">
        <v>16</v>
      </c>
      <c r="B86" s="16" t="s">
        <v>17</v>
      </c>
      <c r="C86" s="12">
        <v>40</v>
      </c>
      <c r="D86" s="19">
        <v>69</v>
      </c>
      <c r="E86" s="14">
        <v>8</v>
      </c>
      <c r="F86" s="20">
        <f>SUM(C86:E86)</f>
        <v>117</v>
      </c>
      <c r="H86" s="20">
        <f>F86/$F$90</f>
        <v>9.1406249999999994E-2</v>
      </c>
      <c r="J86">
        <f>C86/$F86</f>
        <v>0.34188034188034189</v>
      </c>
      <c r="K86">
        <f t="shared" ref="K86:L89" si="40">D86/$F86</f>
        <v>0.58974358974358976</v>
      </c>
      <c r="L86">
        <f t="shared" si="40"/>
        <v>6.8376068376068383E-2</v>
      </c>
      <c r="N86">
        <f t="shared" ref="N86:N89" si="41">-J86*LN(J86)-K86*LN(K86)-L86*LN(L86)</f>
        <v>0.86179735945410618</v>
      </c>
    </row>
    <row r="87" spans="1:17" x14ac:dyDescent="0.35">
      <c r="A87" s="53"/>
      <c r="B87" s="17" t="s">
        <v>18</v>
      </c>
      <c r="C87" s="9">
        <v>605</v>
      </c>
      <c r="D87" s="20">
        <v>436</v>
      </c>
      <c r="E87" s="7">
        <v>44</v>
      </c>
      <c r="F87" s="20">
        <f t="shared" ref="F87:F89" si="42">SUM(C87:E87)</f>
        <v>1085</v>
      </c>
      <c r="H87" s="20">
        <f t="shared" ref="H87:H102" si="43">F87/$F$90</f>
        <v>0.84765625</v>
      </c>
      <c r="J87">
        <f t="shared" ref="J87:J89" si="44">C87/$F87</f>
        <v>0.55760368663594473</v>
      </c>
      <c r="K87">
        <f t="shared" si="40"/>
        <v>0.40184331797235023</v>
      </c>
      <c r="L87">
        <f t="shared" si="40"/>
        <v>4.0552995391705073E-2</v>
      </c>
      <c r="N87">
        <f t="shared" si="41"/>
        <v>0.82203611472917604</v>
      </c>
    </row>
    <row r="88" spans="1:17" x14ac:dyDescent="0.35">
      <c r="A88" s="53"/>
      <c r="B88" s="17" t="s">
        <v>19</v>
      </c>
      <c r="C88" s="9">
        <v>8</v>
      </c>
      <c r="D88" s="20">
        <v>22</v>
      </c>
      <c r="E88" s="7">
        <v>5</v>
      </c>
      <c r="F88" s="20">
        <f t="shared" si="42"/>
        <v>35</v>
      </c>
      <c r="H88" s="20">
        <f t="shared" si="43"/>
        <v>2.734375E-2</v>
      </c>
      <c r="J88">
        <f t="shared" si="44"/>
        <v>0.22857142857142856</v>
      </c>
      <c r="K88">
        <f t="shared" si="40"/>
        <v>0.62857142857142856</v>
      </c>
      <c r="L88">
        <f t="shared" si="40"/>
        <v>0.14285714285714285</v>
      </c>
      <c r="N88">
        <f t="shared" si="41"/>
        <v>0.90718646521820978</v>
      </c>
    </row>
    <row r="89" spans="1:17" x14ac:dyDescent="0.35">
      <c r="A89" s="54"/>
      <c r="B89" s="18" t="s">
        <v>20</v>
      </c>
      <c r="C89" s="8">
        <v>33</v>
      </c>
      <c r="D89" s="2">
        <v>9</v>
      </c>
      <c r="E89" s="6">
        <v>1</v>
      </c>
      <c r="F89" s="21">
        <f t="shared" si="42"/>
        <v>43</v>
      </c>
      <c r="H89" s="20">
        <f t="shared" si="43"/>
        <v>3.3593749999999999E-2</v>
      </c>
      <c r="J89">
        <f t="shared" si="44"/>
        <v>0.76744186046511631</v>
      </c>
      <c r="K89">
        <f t="shared" si="40"/>
        <v>0.20930232558139536</v>
      </c>
      <c r="L89">
        <f t="shared" si="40"/>
        <v>2.3255813953488372E-2</v>
      </c>
      <c r="N89">
        <f t="shared" si="41"/>
        <v>0.61794963373031075</v>
      </c>
    </row>
    <row r="90" spans="1:17" x14ac:dyDescent="0.35">
      <c r="F90" s="30">
        <f>SUM(F86:F89)</f>
        <v>1280</v>
      </c>
      <c r="G90" s="2"/>
      <c r="H90" s="20">
        <f t="shared" si="43"/>
        <v>1</v>
      </c>
      <c r="N90" s="26" t="s">
        <v>45</v>
      </c>
      <c r="O90" s="1">
        <f>H86*N86+H87*N87+H88*N88+H89*N89</f>
        <v>0.82114284067994292</v>
      </c>
      <c r="Q90" s="1">
        <f>$G$80-O90</f>
        <v>1.7860283760595341E-2</v>
      </c>
    </row>
    <row r="91" spans="1:17" x14ac:dyDescent="0.35">
      <c r="A91" s="45" t="s">
        <v>21</v>
      </c>
      <c r="B91" s="16" t="s">
        <v>22</v>
      </c>
      <c r="C91" s="12">
        <v>332</v>
      </c>
      <c r="D91" s="19">
        <v>196</v>
      </c>
      <c r="E91" s="14">
        <v>17</v>
      </c>
      <c r="F91" s="20">
        <f>SUM(C91:E91)</f>
        <v>545</v>
      </c>
      <c r="H91" s="20">
        <f t="shared" si="43"/>
        <v>0.42578125</v>
      </c>
      <c r="J91">
        <f>C91/$F91</f>
        <v>0.60917431192660554</v>
      </c>
      <c r="K91">
        <f t="shared" ref="K91:L92" si="45">D91/$F91</f>
        <v>0.3596330275229358</v>
      </c>
      <c r="L91">
        <f t="shared" si="45"/>
        <v>3.1192660550458717E-2</v>
      </c>
      <c r="N91">
        <f t="shared" ref="N91:N92" si="46">-J91*LN(J91)-K91*LN(K91)-L91*LN(L91)</f>
        <v>0.77788687771203069</v>
      </c>
    </row>
    <row r="92" spans="1:17" x14ac:dyDescent="0.35">
      <c r="A92" s="46"/>
      <c r="B92" s="18" t="s">
        <v>23</v>
      </c>
      <c r="C92" s="8">
        <v>354</v>
      </c>
      <c r="D92" s="2">
        <v>340</v>
      </c>
      <c r="E92" s="6">
        <v>41</v>
      </c>
      <c r="F92" s="21">
        <f>SUM(C92:E92)</f>
        <v>735</v>
      </c>
      <c r="H92" s="20">
        <f t="shared" si="43"/>
        <v>0.57421875</v>
      </c>
      <c r="J92">
        <f>C92/$F92</f>
        <v>0.48163265306122449</v>
      </c>
      <c r="K92">
        <f t="shared" si="45"/>
        <v>0.46258503401360546</v>
      </c>
      <c r="L92">
        <f t="shared" si="45"/>
        <v>5.5782312925170066E-2</v>
      </c>
      <c r="N92">
        <f t="shared" si="46"/>
        <v>0.86949080945541735</v>
      </c>
    </row>
    <row r="93" spans="1:17" x14ac:dyDescent="0.35">
      <c r="F93" s="30">
        <f>SUM(F91:F92)</f>
        <v>1280</v>
      </c>
      <c r="G93" s="2"/>
      <c r="H93" s="20">
        <f t="shared" si="43"/>
        <v>1</v>
      </c>
      <c r="N93" s="26" t="s">
        <v>46</v>
      </c>
      <c r="O93" s="1">
        <f>H91*N91+H92*N92</f>
        <v>0.83048757289280351</v>
      </c>
      <c r="Q93" s="31">
        <f>$G$80-O93</f>
        <v>8.5155515477347565E-3</v>
      </c>
    </row>
    <row r="94" spans="1:17" ht="14.5" customHeight="1" x14ac:dyDescent="0.35">
      <c r="A94" s="42" t="s">
        <v>26</v>
      </c>
      <c r="B94" s="16" t="s">
        <v>27</v>
      </c>
      <c r="C94" s="12">
        <v>149</v>
      </c>
      <c r="D94" s="19">
        <v>117</v>
      </c>
      <c r="E94" s="14">
        <v>22</v>
      </c>
      <c r="F94" s="20">
        <f>SUM(C94:E94)</f>
        <v>288</v>
      </c>
      <c r="H94" s="20">
        <f t="shared" si="43"/>
        <v>0.22500000000000001</v>
      </c>
      <c r="J94">
        <f>C94/$F94</f>
        <v>0.51736111111111116</v>
      </c>
      <c r="K94">
        <f t="shared" ref="K94:L98" si="47">D94/$F94</f>
        <v>0.40625</v>
      </c>
      <c r="L94">
        <f t="shared" si="47"/>
        <v>7.6388888888888895E-2</v>
      </c>
      <c r="N94">
        <f t="shared" ref="N94:N95" si="48">-J94*LN(J94)-K94*LN(K94)-L94*LN(L94)</f>
        <v>0.90335879981964795</v>
      </c>
    </row>
    <row r="95" spans="1:17" x14ac:dyDescent="0.35">
      <c r="A95" s="43"/>
      <c r="B95" s="17" t="s">
        <v>28</v>
      </c>
      <c r="C95" s="9">
        <v>507</v>
      </c>
      <c r="D95" s="20">
        <v>375</v>
      </c>
      <c r="E95" s="7">
        <v>35</v>
      </c>
      <c r="F95" s="20">
        <f>SUM(C95:E95)</f>
        <v>917</v>
      </c>
      <c r="H95" s="20">
        <f t="shared" si="43"/>
        <v>0.71640625000000002</v>
      </c>
      <c r="J95">
        <f t="shared" ref="J95:J98" si="49">C95/$F95</f>
        <v>0.55288985823336967</v>
      </c>
      <c r="K95">
        <f t="shared" si="47"/>
        <v>0.40894220283533261</v>
      </c>
      <c r="L95">
        <f t="shared" si="47"/>
        <v>3.8167938931297711E-2</v>
      </c>
      <c r="N95">
        <f t="shared" si="48"/>
        <v>0.81795641368311323</v>
      </c>
    </row>
    <row r="96" spans="1:17" x14ac:dyDescent="0.35">
      <c r="A96" s="43"/>
      <c r="B96" s="17" t="s">
        <v>29</v>
      </c>
      <c r="C96" s="9">
        <v>29</v>
      </c>
      <c r="D96" s="20">
        <v>38</v>
      </c>
      <c r="E96" s="7">
        <v>0</v>
      </c>
      <c r="F96" s="20">
        <f>SUM(C96:E96)</f>
        <v>67</v>
      </c>
      <c r="H96" s="20">
        <f t="shared" si="43"/>
        <v>5.2343750000000001E-2</v>
      </c>
      <c r="J96">
        <f t="shared" si="49"/>
        <v>0.43283582089552236</v>
      </c>
      <c r="K96">
        <f t="shared" si="47"/>
        <v>0.56716417910447758</v>
      </c>
      <c r="L96">
        <f t="shared" si="47"/>
        <v>0</v>
      </c>
      <c r="N96">
        <f>-J96*LN(J96)-K96*LN(K96)-0</f>
        <v>0.68409779641767643</v>
      </c>
    </row>
    <row r="97" spans="1:17" x14ac:dyDescent="0.35">
      <c r="A97" s="43"/>
      <c r="B97" s="17" t="s">
        <v>30</v>
      </c>
      <c r="C97" s="9">
        <v>0</v>
      </c>
      <c r="D97" s="20">
        <v>6</v>
      </c>
      <c r="E97" s="7">
        <v>1</v>
      </c>
      <c r="F97" s="20">
        <f>SUM(C97:E97)</f>
        <v>7</v>
      </c>
      <c r="H97" s="20">
        <f t="shared" si="43"/>
        <v>5.4687499999999997E-3</v>
      </c>
      <c r="J97">
        <f t="shared" si="49"/>
        <v>0</v>
      </c>
      <c r="K97">
        <f t="shared" si="47"/>
        <v>0.8571428571428571</v>
      </c>
      <c r="L97">
        <f t="shared" si="47"/>
        <v>0.14285714285714285</v>
      </c>
      <c r="N97">
        <f>0-K97*LN(K97)-L97*LN(L97)</f>
        <v>0.410116318288409</v>
      </c>
    </row>
    <row r="98" spans="1:17" x14ac:dyDescent="0.35">
      <c r="A98" s="44"/>
      <c r="B98" s="18" t="s">
        <v>31</v>
      </c>
      <c r="C98" s="8">
        <v>1</v>
      </c>
      <c r="D98" s="2">
        <v>0</v>
      </c>
      <c r="E98" s="6">
        <v>0</v>
      </c>
      <c r="F98" s="21">
        <f>SUM(C98:E98)</f>
        <v>1</v>
      </c>
      <c r="H98" s="20">
        <f t="shared" si="43"/>
        <v>7.8125000000000004E-4</v>
      </c>
      <c r="J98">
        <f t="shared" si="49"/>
        <v>1</v>
      </c>
      <c r="K98">
        <f t="shared" si="47"/>
        <v>0</v>
      </c>
      <c r="L98">
        <f t="shared" si="47"/>
        <v>0</v>
      </c>
      <c r="N98">
        <f>-J98*LN(J98)-0</f>
        <v>0</v>
      </c>
    </row>
    <row r="99" spans="1:17" x14ac:dyDescent="0.35">
      <c r="F99" s="21">
        <f>SUM(F94:F98)</f>
        <v>1280</v>
      </c>
      <c r="G99" s="2"/>
      <c r="H99" s="20">
        <f t="shared" si="43"/>
        <v>1</v>
      </c>
      <c r="N99" s="26" t="s">
        <v>49</v>
      </c>
      <c r="O99" s="1">
        <f>H94*N94+H95*N95+H96*N96+H97*N97+H98*N98</f>
        <v>0.82729588459646608</v>
      </c>
      <c r="Q99" s="31">
        <f>$G$80-O99</f>
        <v>1.1707239844072181E-2</v>
      </c>
    </row>
    <row r="100" spans="1:17" x14ac:dyDescent="0.35">
      <c r="A100" s="60" t="s">
        <v>32</v>
      </c>
      <c r="B100" s="22" t="s">
        <v>33</v>
      </c>
      <c r="C100" s="12">
        <v>25</v>
      </c>
      <c r="D100" s="19">
        <v>230</v>
      </c>
      <c r="E100" s="14">
        <v>311</v>
      </c>
      <c r="F100" s="15">
        <f>SUM(C100:E100)</f>
        <v>566</v>
      </c>
      <c r="H100" s="20">
        <f t="shared" si="43"/>
        <v>0.44218750000000001</v>
      </c>
      <c r="J100">
        <f>C100/$F100</f>
        <v>4.4169611307420496E-2</v>
      </c>
      <c r="K100">
        <f t="shared" ref="K100:L101" si="50">D100/$F100</f>
        <v>0.40636042402826855</v>
      </c>
      <c r="L100">
        <f t="shared" si="50"/>
        <v>0.54946996466431097</v>
      </c>
      <c r="N100">
        <f t="shared" ref="N100:N101" si="51">-J100*LN(J100)-K100*LN(K100)-L100*LN(L100)</f>
        <v>0.83275356166293246</v>
      </c>
    </row>
    <row r="101" spans="1:17" x14ac:dyDescent="0.35">
      <c r="A101" s="61"/>
      <c r="B101" s="23" t="s">
        <v>34</v>
      </c>
      <c r="C101" s="8">
        <v>375</v>
      </c>
      <c r="D101" s="2">
        <v>306</v>
      </c>
      <c r="E101" s="6">
        <v>33</v>
      </c>
      <c r="F101" s="21">
        <f>SUM(C101:E101)</f>
        <v>714</v>
      </c>
      <c r="H101" s="20">
        <f t="shared" si="43"/>
        <v>0.55781250000000004</v>
      </c>
      <c r="J101">
        <f>C101/$F101</f>
        <v>0.52521008403361347</v>
      </c>
      <c r="K101">
        <f t="shared" si="50"/>
        <v>0.42857142857142855</v>
      </c>
      <c r="L101">
        <f t="shared" si="50"/>
        <v>4.6218487394957986E-2</v>
      </c>
      <c r="N101">
        <f t="shared" si="51"/>
        <v>0.84343331182876302</v>
      </c>
    </row>
    <row r="102" spans="1:17" x14ac:dyDescent="0.35">
      <c r="F102" s="15">
        <f>SUM(F100:F101)</f>
        <v>1280</v>
      </c>
      <c r="H102" s="20">
        <f t="shared" si="43"/>
        <v>1</v>
      </c>
      <c r="N102" s="26" t="s">
        <v>48</v>
      </c>
      <c r="O102" s="1">
        <f>H100*N100+H101*N101</f>
        <v>0.83871085980230986</v>
      </c>
      <c r="Q102" s="31">
        <f>$G$80-O102</f>
        <v>2.922646382284011E-4</v>
      </c>
    </row>
    <row r="105" spans="1:17" x14ac:dyDescent="0.35">
      <c r="A105" s="47" t="s">
        <v>69</v>
      </c>
      <c r="B105" s="47"/>
      <c r="C105" s="47"/>
    </row>
    <row r="106" spans="1:17" x14ac:dyDescent="0.35">
      <c r="A106" s="2" t="s">
        <v>1</v>
      </c>
      <c r="B106" s="2" t="s">
        <v>2</v>
      </c>
      <c r="C106" s="2" t="s">
        <v>3</v>
      </c>
      <c r="D106" s="2" t="s">
        <v>4</v>
      </c>
      <c r="E106" s="41" t="s">
        <v>43</v>
      </c>
      <c r="F106" s="41"/>
      <c r="G106">
        <f>-A108*LN(A108)-B108*LN(B108)-C108*LN(C108)</f>
        <v>0.713858965866776</v>
      </c>
    </row>
    <row r="107" spans="1:17" x14ac:dyDescent="0.35">
      <c r="A107">
        <v>345</v>
      </c>
      <c r="B107">
        <v>240</v>
      </c>
      <c r="C107">
        <v>13</v>
      </c>
      <c r="D107">
        <f>SUM(A107:C107)</f>
        <v>598</v>
      </c>
    </row>
    <row r="108" spans="1:17" x14ac:dyDescent="0.35">
      <c r="A108">
        <f>A107/$D$81</f>
        <v>0.26953125</v>
      </c>
      <c r="B108">
        <f t="shared" ref="B108:D108" si="52">B107/$D$81</f>
        <v>0.1875</v>
      </c>
      <c r="C108">
        <f t="shared" si="52"/>
        <v>1.015625E-2</v>
      </c>
      <c r="D108">
        <f t="shared" si="52"/>
        <v>0.46718749999999998</v>
      </c>
    </row>
    <row r="110" spans="1:17" x14ac:dyDescent="0.35">
      <c r="A110" t="s">
        <v>5</v>
      </c>
      <c r="B110" t="s">
        <v>6</v>
      </c>
      <c r="C110" s="40" t="s">
        <v>7</v>
      </c>
      <c r="D110" s="40"/>
      <c r="E110" s="40"/>
      <c r="F110" t="s">
        <v>4</v>
      </c>
      <c r="H110" t="s">
        <v>35</v>
      </c>
      <c r="J110" s="40" t="s">
        <v>44</v>
      </c>
      <c r="K110" s="40"/>
      <c r="L110" s="40"/>
    </row>
    <row r="111" spans="1:17" x14ac:dyDescent="0.35">
      <c r="C111" s="8" t="s">
        <v>1</v>
      </c>
      <c r="D111" s="2" t="s">
        <v>2</v>
      </c>
      <c r="E111" s="6" t="s">
        <v>3</v>
      </c>
      <c r="J111" s="8" t="s">
        <v>1</v>
      </c>
      <c r="K111" s="2" t="s">
        <v>2</v>
      </c>
      <c r="L111" s="6" t="s">
        <v>3</v>
      </c>
    </row>
    <row r="112" spans="1:17" x14ac:dyDescent="0.35">
      <c r="A112" s="42" t="s">
        <v>16</v>
      </c>
      <c r="B112" s="16" t="s">
        <v>17</v>
      </c>
      <c r="C112" s="12">
        <v>18</v>
      </c>
      <c r="D112" s="19">
        <v>10</v>
      </c>
      <c r="E112" s="14">
        <v>0</v>
      </c>
      <c r="F112" s="20">
        <f>SUM(C112:E112)</f>
        <v>28</v>
      </c>
      <c r="H112" s="20">
        <f>F112/$F$116</f>
        <v>4.6822742474916385E-2</v>
      </c>
      <c r="J112">
        <f>C112/$F112</f>
        <v>0.6428571428571429</v>
      </c>
      <c r="K112">
        <f t="shared" ref="K112:K115" si="53">D112/$F112</f>
        <v>0.35714285714285715</v>
      </c>
      <c r="L112">
        <f t="shared" ref="L112:L115" si="54">E112/$F112</f>
        <v>0</v>
      </c>
      <c r="N112">
        <f>-J112*LN(J112)-K112*LN(K112)-0</f>
        <v>0.65175656117265313</v>
      </c>
    </row>
    <row r="113" spans="1:17" x14ac:dyDescent="0.35">
      <c r="A113" s="43"/>
      <c r="B113" s="17" t="s">
        <v>18</v>
      </c>
      <c r="C113" s="9">
        <v>317</v>
      </c>
      <c r="D113" s="20">
        <v>224</v>
      </c>
      <c r="E113" s="7">
        <v>12</v>
      </c>
      <c r="F113" s="20">
        <f t="shared" ref="F113:F115" si="55">SUM(C113:E113)</f>
        <v>553</v>
      </c>
      <c r="H113" s="20">
        <f t="shared" ref="H113:H128" si="56">F113/$F$116</f>
        <v>0.92474916387959871</v>
      </c>
      <c r="J113">
        <f t="shared" ref="J113:J115" si="57">C113/$F113</f>
        <v>0.5732368896925859</v>
      </c>
      <c r="K113">
        <f t="shared" si="53"/>
        <v>0.4050632911392405</v>
      </c>
      <c r="L113">
        <f t="shared" si="54"/>
        <v>2.1699819168173599E-2</v>
      </c>
      <c r="N113">
        <f t="shared" ref="N113:N114" si="58">-J113*LN(J113)-K113*LN(K113)-L113*LN(L113)</f>
        <v>0.76816187542453573</v>
      </c>
    </row>
    <row r="114" spans="1:17" x14ac:dyDescent="0.35">
      <c r="A114" s="43"/>
      <c r="B114" s="17" t="s">
        <v>19</v>
      </c>
      <c r="C114" s="9">
        <v>6</v>
      </c>
      <c r="D114" s="20">
        <v>1</v>
      </c>
      <c r="E114" s="7">
        <v>1</v>
      </c>
      <c r="F114" s="20">
        <f t="shared" si="55"/>
        <v>8</v>
      </c>
      <c r="H114" s="20">
        <f t="shared" si="56"/>
        <v>1.3377926421404682E-2</v>
      </c>
      <c r="J114">
        <f t="shared" si="57"/>
        <v>0.75</v>
      </c>
      <c r="K114">
        <f t="shared" si="53"/>
        <v>0.125</v>
      </c>
      <c r="L114">
        <f t="shared" si="54"/>
        <v>0.125</v>
      </c>
      <c r="N114">
        <f t="shared" si="58"/>
        <v>0.73562193975879464</v>
      </c>
    </row>
    <row r="115" spans="1:17" x14ac:dyDescent="0.35">
      <c r="A115" s="44"/>
      <c r="B115" s="18" t="s">
        <v>20</v>
      </c>
      <c r="C115" s="8">
        <v>4</v>
      </c>
      <c r="D115" s="2">
        <v>5</v>
      </c>
      <c r="E115" s="6">
        <v>0</v>
      </c>
      <c r="F115" s="21">
        <f t="shared" si="55"/>
        <v>9</v>
      </c>
      <c r="H115" s="20">
        <f t="shared" si="56"/>
        <v>1.5050167224080268E-2</v>
      </c>
      <c r="J115">
        <f t="shared" si="57"/>
        <v>0.44444444444444442</v>
      </c>
      <c r="K115">
        <f t="shared" si="53"/>
        <v>0.55555555555555558</v>
      </c>
      <c r="L115">
        <f t="shared" si="54"/>
        <v>0</v>
      </c>
      <c r="N115">
        <f>-J115*LN(J115)-K115*LN(K115)-0</f>
        <v>0.68696157659732338</v>
      </c>
    </row>
    <row r="116" spans="1:17" x14ac:dyDescent="0.35">
      <c r="F116" s="30">
        <f>SUM(F112:F115)</f>
        <v>598</v>
      </c>
      <c r="G116" s="2"/>
      <c r="H116" s="20">
        <f t="shared" si="56"/>
        <v>1</v>
      </c>
      <c r="N116" s="26" t="s">
        <v>45</v>
      </c>
      <c r="O116" s="1">
        <f>H112*N112+H113*N113+H114*N114+H115*N115</f>
        <v>0.76105406443151991</v>
      </c>
      <c r="Q116" s="31">
        <f>$G$106-O116</f>
        <v>-4.7195098564743909E-2</v>
      </c>
    </row>
    <row r="117" spans="1:17" x14ac:dyDescent="0.35">
      <c r="A117" s="45" t="s">
        <v>21</v>
      </c>
      <c r="B117" s="16" t="s">
        <v>22</v>
      </c>
      <c r="C117" s="12">
        <v>96</v>
      </c>
      <c r="D117" s="19">
        <v>35</v>
      </c>
      <c r="E117" s="14">
        <v>1</v>
      </c>
      <c r="F117" s="20">
        <f>SUM(C117:E117)</f>
        <v>132</v>
      </c>
      <c r="H117" s="20">
        <f t="shared" si="56"/>
        <v>0.22073578595317725</v>
      </c>
      <c r="J117">
        <f>C117/$F117</f>
        <v>0.72727272727272729</v>
      </c>
      <c r="K117">
        <f t="shared" ref="K117:K118" si="59">D117/$F117</f>
        <v>0.26515151515151514</v>
      </c>
      <c r="L117">
        <f t="shared" ref="L117:L118" si="60">E117/$F117</f>
        <v>7.575757575757576E-3</v>
      </c>
      <c r="N117">
        <f t="shared" ref="N117:N118" si="61">-J117*LN(J117)-K117*LN(K117)-L117*LN(L117)</f>
        <v>0.6205700397602969</v>
      </c>
    </row>
    <row r="118" spans="1:17" x14ac:dyDescent="0.35">
      <c r="A118" s="46"/>
      <c r="B118" s="18" t="s">
        <v>23</v>
      </c>
      <c r="C118" s="8">
        <v>249</v>
      </c>
      <c r="D118" s="2">
        <v>205</v>
      </c>
      <c r="E118" s="6">
        <v>12</v>
      </c>
      <c r="F118" s="21">
        <f>SUM(C118:E118)</f>
        <v>466</v>
      </c>
      <c r="H118" s="20">
        <f t="shared" si="56"/>
        <v>0.77926421404682278</v>
      </c>
      <c r="J118">
        <f>C118/$F118</f>
        <v>0.53433476394849788</v>
      </c>
      <c r="K118">
        <f t="shared" si="59"/>
        <v>0.43991416309012876</v>
      </c>
      <c r="L118">
        <f t="shared" si="60"/>
        <v>2.575107296137339E-2</v>
      </c>
      <c r="N118">
        <f t="shared" si="61"/>
        <v>0.79036225056225129</v>
      </c>
    </row>
    <row r="119" spans="1:17" x14ac:dyDescent="0.35">
      <c r="F119" s="30">
        <f>SUM(F117:F118)</f>
        <v>598</v>
      </c>
      <c r="G119" s="2"/>
      <c r="H119" s="20">
        <f t="shared" si="56"/>
        <v>1</v>
      </c>
      <c r="N119" s="26" t="s">
        <v>46</v>
      </c>
      <c r="O119" s="1">
        <f>H117*N117+H118*N118</f>
        <v>0.75288303346215435</v>
      </c>
      <c r="Q119" s="31">
        <f>$G$106-O119</f>
        <v>-3.9024067595378353E-2</v>
      </c>
    </row>
    <row r="120" spans="1:17" x14ac:dyDescent="0.35">
      <c r="A120" s="52" t="s">
        <v>26</v>
      </c>
      <c r="B120" s="16" t="s">
        <v>27</v>
      </c>
      <c r="C120" s="12">
        <v>72</v>
      </c>
      <c r="D120" s="19">
        <v>53</v>
      </c>
      <c r="E120" s="14">
        <v>4</v>
      </c>
      <c r="F120" s="20">
        <f>SUM(C120:E120)</f>
        <v>129</v>
      </c>
      <c r="H120" s="20">
        <f t="shared" si="56"/>
        <v>0.2157190635451505</v>
      </c>
      <c r="J120">
        <f>C120/$F120</f>
        <v>0.55813953488372092</v>
      </c>
      <c r="K120">
        <f t="shared" ref="K120:K124" si="62">D120/$F120</f>
        <v>0.41085271317829458</v>
      </c>
      <c r="L120">
        <f t="shared" ref="L120:L124" si="63">E120/$F120</f>
        <v>3.1007751937984496E-2</v>
      </c>
      <c r="N120">
        <f t="shared" ref="N120:N122" si="64">-J120*LN(J120)-K120*LN(K120)-L120*LN(L120)</f>
        <v>0.79864488938571865</v>
      </c>
    </row>
    <row r="121" spans="1:17" x14ac:dyDescent="0.35">
      <c r="A121" s="53"/>
      <c r="B121" s="17" t="s">
        <v>28</v>
      </c>
      <c r="C121" s="9">
        <v>251</v>
      </c>
      <c r="D121" s="20">
        <v>161</v>
      </c>
      <c r="E121" s="7">
        <v>8</v>
      </c>
      <c r="F121" s="20">
        <f>SUM(C121:E121)</f>
        <v>420</v>
      </c>
      <c r="H121" s="20">
        <f t="shared" si="56"/>
        <v>0.7023411371237458</v>
      </c>
      <c r="J121">
        <f t="shared" ref="J121:J124" si="65">C121/$F121</f>
        <v>0.59761904761904761</v>
      </c>
      <c r="K121">
        <f t="shared" si="62"/>
        <v>0.38333333333333336</v>
      </c>
      <c r="L121">
        <f t="shared" si="63"/>
        <v>1.9047619047619049E-2</v>
      </c>
      <c r="N121">
        <f t="shared" si="64"/>
        <v>0.75065870456785455</v>
      </c>
    </row>
    <row r="122" spans="1:17" x14ac:dyDescent="0.35">
      <c r="A122" s="53"/>
      <c r="B122" s="17" t="s">
        <v>29</v>
      </c>
      <c r="C122" s="9">
        <v>22</v>
      </c>
      <c r="D122" s="20">
        <v>17</v>
      </c>
      <c r="E122" s="7">
        <v>1</v>
      </c>
      <c r="F122" s="20">
        <f>SUM(C122:E122)</f>
        <v>40</v>
      </c>
      <c r="H122" s="20">
        <f t="shared" si="56"/>
        <v>6.6889632107023408E-2</v>
      </c>
      <c r="J122">
        <f t="shared" si="65"/>
        <v>0.55000000000000004</v>
      </c>
      <c r="K122">
        <f t="shared" si="62"/>
        <v>0.42499999999999999</v>
      </c>
      <c r="L122">
        <f t="shared" si="63"/>
        <v>2.5000000000000001E-2</v>
      </c>
      <c r="N122">
        <f t="shared" si="64"/>
        <v>0.78469043354297074</v>
      </c>
    </row>
    <row r="123" spans="1:17" x14ac:dyDescent="0.35">
      <c r="A123" s="53"/>
      <c r="B123" s="17" t="s">
        <v>30</v>
      </c>
      <c r="C123" s="9">
        <v>0</v>
      </c>
      <c r="D123" s="20">
        <v>0</v>
      </c>
      <c r="E123" s="7">
        <v>0</v>
      </c>
      <c r="F123" s="20">
        <f>SUM(C123:E123)</f>
        <v>0</v>
      </c>
      <c r="H123" s="20">
        <f t="shared" si="56"/>
        <v>0</v>
      </c>
      <c r="J123" t="e">
        <f t="shared" si="65"/>
        <v>#DIV/0!</v>
      </c>
      <c r="K123" t="e">
        <f t="shared" si="62"/>
        <v>#DIV/0!</v>
      </c>
      <c r="L123" t="e">
        <f t="shared" si="63"/>
        <v>#DIV/0!</v>
      </c>
      <c r="N123">
        <v>0</v>
      </c>
    </row>
    <row r="124" spans="1:17" x14ac:dyDescent="0.35">
      <c r="A124" s="54"/>
      <c r="B124" s="18" t="s">
        <v>31</v>
      </c>
      <c r="C124" s="8">
        <v>0</v>
      </c>
      <c r="D124" s="2">
        <v>9</v>
      </c>
      <c r="E124" s="6">
        <v>0</v>
      </c>
      <c r="F124" s="21">
        <f>SUM(C124:E124)</f>
        <v>9</v>
      </c>
      <c r="H124" s="20">
        <f t="shared" si="56"/>
        <v>1.5050167224080268E-2</v>
      </c>
      <c r="J124">
        <f t="shared" si="65"/>
        <v>0</v>
      </c>
      <c r="K124">
        <f t="shared" si="62"/>
        <v>1</v>
      </c>
      <c r="L124">
        <f t="shared" si="63"/>
        <v>0</v>
      </c>
      <c r="N124">
        <f>0-K124*LN(K124)-0</f>
        <v>0</v>
      </c>
    </row>
    <row r="125" spans="1:17" x14ac:dyDescent="0.35">
      <c r="F125" s="21">
        <f>SUM(F120:F124)</f>
        <v>598</v>
      </c>
      <c r="G125" s="2"/>
      <c r="H125" s="20">
        <f t="shared" si="56"/>
        <v>1</v>
      </c>
      <c r="N125" s="26" t="s">
        <v>49</v>
      </c>
      <c r="O125" s="1">
        <f>H120*N120+H121*N121+H122*N122+H123*N123+H124*N124</f>
        <v>0.75198907021902262</v>
      </c>
      <c r="Q125" s="1">
        <f>$G$106-O125</f>
        <v>-3.8130104352246619E-2</v>
      </c>
    </row>
    <row r="126" spans="1:17" x14ac:dyDescent="0.35">
      <c r="A126" s="60" t="s">
        <v>32</v>
      </c>
      <c r="B126" s="22" t="s">
        <v>33</v>
      </c>
      <c r="C126" s="12">
        <v>144</v>
      </c>
      <c r="D126" s="19">
        <v>110</v>
      </c>
      <c r="E126" s="14">
        <v>2</v>
      </c>
      <c r="F126" s="15">
        <f>SUM(C126:E126)</f>
        <v>256</v>
      </c>
      <c r="H126" s="20">
        <f t="shared" si="56"/>
        <v>0.42809364548494983</v>
      </c>
      <c r="J126">
        <f>C126/$F126</f>
        <v>0.5625</v>
      </c>
      <c r="K126">
        <f t="shared" ref="K126:K127" si="66">D126/$F126</f>
        <v>0.4296875</v>
      </c>
      <c r="L126">
        <f t="shared" ref="L126:L127" si="67">E126/$F126</f>
        <v>7.8125E-3</v>
      </c>
      <c r="N126">
        <f t="shared" ref="N126:N127" si="68">-J126*LN(J126)-K126*LN(K126)-L126*LN(L126)</f>
        <v>0.72450459394350875</v>
      </c>
    </row>
    <row r="127" spans="1:17" x14ac:dyDescent="0.35">
      <c r="A127" s="61"/>
      <c r="B127" s="23" t="s">
        <v>34</v>
      </c>
      <c r="C127" s="8">
        <v>201</v>
      </c>
      <c r="D127" s="2">
        <v>130</v>
      </c>
      <c r="E127" s="6">
        <v>11</v>
      </c>
      <c r="F127" s="21">
        <f>SUM(C127:E127)</f>
        <v>342</v>
      </c>
      <c r="H127" s="20">
        <f t="shared" si="56"/>
        <v>0.57190635451505012</v>
      </c>
      <c r="J127">
        <f>C127/$F127</f>
        <v>0.58771929824561409</v>
      </c>
      <c r="K127">
        <f t="shared" si="66"/>
        <v>0.38011695906432746</v>
      </c>
      <c r="L127">
        <f t="shared" si="67"/>
        <v>3.2163742690058478E-2</v>
      </c>
      <c r="N127">
        <f t="shared" si="68"/>
        <v>0.79059841811558162</v>
      </c>
    </row>
    <row r="128" spans="1:17" x14ac:dyDescent="0.35">
      <c r="F128" s="15">
        <f>SUM(F126:F127)</f>
        <v>598</v>
      </c>
      <c r="H128" s="20">
        <f t="shared" si="56"/>
        <v>1</v>
      </c>
      <c r="N128" s="26" t="s">
        <v>48</v>
      </c>
      <c r="O128" s="1">
        <f>H126*N126+H127*N127</f>
        <v>0.76230407198171757</v>
      </c>
      <c r="Q128" s="31">
        <f>$G$106-O128</f>
        <v>-4.8445106114941572E-2</v>
      </c>
    </row>
    <row r="131" spans="1:17" x14ac:dyDescent="0.35">
      <c r="A131" s="47" t="s">
        <v>72</v>
      </c>
      <c r="B131" s="47"/>
      <c r="C131" s="47"/>
    </row>
    <row r="132" spans="1:17" x14ac:dyDescent="0.35">
      <c r="A132" s="2" t="s">
        <v>1</v>
      </c>
      <c r="B132" s="2" t="s">
        <v>2</v>
      </c>
      <c r="C132" s="2" t="s">
        <v>3</v>
      </c>
      <c r="D132" s="2" t="s">
        <v>4</v>
      </c>
      <c r="E132" s="41" t="s">
        <v>43</v>
      </c>
      <c r="F132" s="41"/>
      <c r="G132">
        <f>-A134*LN(A134)-B134*LN(B134)-C134*LN(C134)</f>
        <v>-1.7916143581955285E-2</v>
      </c>
    </row>
    <row r="133" spans="1:17" x14ac:dyDescent="0.35">
      <c r="A133">
        <v>1663</v>
      </c>
      <c r="B133">
        <v>980</v>
      </c>
      <c r="C133">
        <v>45</v>
      </c>
      <c r="D133">
        <f>SUM(A133:C133)</f>
        <v>2688</v>
      </c>
    </row>
    <row r="134" spans="1:17" x14ac:dyDescent="0.35">
      <c r="A134">
        <f>A133/$D$81</f>
        <v>1.2992187500000001</v>
      </c>
      <c r="B134">
        <f t="shared" ref="B134:D134" si="69">B133/$D$81</f>
        <v>0.765625</v>
      </c>
      <c r="C134">
        <f t="shared" si="69"/>
        <v>3.515625E-2</v>
      </c>
      <c r="D134">
        <f t="shared" si="69"/>
        <v>2.1</v>
      </c>
    </row>
    <row r="136" spans="1:17" x14ac:dyDescent="0.35">
      <c r="A136" t="s">
        <v>5</v>
      </c>
      <c r="B136" t="s">
        <v>6</v>
      </c>
      <c r="C136" s="40" t="s">
        <v>7</v>
      </c>
      <c r="D136" s="40"/>
      <c r="E136" s="40"/>
      <c r="F136" t="s">
        <v>4</v>
      </c>
      <c r="H136" t="s">
        <v>35</v>
      </c>
      <c r="J136" s="40" t="s">
        <v>44</v>
      </c>
      <c r="K136" s="40"/>
      <c r="L136" s="40"/>
    </row>
    <row r="137" spans="1:17" x14ac:dyDescent="0.35">
      <c r="C137" s="8" t="s">
        <v>1</v>
      </c>
      <c r="D137" s="2" t="s">
        <v>2</v>
      </c>
      <c r="E137" s="6" t="s">
        <v>3</v>
      </c>
      <c r="J137" s="8" t="s">
        <v>1</v>
      </c>
      <c r="K137" s="2" t="s">
        <v>2</v>
      </c>
      <c r="L137" s="6" t="s">
        <v>3</v>
      </c>
    </row>
    <row r="138" spans="1:17" x14ac:dyDescent="0.35">
      <c r="A138" s="42" t="s">
        <v>16</v>
      </c>
      <c r="B138" s="16" t="s">
        <v>17</v>
      </c>
      <c r="C138" s="12">
        <v>95</v>
      </c>
      <c r="D138" s="19">
        <v>123</v>
      </c>
      <c r="E138" s="14">
        <v>10</v>
      </c>
      <c r="F138" s="20">
        <f>SUM(C138:E138)</f>
        <v>228</v>
      </c>
      <c r="H138" s="20">
        <f>F138/$F$142</f>
        <v>8.4821428571428575E-2</v>
      </c>
      <c r="J138">
        <f>C138/$F138</f>
        <v>0.41666666666666669</v>
      </c>
      <c r="K138">
        <f t="shared" ref="K138:K141" si="70">D138/$F138</f>
        <v>0.53947368421052633</v>
      </c>
      <c r="L138">
        <f t="shared" ref="L138:L141" si="71">E138/$F138</f>
        <v>4.3859649122807015E-2</v>
      </c>
      <c r="N138">
        <f t="shared" ref="N138:N140" si="72">-J138*LN(J138)-K138*LN(K138)-L138*LN(L138)</f>
        <v>0.83485952657374252</v>
      </c>
    </row>
    <row r="139" spans="1:17" x14ac:dyDescent="0.35">
      <c r="A139" s="43"/>
      <c r="B139" s="17" t="s">
        <v>18</v>
      </c>
      <c r="C139" s="9">
        <v>1415</v>
      </c>
      <c r="D139" s="20">
        <v>798</v>
      </c>
      <c r="E139" s="7">
        <v>34</v>
      </c>
      <c r="F139" s="20">
        <f t="shared" ref="F139:F141" si="73">SUM(C139:E139)</f>
        <v>2247</v>
      </c>
      <c r="H139" s="20">
        <f t="shared" ref="H139:H154" si="74">F139/$F$142</f>
        <v>0.8359375</v>
      </c>
      <c r="J139">
        <f t="shared" ref="J139:J141" si="75">C139/$F139</f>
        <v>0.62972852692478865</v>
      </c>
      <c r="K139">
        <f t="shared" si="70"/>
        <v>0.35514018691588783</v>
      </c>
      <c r="L139">
        <f t="shared" si="71"/>
        <v>1.5131286159323543E-2</v>
      </c>
      <c r="N139">
        <f t="shared" si="72"/>
        <v>0.72229968123680655</v>
      </c>
    </row>
    <row r="140" spans="1:17" x14ac:dyDescent="0.35">
      <c r="A140" s="43"/>
      <c r="B140" s="17" t="s">
        <v>19</v>
      </c>
      <c r="C140" s="9">
        <v>32</v>
      </c>
      <c r="D140" s="20">
        <v>26</v>
      </c>
      <c r="E140" s="7">
        <v>1</v>
      </c>
      <c r="F140" s="20">
        <f t="shared" si="73"/>
        <v>59</v>
      </c>
      <c r="H140" s="20">
        <f t="shared" si="74"/>
        <v>2.194940476190476E-2</v>
      </c>
      <c r="J140">
        <f t="shared" si="75"/>
        <v>0.5423728813559322</v>
      </c>
      <c r="K140">
        <f t="shared" si="70"/>
        <v>0.44067796610169491</v>
      </c>
      <c r="L140">
        <f t="shared" si="71"/>
        <v>1.6949152542372881E-2</v>
      </c>
      <c r="N140">
        <f t="shared" si="72"/>
        <v>0.76204492054724871</v>
      </c>
    </row>
    <row r="141" spans="1:17" x14ac:dyDescent="0.35">
      <c r="A141" s="44"/>
      <c r="B141" s="18" t="s">
        <v>20</v>
      </c>
      <c r="C141" s="8">
        <v>121</v>
      </c>
      <c r="D141" s="2">
        <v>33</v>
      </c>
      <c r="E141" s="6">
        <v>0</v>
      </c>
      <c r="F141" s="21">
        <f t="shared" si="73"/>
        <v>154</v>
      </c>
      <c r="H141" s="20">
        <f t="shared" si="74"/>
        <v>5.7291666666666664E-2</v>
      </c>
      <c r="J141">
        <f t="shared" si="75"/>
        <v>0.7857142857142857</v>
      </c>
      <c r="K141">
        <f t="shared" si="70"/>
        <v>0.21428571428571427</v>
      </c>
      <c r="L141">
        <f t="shared" si="71"/>
        <v>0</v>
      </c>
      <c r="N141">
        <f>-J141*LN(J141)-K141*LN(K141)-0</f>
        <v>0.51957983913051542</v>
      </c>
    </row>
    <row r="142" spans="1:17" x14ac:dyDescent="0.35">
      <c r="F142" s="30">
        <f>SUM(F138:F141)</f>
        <v>2688</v>
      </c>
      <c r="G142" s="2"/>
      <c r="H142" s="20">
        <f t="shared" si="74"/>
        <v>1</v>
      </c>
      <c r="N142" s="26" t="s">
        <v>45</v>
      </c>
      <c r="O142" s="1">
        <f>H138*N138+H139*N139+H140*N140+H141*N141</f>
        <v>0.72110539484237524</v>
      </c>
      <c r="Q142" s="31">
        <f>$G$132-O142</f>
        <v>-0.73902153842433049</v>
      </c>
    </row>
    <row r="143" spans="1:17" x14ac:dyDescent="0.35">
      <c r="A143" s="50" t="s">
        <v>21</v>
      </c>
      <c r="B143" s="16" t="s">
        <v>22</v>
      </c>
      <c r="C143" s="12">
        <v>853</v>
      </c>
      <c r="D143" s="19">
        <v>384</v>
      </c>
      <c r="E143" s="14">
        <v>2</v>
      </c>
      <c r="F143" s="20">
        <f>SUM(C143:E143)</f>
        <v>1239</v>
      </c>
      <c r="H143" s="20">
        <f t="shared" si="74"/>
        <v>0.4609375</v>
      </c>
      <c r="J143">
        <f>C143/$F143</f>
        <v>0.68845843422114605</v>
      </c>
      <c r="K143">
        <f t="shared" ref="K143:K144" si="76">D143/$F143</f>
        <v>0.30992736077481842</v>
      </c>
      <c r="L143">
        <f t="shared" ref="L143:L144" si="77">E143/$F143</f>
        <v>1.6142050040355124E-3</v>
      </c>
      <c r="N143">
        <f t="shared" ref="N143:N144" si="78">-J143*LN(J143)-K143*LN(K143)-L143*LN(L143)</f>
        <v>0.63043362774277512</v>
      </c>
    </row>
    <row r="144" spans="1:17" x14ac:dyDescent="0.35">
      <c r="A144" s="51"/>
      <c r="B144" s="18" t="s">
        <v>23</v>
      </c>
      <c r="C144" s="8">
        <v>810</v>
      </c>
      <c r="D144" s="2">
        <v>596</v>
      </c>
      <c r="E144" s="6">
        <v>43</v>
      </c>
      <c r="F144" s="21">
        <f>SUM(C144:E144)</f>
        <v>1449</v>
      </c>
      <c r="H144" s="20">
        <f t="shared" si="74"/>
        <v>0.5390625</v>
      </c>
      <c r="J144">
        <f>C144/$F144</f>
        <v>0.55900621118012417</v>
      </c>
      <c r="K144">
        <f t="shared" si="76"/>
        <v>0.41131815044858522</v>
      </c>
      <c r="L144">
        <f t="shared" si="77"/>
        <v>2.9675638371290544E-2</v>
      </c>
      <c r="N144">
        <f t="shared" si="78"/>
        <v>0.79490721481507565</v>
      </c>
    </row>
    <row r="145" spans="1:17" x14ac:dyDescent="0.35">
      <c r="F145" s="30">
        <f>SUM(F143:F144)</f>
        <v>2688</v>
      </c>
      <c r="G145" s="2"/>
      <c r="H145" s="20">
        <f t="shared" si="74"/>
        <v>1</v>
      </c>
      <c r="N145" s="26" t="s">
        <v>46</v>
      </c>
      <c r="O145" s="1">
        <f>H143*N143+H144*N144</f>
        <v>0.71909517077393714</v>
      </c>
      <c r="Q145" s="1">
        <f>$G$132-O145</f>
        <v>-0.7370113143558924</v>
      </c>
    </row>
    <row r="146" spans="1:17" x14ac:dyDescent="0.35">
      <c r="A146" s="42" t="s">
        <v>26</v>
      </c>
      <c r="B146" s="16" t="s">
        <v>27</v>
      </c>
      <c r="C146" s="12">
        <v>344</v>
      </c>
      <c r="D146" s="19">
        <v>183</v>
      </c>
      <c r="E146" s="14">
        <v>10</v>
      </c>
      <c r="F146" s="20">
        <f>SUM(C146:E146)</f>
        <v>537</v>
      </c>
      <c r="H146" s="20">
        <f t="shared" si="74"/>
        <v>0.19977678571428573</v>
      </c>
      <c r="J146">
        <f>C146/$F146</f>
        <v>0.64059590316573556</v>
      </c>
      <c r="K146">
        <f t="shared" ref="K146:K149" si="79">D146/$F146</f>
        <v>0.34078212290502791</v>
      </c>
      <c r="L146">
        <f t="shared" ref="L146:L149" si="80">E146/$F146</f>
        <v>1.86219739292365E-2</v>
      </c>
      <c r="N146">
        <f t="shared" ref="N146:N148" si="81">-J146*LN(J146)-K146*LN(K146)-L146*LN(L146)</f>
        <v>0.72632854695510396</v>
      </c>
    </row>
    <row r="147" spans="1:17" x14ac:dyDescent="0.35">
      <c r="A147" s="43"/>
      <c r="B147" s="17" t="s">
        <v>28</v>
      </c>
      <c r="C147" s="9">
        <v>1233</v>
      </c>
      <c r="D147" s="20">
        <v>727</v>
      </c>
      <c r="E147" s="7">
        <v>34</v>
      </c>
      <c r="F147" s="20">
        <f>SUM(C147:E147)</f>
        <v>1994</v>
      </c>
      <c r="H147" s="20">
        <f t="shared" si="74"/>
        <v>0.74181547619047616</v>
      </c>
      <c r="J147">
        <f t="shared" ref="J147:J149" si="82">C147/$F147</f>
        <v>0.61835506519558681</v>
      </c>
      <c r="K147">
        <f t="shared" si="79"/>
        <v>0.36459378134403209</v>
      </c>
      <c r="L147">
        <f t="shared" si="80"/>
        <v>1.7051153460381142E-2</v>
      </c>
      <c r="N147">
        <f t="shared" si="81"/>
        <v>0.73452774369858675</v>
      </c>
    </row>
    <row r="148" spans="1:17" x14ac:dyDescent="0.35">
      <c r="A148" s="43"/>
      <c r="B148" s="17" t="s">
        <v>29</v>
      </c>
      <c r="C148" s="9">
        <v>85</v>
      </c>
      <c r="D148" s="20">
        <v>61</v>
      </c>
      <c r="E148" s="7">
        <v>1</v>
      </c>
      <c r="F148" s="20">
        <f>SUM(C148:E148)</f>
        <v>147</v>
      </c>
      <c r="H148" s="20">
        <f t="shared" si="74"/>
        <v>5.46875E-2</v>
      </c>
      <c r="J148">
        <f t="shared" si="82"/>
        <v>0.57823129251700678</v>
      </c>
      <c r="K148">
        <f t="shared" si="79"/>
        <v>0.41496598639455784</v>
      </c>
      <c r="L148">
        <f t="shared" si="80"/>
        <v>6.8027210884353739E-3</v>
      </c>
      <c r="N148">
        <f t="shared" si="81"/>
        <v>0.71567978054575065</v>
      </c>
    </row>
    <row r="149" spans="1:17" x14ac:dyDescent="0.35">
      <c r="A149" s="43"/>
      <c r="B149" s="17" t="s">
        <v>30</v>
      </c>
      <c r="C149" s="9">
        <v>1</v>
      </c>
      <c r="D149" s="20">
        <v>8</v>
      </c>
      <c r="E149" s="7">
        <v>0</v>
      </c>
      <c r="F149" s="20">
        <f>SUM(C149:E149)</f>
        <v>9</v>
      </c>
      <c r="H149" s="20">
        <f t="shared" si="74"/>
        <v>3.3482142857142855E-3</v>
      </c>
      <c r="J149">
        <f t="shared" si="82"/>
        <v>0.1111111111111111</v>
      </c>
      <c r="K149">
        <f t="shared" si="79"/>
        <v>0.88888888888888884</v>
      </c>
      <c r="L149">
        <f t="shared" si="80"/>
        <v>0</v>
      </c>
      <c r="N149">
        <f>-J149*LN(J149)-K149*LN(K149)-0</f>
        <v>0.34883209584303193</v>
      </c>
    </row>
    <row r="150" spans="1:17" x14ac:dyDescent="0.35">
      <c r="A150" s="44"/>
      <c r="B150" s="18" t="s">
        <v>31</v>
      </c>
      <c r="C150" s="8">
        <v>0</v>
      </c>
      <c r="D150" s="2">
        <v>1</v>
      </c>
      <c r="E150" s="6">
        <v>0</v>
      </c>
      <c r="F150" s="21">
        <f>SUM(C150:E150)</f>
        <v>1</v>
      </c>
      <c r="H150" s="20">
        <f t="shared" si="74"/>
        <v>3.720238095238095E-4</v>
      </c>
      <c r="J150">
        <v>0</v>
      </c>
      <c r="K150">
        <v>0</v>
      </c>
      <c r="L150">
        <v>0</v>
      </c>
      <c r="N150">
        <v>0</v>
      </c>
    </row>
    <row r="151" spans="1:17" x14ac:dyDescent="0.35">
      <c r="F151" s="21">
        <f>SUM(F146:F150)</f>
        <v>2688</v>
      </c>
      <c r="G151" s="2"/>
      <c r="H151" s="20">
        <f t="shared" si="74"/>
        <v>1</v>
      </c>
      <c r="N151" s="26" t="s">
        <v>49</v>
      </c>
      <c r="O151" s="1">
        <f>H146*N146+H147*N147+H148*N148+H149*N149+H150*N150</f>
        <v>0.73029433305531455</v>
      </c>
      <c r="Q151" s="31">
        <f>$G$132-O151</f>
        <v>-0.74821047663726981</v>
      </c>
    </row>
    <row r="152" spans="1:17" x14ac:dyDescent="0.35">
      <c r="A152" s="60" t="s">
        <v>32</v>
      </c>
      <c r="B152" s="22" t="s">
        <v>33</v>
      </c>
      <c r="C152" s="12">
        <v>710</v>
      </c>
      <c r="D152" s="19">
        <v>411</v>
      </c>
      <c r="E152" s="14">
        <v>16</v>
      </c>
      <c r="F152" s="15">
        <f>SUM(C152:E152)</f>
        <v>1137</v>
      </c>
      <c r="H152" s="20">
        <f t="shared" si="74"/>
        <v>0.42299107142857145</v>
      </c>
      <c r="J152">
        <f>C152/$F152</f>
        <v>0.62445030782761657</v>
      </c>
      <c r="K152">
        <f t="shared" ref="K152:K153" si="83">D152/$F152</f>
        <v>0.36147757255936674</v>
      </c>
      <c r="L152">
        <f t="shared" ref="L152:L153" si="84">E152/$F152</f>
        <v>1.4072119613016711E-2</v>
      </c>
      <c r="N152">
        <f t="shared" ref="N152:N153" si="85">-J152*LN(J152)-K152*LN(K152)-L152*LN(L152)</f>
        <v>0.72186409670665275</v>
      </c>
    </row>
    <row r="153" spans="1:17" x14ac:dyDescent="0.35">
      <c r="A153" s="61"/>
      <c r="B153" s="23" t="s">
        <v>34</v>
      </c>
      <c r="C153" s="8">
        <v>953</v>
      </c>
      <c r="D153" s="2">
        <v>569</v>
      </c>
      <c r="E153" s="6">
        <v>29</v>
      </c>
      <c r="F153" s="21">
        <f>SUM(C153:E153)</f>
        <v>1551</v>
      </c>
      <c r="H153" s="20">
        <f t="shared" si="74"/>
        <v>0.5770089285714286</v>
      </c>
      <c r="J153">
        <f>C153/$F153</f>
        <v>0.61444229529335914</v>
      </c>
      <c r="K153">
        <f t="shared" si="83"/>
        <v>0.36686009026434557</v>
      </c>
      <c r="L153">
        <f t="shared" si="84"/>
        <v>1.8697614442295292E-2</v>
      </c>
      <c r="N153">
        <f t="shared" si="85"/>
        <v>0.74154068911467896</v>
      </c>
    </row>
    <row r="154" spans="1:17" x14ac:dyDescent="0.35">
      <c r="F154" s="15">
        <f>SUM(F152:F153)</f>
        <v>2688</v>
      </c>
      <c r="H154" s="20">
        <f t="shared" si="74"/>
        <v>1</v>
      </c>
      <c r="N154" s="26" t="s">
        <v>48</v>
      </c>
      <c r="O154" s="1">
        <f>H152*N152+H153*N153</f>
        <v>0.73321766620994477</v>
      </c>
      <c r="Q154" s="31">
        <f>$G$132-O154</f>
        <v>-0.75113380979190003</v>
      </c>
    </row>
    <row r="157" spans="1:17" x14ac:dyDescent="0.35">
      <c r="A157" s="65" t="s">
        <v>73</v>
      </c>
      <c r="B157" s="65"/>
      <c r="C157" s="65"/>
      <c r="D157" s="65"/>
      <c r="E157" s="65"/>
    </row>
    <row r="158" spans="1:17" x14ac:dyDescent="0.35">
      <c r="A158" s="2" t="s">
        <v>1</v>
      </c>
      <c r="B158" s="2" t="s">
        <v>2</v>
      </c>
      <c r="C158" s="2" t="s">
        <v>3</v>
      </c>
      <c r="D158" s="2" t="s">
        <v>4</v>
      </c>
      <c r="E158" s="41" t="s">
        <v>43</v>
      </c>
      <c r="F158" s="41"/>
      <c r="G158">
        <f>-A160*LN(A160)-B160*LN(B160)-C160*LN(C160)</f>
        <v>1.0712067962888441</v>
      </c>
    </row>
    <row r="159" spans="1:17" x14ac:dyDescent="0.35">
      <c r="A159">
        <v>27</v>
      </c>
      <c r="B159">
        <v>22</v>
      </c>
      <c r="C159">
        <v>15</v>
      </c>
      <c r="D159">
        <f>SUM(A159:C159)</f>
        <v>64</v>
      </c>
    </row>
    <row r="160" spans="1:17" x14ac:dyDescent="0.35">
      <c r="A160">
        <f>A159/$D$159</f>
        <v>0.421875</v>
      </c>
      <c r="B160">
        <f t="shared" ref="B160:D160" si="86">B159/$D$159</f>
        <v>0.34375</v>
      </c>
      <c r="C160">
        <f t="shared" si="86"/>
        <v>0.234375</v>
      </c>
      <c r="D160">
        <f t="shared" si="86"/>
        <v>1</v>
      </c>
    </row>
    <row r="162" spans="1:17" x14ac:dyDescent="0.35">
      <c r="A162" t="s">
        <v>5</v>
      </c>
      <c r="B162" t="s">
        <v>6</v>
      </c>
      <c r="C162" s="40" t="s">
        <v>7</v>
      </c>
      <c r="D162" s="40"/>
      <c r="E162" s="40"/>
      <c r="F162" t="s">
        <v>4</v>
      </c>
      <c r="H162" t="s">
        <v>35</v>
      </c>
      <c r="J162" s="40" t="s">
        <v>44</v>
      </c>
      <c r="K162" s="40"/>
      <c r="L162" s="40"/>
    </row>
    <row r="163" spans="1:17" x14ac:dyDescent="0.35">
      <c r="C163" s="8" t="s">
        <v>1</v>
      </c>
      <c r="D163" s="2" t="s">
        <v>2</v>
      </c>
      <c r="E163" s="6" t="s">
        <v>3</v>
      </c>
      <c r="J163" s="8" t="s">
        <v>1</v>
      </c>
      <c r="K163" s="2" t="s">
        <v>2</v>
      </c>
      <c r="L163" s="6" t="s">
        <v>3</v>
      </c>
    </row>
    <row r="164" spans="1:17" x14ac:dyDescent="0.35">
      <c r="A164" s="52" t="s">
        <v>16</v>
      </c>
      <c r="B164" s="16" t="s">
        <v>17</v>
      </c>
      <c r="C164" s="12">
        <v>0</v>
      </c>
      <c r="D164" s="19">
        <v>3</v>
      </c>
      <c r="E164" s="14">
        <v>0</v>
      </c>
      <c r="F164" s="20">
        <f>SUM(C164:E164)</f>
        <v>3</v>
      </c>
      <c r="H164" s="20">
        <f>F164/$F$168</f>
        <v>4.6875E-2</v>
      </c>
      <c r="J164">
        <f>C164/$F164</f>
        <v>0</v>
      </c>
      <c r="K164">
        <f t="shared" ref="K164:K167" si="87">D164/$F164</f>
        <v>1</v>
      </c>
      <c r="L164">
        <f t="shared" ref="L164:L167" si="88">E164/$F164</f>
        <v>0</v>
      </c>
      <c r="N164">
        <f>0-K164*LN(K164)-0</f>
        <v>0</v>
      </c>
    </row>
    <row r="165" spans="1:17" x14ac:dyDescent="0.35">
      <c r="A165" s="53"/>
      <c r="B165" s="17" t="s">
        <v>18</v>
      </c>
      <c r="C165" s="9">
        <v>23</v>
      </c>
      <c r="D165" s="20">
        <v>16</v>
      </c>
      <c r="E165" s="7">
        <v>15</v>
      </c>
      <c r="F165" s="20">
        <f t="shared" ref="F165:F167" si="89">SUM(C165:E165)</f>
        <v>54</v>
      </c>
      <c r="H165" s="20">
        <f t="shared" ref="H165:H180" si="90">F165/$F$168</f>
        <v>0.84375</v>
      </c>
      <c r="J165">
        <f t="shared" ref="J165:J167" si="91">C165/$F165</f>
        <v>0.42592592592592593</v>
      </c>
      <c r="K165">
        <f t="shared" si="87"/>
        <v>0.29629629629629628</v>
      </c>
      <c r="L165">
        <f t="shared" si="88"/>
        <v>0.27777777777777779</v>
      </c>
      <c r="N165">
        <f t="shared" ref="N165" si="92">-J165*LN(J165)-K165*LN(K165)-L165*LN(L165)</f>
        <v>1.0797518328839022</v>
      </c>
    </row>
    <row r="166" spans="1:17" x14ac:dyDescent="0.35">
      <c r="A166" s="53"/>
      <c r="B166" s="17" t="s">
        <v>19</v>
      </c>
      <c r="C166" s="9">
        <v>0</v>
      </c>
      <c r="D166" s="20">
        <v>3</v>
      </c>
      <c r="E166" s="7">
        <v>0</v>
      </c>
      <c r="F166" s="20">
        <f t="shared" si="89"/>
        <v>3</v>
      </c>
      <c r="H166" s="20">
        <f t="shared" si="90"/>
        <v>4.6875E-2</v>
      </c>
      <c r="J166">
        <f t="shared" si="91"/>
        <v>0</v>
      </c>
      <c r="K166">
        <f t="shared" si="87"/>
        <v>1</v>
      </c>
      <c r="L166">
        <f t="shared" si="88"/>
        <v>0</v>
      </c>
      <c r="N166">
        <f>0-K166*LN(K166)-0</f>
        <v>0</v>
      </c>
    </row>
    <row r="167" spans="1:17" x14ac:dyDescent="0.35">
      <c r="A167" s="54"/>
      <c r="B167" s="18" t="s">
        <v>20</v>
      </c>
      <c r="C167" s="8">
        <v>4</v>
      </c>
      <c r="D167" s="2">
        <v>0</v>
      </c>
      <c r="E167" s="6">
        <v>0</v>
      </c>
      <c r="F167" s="21">
        <f t="shared" si="89"/>
        <v>4</v>
      </c>
      <c r="H167" s="20">
        <f t="shared" si="90"/>
        <v>6.25E-2</v>
      </c>
      <c r="J167">
        <f t="shared" si="91"/>
        <v>1</v>
      </c>
      <c r="K167">
        <f t="shared" si="87"/>
        <v>0</v>
      </c>
      <c r="L167">
        <f t="shared" si="88"/>
        <v>0</v>
      </c>
      <c r="N167">
        <f>-J167*LN(J167)-0-0</f>
        <v>0</v>
      </c>
    </row>
    <row r="168" spans="1:17" x14ac:dyDescent="0.35">
      <c r="F168" s="30">
        <f>SUM(F164:F167)</f>
        <v>64</v>
      </c>
      <c r="G168" s="2"/>
      <c r="H168" s="20">
        <f t="shared" si="90"/>
        <v>1</v>
      </c>
      <c r="N168" s="26" t="s">
        <v>45</v>
      </c>
      <c r="O168" s="1">
        <f>H164*N164+H165*N165+H166*N166+H167*N167</f>
        <v>0.91104060899579253</v>
      </c>
      <c r="Q168" s="1">
        <f>$G$158-O168</f>
        <v>0.16016618729305154</v>
      </c>
    </row>
    <row r="169" spans="1:17" x14ac:dyDescent="0.35">
      <c r="A169" s="45" t="s">
        <v>21</v>
      </c>
      <c r="B169" s="16" t="s">
        <v>22</v>
      </c>
      <c r="C169" s="12">
        <v>15</v>
      </c>
      <c r="D169" s="19">
        <v>8</v>
      </c>
      <c r="E169" s="14">
        <v>13</v>
      </c>
      <c r="F169" s="20">
        <f>SUM(C169:E169)</f>
        <v>36</v>
      </c>
      <c r="H169" s="20">
        <f t="shared" si="90"/>
        <v>0.5625</v>
      </c>
      <c r="J169">
        <f>C169/$F169</f>
        <v>0.41666666666666669</v>
      </c>
      <c r="K169">
        <f t="shared" ref="K169:K170" si="93">D169/$F169</f>
        <v>0.22222222222222221</v>
      </c>
      <c r="L169">
        <f t="shared" ref="L169:L170" si="94">E169/$F169</f>
        <v>0.3611111111111111</v>
      </c>
      <c r="N169">
        <f t="shared" ref="N169:N170" si="95">-J169*LN(J169)-K169*LN(K169)-L169*LN(L169)</f>
        <v>1.0668348552068929</v>
      </c>
    </row>
    <row r="170" spans="1:17" x14ac:dyDescent="0.35">
      <c r="A170" s="46"/>
      <c r="B170" s="18" t="s">
        <v>23</v>
      </c>
      <c r="C170" s="8">
        <v>12</v>
      </c>
      <c r="D170" s="2">
        <v>14</v>
      </c>
      <c r="E170" s="6">
        <v>2</v>
      </c>
      <c r="F170" s="21">
        <f>SUM(C170:E170)</f>
        <v>28</v>
      </c>
      <c r="H170" s="20">
        <f t="shared" si="90"/>
        <v>0.4375</v>
      </c>
      <c r="J170">
        <f>C170/$F170</f>
        <v>0.42857142857142855</v>
      </c>
      <c r="K170">
        <f t="shared" si="93"/>
        <v>0.5</v>
      </c>
      <c r="L170">
        <f t="shared" si="94"/>
        <v>7.1428571428571425E-2</v>
      </c>
      <c r="N170">
        <f t="shared" si="95"/>
        <v>0.89820533970414984</v>
      </c>
    </row>
    <row r="171" spans="1:17" x14ac:dyDescent="0.35">
      <c r="F171" s="30">
        <f>SUM(F169:F170)</f>
        <v>64</v>
      </c>
      <c r="G171" s="2"/>
      <c r="H171" s="20">
        <f t="shared" si="90"/>
        <v>1</v>
      </c>
      <c r="N171" s="26" t="s">
        <v>46</v>
      </c>
      <c r="O171" s="1">
        <f>H169*N169+H170*N170</f>
        <v>0.99305944217444275</v>
      </c>
      <c r="Q171" s="31">
        <f>$G$158-O171</f>
        <v>7.8147354114401324E-2</v>
      </c>
    </row>
    <row r="172" spans="1:17" x14ac:dyDescent="0.35">
      <c r="A172" s="42" t="s">
        <v>26</v>
      </c>
      <c r="B172" s="16" t="s">
        <v>27</v>
      </c>
      <c r="C172" s="12">
        <v>5</v>
      </c>
      <c r="D172" s="19">
        <v>2</v>
      </c>
      <c r="E172" s="14">
        <v>0</v>
      </c>
      <c r="F172" s="20">
        <f>SUM(C172:E172)</f>
        <v>7</v>
      </c>
      <c r="H172" s="20">
        <f t="shared" si="90"/>
        <v>0.109375</v>
      </c>
      <c r="J172">
        <f>C172/$F172</f>
        <v>0.7142857142857143</v>
      </c>
      <c r="K172">
        <f t="shared" ref="K172:K176" si="96">D172/$F172</f>
        <v>0.2857142857142857</v>
      </c>
      <c r="L172">
        <f t="shared" ref="L172:L176" si="97">E172/$F172</f>
        <v>0</v>
      </c>
      <c r="N172">
        <f>-J172*LN(J172)-K172*LN(K172)-0</f>
        <v>0.59826958858525725</v>
      </c>
    </row>
    <row r="173" spans="1:17" x14ac:dyDescent="0.35">
      <c r="A173" s="43"/>
      <c r="B173" s="17" t="s">
        <v>28</v>
      </c>
      <c r="C173" s="9">
        <v>22</v>
      </c>
      <c r="D173" s="20">
        <v>19</v>
      </c>
      <c r="E173" s="7">
        <v>15</v>
      </c>
      <c r="F173" s="20">
        <f>SUM(C173:E173)</f>
        <v>56</v>
      </c>
      <c r="H173" s="20">
        <f t="shared" si="90"/>
        <v>0.875</v>
      </c>
      <c r="J173">
        <f t="shared" ref="J173:J176" si="98">C173/$F173</f>
        <v>0.39285714285714285</v>
      </c>
      <c r="K173">
        <f t="shared" si="96"/>
        <v>0.3392857142857143</v>
      </c>
      <c r="L173">
        <f t="shared" si="97"/>
        <v>0.26785714285714285</v>
      </c>
      <c r="N173">
        <f t="shared" ref="N173" si="99">-J173*LN(J173)-K173*LN(K173)-L173*LN(L173)</f>
        <v>1.0866369122605337</v>
      </c>
    </row>
    <row r="174" spans="1:17" x14ac:dyDescent="0.35">
      <c r="A174" s="43"/>
      <c r="B174" s="17" t="s">
        <v>29</v>
      </c>
      <c r="C174" s="9">
        <v>0</v>
      </c>
      <c r="D174" s="20">
        <v>1</v>
      </c>
      <c r="E174" s="7">
        <v>0</v>
      </c>
      <c r="F174" s="20">
        <f>SUM(C174:E174)</f>
        <v>1</v>
      </c>
      <c r="H174" s="20">
        <f t="shared" si="90"/>
        <v>1.5625E-2</v>
      </c>
      <c r="J174">
        <f t="shared" si="98"/>
        <v>0</v>
      </c>
      <c r="K174">
        <f t="shared" si="96"/>
        <v>1</v>
      </c>
      <c r="L174">
        <f t="shared" si="97"/>
        <v>0</v>
      </c>
      <c r="N174">
        <f>0-K174*LN(K174)-0</f>
        <v>0</v>
      </c>
    </row>
    <row r="175" spans="1:17" x14ac:dyDescent="0.35">
      <c r="A175" s="43"/>
      <c r="B175" s="17" t="s">
        <v>30</v>
      </c>
      <c r="C175" s="9">
        <v>0</v>
      </c>
      <c r="D175" s="20">
        <v>0</v>
      </c>
      <c r="E175" s="7">
        <v>0</v>
      </c>
      <c r="F175" s="20">
        <f>SUM(C175:E175)</f>
        <v>0</v>
      </c>
      <c r="H175" s="20">
        <f t="shared" si="90"/>
        <v>0</v>
      </c>
      <c r="J175" t="e">
        <f t="shared" si="98"/>
        <v>#DIV/0!</v>
      </c>
      <c r="K175" t="e">
        <f t="shared" si="96"/>
        <v>#DIV/0!</v>
      </c>
      <c r="L175" t="e">
        <f t="shared" si="97"/>
        <v>#DIV/0!</v>
      </c>
      <c r="N175">
        <v>0</v>
      </c>
    </row>
    <row r="176" spans="1:17" x14ac:dyDescent="0.35">
      <c r="A176" s="44"/>
      <c r="B176" s="18" t="s">
        <v>31</v>
      </c>
      <c r="C176" s="8">
        <v>0</v>
      </c>
      <c r="D176" s="2">
        <v>0</v>
      </c>
      <c r="E176" s="6">
        <v>0</v>
      </c>
      <c r="F176" s="21">
        <f>SUM(C176:E176)</f>
        <v>0</v>
      </c>
      <c r="H176" s="20">
        <f t="shared" si="90"/>
        <v>0</v>
      </c>
      <c r="J176" t="e">
        <f t="shared" si="98"/>
        <v>#DIV/0!</v>
      </c>
      <c r="K176" t="e">
        <f t="shared" si="96"/>
        <v>#DIV/0!</v>
      </c>
      <c r="L176" t="e">
        <f t="shared" si="97"/>
        <v>#DIV/0!</v>
      </c>
      <c r="N176">
        <v>0</v>
      </c>
    </row>
    <row r="177" spans="1:17" x14ac:dyDescent="0.35">
      <c r="F177" s="21">
        <f>SUM(F172:F176)</f>
        <v>64</v>
      </c>
      <c r="G177" s="2"/>
      <c r="H177" s="20">
        <f t="shared" si="90"/>
        <v>1</v>
      </c>
      <c r="N177" s="26" t="s">
        <v>49</v>
      </c>
      <c r="O177" s="1">
        <f>H172*N172+H173*N173+H174*N174+H175*N175+H176*N176</f>
        <v>1.0162430344794795</v>
      </c>
      <c r="Q177" s="31">
        <f>$G$158-O177</f>
        <v>5.4963761809364575E-2</v>
      </c>
    </row>
    <row r="178" spans="1:17" x14ac:dyDescent="0.35">
      <c r="A178" s="60" t="s">
        <v>32</v>
      </c>
      <c r="B178" s="22" t="s">
        <v>33</v>
      </c>
      <c r="C178" s="12">
        <v>12</v>
      </c>
      <c r="D178" s="19">
        <v>5</v>
      </c>
      <c r="E178" s="14">
        <v>1</v>
      </c>
      <c r="F178" s="15">
        <f>SUM(C178:E178)</f>
        <v>18</v>
      </c>
      <c r="H178" s="20">
        <f t="shared" si="90"/>
        <v>0.28125</v>
      </c>
      <c r="J178">
        <f>C178/$F178</f>
        <v>0.66666666666666663</v>
      </c>
      <c r="K178">
        <f t="shared" ref="K178:K179" si="100">D178/$F178</f>
        <v>0.27777777777777779</v>
      </c>
      <c r="L178">
        <f t="shared" ref="L178:L179" si="101">E178/$F178</f>
        <v>5.5555555555555552E-2</v>
      </c>
      <c r="N178">
        <f t="shared" ref="N178:N179" si="102">-J178*LN(J178)-K178*LN(K178)-L178*LN(L178)</f>
        <v>0.78670123791691438</v>
      </c>
    </row>
    <row r="179" spans="1:17" x14ac:dyDescent="0.35">
      <c r="A179" s="61"/>
      <c r="B179" s="23" t="s">
        <v>34</v>
      </c>
      <c r="C179" s="8">
        <v>15</v>
      </c>
      <c r="D179" s="2">
        <v>17</v>
      </c>
      <c r="E179" s="6">
        <v>14</v>
      </c>
      <c r="F179" s="21">
        <f>SUM(C179:E179)</f>
        <v>46</v>
      </c>
      <c r="H179" s="20">
        <f t="shared" si="90"/>
        <v>0.71875</v>
      </c>
      <c r="J179">
        <f>C179/$F179</f>
        <v>0.32608695652173914</v>
      </c>
      <c r="K179">
        <f t="shared" si="100"/>
        <v>0.36956521739130432</v>
      </c>
      <c r="L179">
        <f t="shared" si="101"/>
        <v>0.30434782608695654</v>
      </c>
      <c r="N179">
        <f t="shared" si="102"/>
        <v>1.0953330817042592</v>
      </c>
    </row>
    <row r="180" spans="1:17" x14ac:dyDescent="0.35">
      <c r="F180" s="15">
        <f>SUM(F178:F179)</f>
        <v>64</v>
      </c>
      <c r="H180" s="20">
        <f t="shared" si="90"/>
        <v>1</v>
      </c>
      <c r="N180" s="26" t="s">
        <v>48</v>
      </c>
      <c r="O180" s="1">
        <f>H178*N178+H179*N179</f>
        <v>1.0085303756390684</v>
      </c>
      <c r="Q180" s="31">
        <f>$G$158-O180</f>
        <v>6.2676420649775633E-2</v>
      </c>
    </row>
  </sheetData>
  <mergeCells count="56">
    <mergeCell ref="A164:A167"/>
    <mergeCell ref="A169:A170"/>
    <mergeCell ref="A172:A176"/>
    <mergeCell ref="A178:A179"/>
    <mergeCell ref="A157:E157"/>
    <mergeCell ref="A146:A150"/>
    <mergeCell ref="A152:A153"/>
    <mergeCell ref="E158:F158"/>
    <mergeCell ref="C162:E162"/>
    <mergeCell ref="J162:L162"/>
    <mergeCell ref="A143:A144"/>
    <mergeCell ref="C110:E110"/>
    <mergeCell ref="J110:L110"/>
    <mergeCell ref="A112:A115"/>
    <mergeCell ref="A117:A118"/>
    <mergeCell ref="A120:A124"/>
    <mergeCell ref="A126:A127"/>
    <mergeCell ref="A131:C131"/>
    <mergeCell ref="E132:F132"/>
    <mergeCell ref="C136:E136"/>
    <mergeCell ref="J136:L136"/>
    <mergeCell ref="A138:A141"/>
    <mergeCell ref="A91:A92"/>
    <mergeCell ref="A94:A98"/>
    <mergeCell ref="A100:A101"/>
    <mergeCell ref="A105:C105"/>
    <mergeCell ref="E106:F106"/>
    <mergeCell ref="A79:C79"/>
    <mergeCell ref="E80:F80"/>
    <mergeCell ref="C84:E84"/>
    <mergeCell ref="J84:L84"/>
    <mergeCell ref="A86:A89"/>
    <mergeCell ref="A60:A63"/>
    <mergeCell ref="A65:A66"/>
    <mergeCell ref="A68:A72"/>
    <mergeCell ref="A74:A75"/>
    <mergeCell ref="A42:A46"/>
    <mergeCell ref="A48:A49"/>
    <mergeCell ref="A53:C53"/>
    <mergeCell ref="E54:F54"/>
    <mergeCell ref="C58:E58"/>
    <mergeCell ref="J58:L58"/>
    <mergeCell ref="C32:E32"/>
    <mergeCell ref="J32:L32"/>
    <mergeCell ref="A34:A37"/>
    <mergeCell ref="A39:A40"/>
    <mergeCell ref="A13:A14"/>
    <mergeCell ref="A16:A20"/>
    <mergeCell ref="A22:A23"/>
    <mergeCell ref="A27:C27"/>
    <mergeCell ref="E28:F28"/>
    <mergeCell ref="A1:C1"/>
    <mergeCell ref="E2:F2"/>
    <mergeCell ref="C6:E6"/>
    <mergeCell ref="J6:L6"/>
    <mergeCell ref="A8:A11"/>
  </mergeCells>
  <conditionalFormatting sqref="Q7">
    <cfRule type="colorScale" priority="7">
      <colorScale>
        <cfvo type="min"/>
        <cfvo type="max"/>
        <color theme="9" tint="0.79998168889431442"/>
        <color theme="9"/>
      </colorScale>
    </cfRule>
  </conditionalFormatting>
  <conditionalFormatting sqref="Q103:Q104 Q77:Q78 Q1:Q52 Q129:Q130 Q155:Q156 Q181:Q1048576">
    <cfRule type="colorScale" priority="6">
      <colorScale>
        <cfvo type="min"/>
        <cfvo type="max"/>
        <color theme="9" tint="0.79998168889431442"/>
        <color theme="9"/>
      </colorScale>
    </cfRule>
  </conditionalFormatting>
  <conditionalFormatting sqref="Q53:Q76">
    <cfRule type="colorScale" priority="21">
      <colorScale>
        <cfvo type="min"/>
        <cfvo type="max"/>
        <color theme="9" tint="0.79998168889431442"/>
        <color theme="9"/>
      </colorScale>
    </cfRule>
  </conditionalFormatting>
  <conditionalFormatting sqref="Q79:Q102">
    <cfRule type="colorScale" priority="27">
      <colorScale>
        <cfvo type="min"/>
        <cfvo type="max"/>
        <color theme="9" tint="0.79998168889431442"/>
        <color theme="9"/>
      </colorScale>
    </cfRule>
  </conditionalFormatting>
  <conditionalFormatting sqref="Q105:Q128">
    <cfRule type="colorScale" priority="3">
      <colorScale>
        <cfvo type="min"/>
        <cfvo type="max"/>
        <color theme="9" tint="0.79998168889431442"/>
        <color theme="9"/>
      </colorScale>
    </cfRule>
  </conditionalFormatting>
  <conditionalFormatting sqref="Q131:Q154">
    <cfRule type="colorScale" priority="2">
      <colorScale>
        <cfvo type="min"/>
        <cfvo type="max"/>
        <color theme="9" tint="0.79998168889431442"/>
        <color theme="9"/>
      </colorScale>
    </cfRule>
  </conditionalFormatting>
  <conditionalFormatting sqref="Q157:Q180">
    <cfRule type="colorScale" priority="1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Branch Calc</vt:lpstr>
      <vt:lpstr>Second Branch</vt:lpstr>
      <vt:lpstr>Third Branch, Under 20</vt:lpstr>
      <vt:lpstr>Third Branch, 20-29</vt:lpstr>
      <vt:lpstr>Third Branch, 30-49</vt:lpstr>
      <vt:lpstr>Third Branch, 50+</vt:lpstr>
      <vt:lpstr>Fourth Branch, 40-64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</dc:creator>
  <cp:lastModifiedBy>racha</cp:lastModifiedBy>
  <cp:lastPrinted>2018-04-04T21:19:56Z</cp:lastPrinted>
  <dcterms:created xsi:type="dcterms:W3CDTF">2018-03-20T20:08:00Z</dcterms:created>
  <dcterms:modified xsi:type="dcterms:W3CDTF">2018-04-07T13:36:46Z</dcterms:modified>
</cp:coreProperties>
</file>