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e036d450927625/Documents/Honors/"/>
    </mc:Choice>
  </mc:AlternateContent>
  <xr:revisionPtr revIDLastSave="0" documentId="8_{47273FB7-E8C3-47D9-9C2D-73E8BCECA7D4}" xr6:coauthVersionLast="31" xr6:coauthVersionMax="31" xr10:uidLastSave="{00000000-0000-0000-0000-000000000000}"/>
  <bookViews>
    <workbookView xWindow="0" yWindow="0" windowWidth="22560" windowHeight="11180" xr2:uid="{97FE82B1-8066-4629-8D12-FE2887D6FFEB}"/>
  </bookViews>
  <sheets>
    <sheet name="First Branch Calc" sheetId="1" r:id="rId1"/>
    <sheet name="Second Branch" sheetId="2" r:id="rId2"/>
    <sheet name="Third Branch, BA" sheetId="23" r:id="rId3"/>
    <sheet name="Third Branch, BS" sheetId="25" r:id="rId4"/>
    <sheet name="Third Branch, Masters" sheetId="26" r:id="rId5"/>
    <sheet name="Third Branch, Other Undergrad" sheetId="27" r:id="rId6"/>
    <sheet name="Third Branch, Unknown" sheetId="2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28" l="1"/>
  <c r="L57" i="28" s="1"/>
  <c r="F56" i="28"/>
  <c r="L56" i="28" s="1"/>
  <c r="F55" i="28"/>
  <c r="K55" i="28" s="1"/>
  <c r="F53" i="28"/>
  <c r="L53" i="28" s="1"/>
  <c r="F52" i="28"/>
  <c r="L52" i="28" s="1"/>
  <c r="F50" i="28"/>
  <c r="F49" i="28"/>
  <c r="L49" i="28" s="1"/>
  <c r="F47" i="28"/>
  <c r="L47" i="28" s="1"/>
  <c r="F46" i="28"/>
  <c r="J46" i="28" s="1"/>
  <c r="F45" i="28"/>
  <c r="L45" i="28" s="1"/>
  <c r="F43" i="28"/>
  <c r="F42" i="28"/>
  <c r="L42" i="28" s="1"/>
  <c r="F41" i="28"/>
  <c r="F40" i="28"/>
  <c r="L40" i="28" s="1"/>
  <c r="F39" i="28"/>
  <c r="L39" i="28" s="1"/>
  <c r="F38" i="28"/>
  <c r="K38" i="28" s="1"/>
  <c r="D33" i="28"/>
  <c r="F28" i="28"/>
  <c r="F27" i="28"/>
  <c r="F26" i="28"/>
  <c r="L26" i="28" s="1"/>
  <c r="F24" i="28"/>
  <c r="L24" i="28" s="1"/>
  <c r="F23" i="28"/>
  <c r="F21" i="28"/>
  <c r="J21" i="28" s="1"/>
  <c r="F20" i="28"/>
  <c r="L20" i="28" s="1"/>
  <c r="F18" i="28"/>
  <c r="L18" i="28" s="1"/>
  <c r="F17" i="28"/>
  <c r="L17" i="28" s="1"/>
  <c r="F16" i="28"/>
  <c r="F14" i="28"/>
  <c r="F13" i="28"/>
  <c r="L13" i="28" s="1"/>
  <c r="F12" i="28"/>
  <c r="F11" i="28"/>
  <c r="J11" i="28" s="1"/>
  <c r="F10" i="28"/>
  <c r="L10" i="28" s="1"/>
  <c r="F9" i="28"/>
  <c r="J9" i="28" s="1"/>
  <c r="D4" i="28"/>
  <c r="D5" i="28" s="1"/>
  <c r="F57" i="27"/>
  <c r="L57" i="27" s="1"/>
  <c r="F56" i="27"/>
  <c r="L56" i="27" s="1"/>
  <c r="F55" i="27"/>
  <c r="K55" i="27" s="1"/>
  <c r="F53" i="27"/>
  <c r="L53" i="27" s="1"/>
  <c r="F52" i="27"/>
  <c r="F50" i="27"/>
  <c r="L50" i="27" s="1"/>
  <c r="F49" i="27"/>
  <c r="L49" i="27" s="1"/>
  <c r="F47" i="27"/>
  <c r="J47" i="27" s="1"/>
  <c r="F46" i="27"/>
  <c r="L46" i="27" s="1"/>
  <c r="F45" i="27"/>
  <c r="L45" i="27" s="1"/>
  <c r="F43" i="27"/>
  <c r="L43" i="27" s="1"/>
  <c r="F42" i="27"/>
  <c r="J42" i="27" s="1"/>
  <c r="F41" i="27"/>
  <c r="L41" i="27" s="1"/>
  <c r="F40" i="27"/>
  <c r="L40" i="27" s="1"/>
  <c r="F39" i="27"/>
  <c r="L39" i="27" s="1"/>
  <c r="F38" i="27"/>
  <c r="K38" i="27" s="1"/>
  <c r="D33" i="27"/>
  <c r="D34" i="27" s="1"/>
  <c r="F28" i="27"/>
  <c r="K28" i="27" s="1"/>
  <c r="N28" i="27" s="1"/>
  <c r="F27" i="27"/>
  <c r="K27" i="27" s="1"/>
  <c r="F26" i="27"/>
  <c r="J26" i="27" s="1"/>
  <c r="F24" i="27"/>
  <c r="J24" i="27" s="1"/>
  <c r="F23" i="27"/>
  <c r="L23" i="27" s="1"/>
  <c r="F21" i="27"/>
  <c r="K21" i="27" s="1"/>
  <c r="F20" i="27"/>
  <c r="J20" i="27" s="1"/>
  <c r="F18" i="27"/>
  <c r="L18" i="27" s="1"/>
  <c r="F17" i="27"/>
  <c r="K17" i="27" s="1"/>
  <c r="F16" i="27"/>
  <c r="L16" i="27" s="1"/>
  <c r="F14" i="27"/>
  <c r="J14" i="27" s="1"/>
  <c r="F13" i="27"/>
  <c r="K13" i="27" s="1"/>
  <c r="F12" i="27"/>
  <c r="L12" i="27" s="1"/>
  <c r="F11" i="27"/>
  <c r="J11" i="27" s="1"/>
  <c r="F10" i="27"/>
  <c r="L10" i="27" s="1"/>
  <c r="F9" i="27"/>
  <c r="K9" i="27" s="1"/>
  <c r="D4" i="27"/>
  <c r="D5" i="27" s="1"/>
  <c r="D35" i="26"/>
  <c r="A36" i="26" s="1"/>
  <c r="F28" i="26"/>
  <c r="L28" i="26" s="1"/>
  <c r="F27" i="26"/>
  <c r="K27" i="26" s="1"/>
  <c r="F26" i="26"/>
  <c r="K26" i="26" s="1"/>
  <c r="F24" i="26"/>
  <c r="L24" i="26" s="1"/>
  <c r="F23" i="26"/>
  <c r="L23" i="26" s="1"/>
  <c r="F21" i="26"/>
  <c r="K21" i="26" s="1"/>
  <c r="F20" i="26"/>
  <c r="F18" i="26"/>
  <c r="L18" i="26" s="1"/>
  <c r="F17" i="26"/>
  <c r="K17" i="26" s="1"/>
  <c r="F16" i="26"/>
  <c r="L16" i="26" s="1"/>
  <c r="F14" i="26"/>
  <c r="L14" i="26" s="1"/>
  <c r="F13" i="26"/>
  <c r="K13" i="26" s="1"/>
  <c r="F12" i="26"/>
  <c r="L12" i="26" s="1"/>
  <c r="F11" i="26"/>
  <c r="L11" i="26" s="1"/>
  <c r="F10" i="26"/>
  <c r="L10" i="26" s="1"/>
  <c r="F9" i="26"/>
  <c r="K9" i="26" s="1"/>
  <c r="D4" i="26"/>
  <c r="D5" i="26" s="1"/>
  <c r="B171" i="25"/>
  <c r="D170" i="25"/>
  <c r="F156" i="25"/>
  <c r="J156" i="25" s="1"/>
  <c r="F155" i="25"/>
  <c r="J155" i="25" s="1"/>
  <c r="F154" i="25"/>
  <c r="L154" i="25" s="1"/>
  <c r="F152" i="25"/>
  <c r="L152" i="25" s="1"/>
  <c r="F151" i="25"/>
  <c r="F149" i="25"/>
  <c r="J149" i="25" s="1"/>
  <c r="F148" i="25"/>
  <c r="L148" i="25" s="1"/>
  <c r="F146" i="25"/>
  <c r="F145" i="25"/>
  <c r="J145" i="25" s="1"/>
  <c r="F143" i="25"/>
  <c r="L143" i="25" s="1"/>
  <c r="F142" i="25"/>
  <c r="K141" i="25"/>
  <c r="F141" i="25"/>
  <c r="J141" i="25" s="1"/>
  <c r="D136" i="25"/>
  <c r="C171" i="25" s="1"/>
  <c r="F122" i="25"/>
  <c r="L122" i="25" s="1"/>
  <c r="F121" i="25"/>
  <c r="J121" i="25" s="1"/>
  <c r="F120" i="25"/>
  <c r="F118" i="25"/>
  <c r="L118" i="25" s="1"/>
  <c r="F117" i="25"/>
  <c r="L117" i="25" s="1"/>
  <c r="F115" i="25"/>
  <c r="J115" i="25" s="1"/>
  <c r="F114" i="25"/>
  <c r="J114" i="25" s="1"/>
  <c r="F112" i="25"/>
  <c r="L112" i="25" s="1"/>
  <c r="F111" i="25"/>
  <c r="J111" i="25" s="1"/>
  <c r="F109" i="25"/>
  <c r="J109" i="25" s="1"/>
  <c r="F108" i="25"/>
  <c r="F107" i="25"/>
  <c r="J107" i="25" s="1"/>
  <c r="D102" i="25"/>
  <c r="F89" i="25"/>
  <c r="L89" i="25" s="1"/>
  <c r="F88" i="25"/>
  <c r="L88" i="25" s="1"/>
  <c r="F87" i="25"/>
  <c r="J87" i="25" s="1"/>
  <c r="F85" i="25"/>
  <c r="L85" i="25" s="1"/>
  <c r="F84" i="25"/>
  <c r="F82" i="25"/>
  <c r="J82" i="25" s="1"/>
  <c r="F81" i="25"/>
  <c r="J81" i="25" s="1"/>
  <c r="F79" i="25"/>
  <c r="L79" i="25" s="1"/>
  <c r="K78" i="25"/>
  <c r="F78" i="25"/>
  <c r="J78" i="25" s="1"/>
  <c r="F76" i="25"/>
  <c r="L76" i="25" s="1"/>
  <c r="F75" i="25"/>
  <c r="L75" i="25" s="1"/>
  <c r="F74" i="25"/>
  <c r="J74" i="25" s="1"/>
  <c r="D69" i="25"/>
  <c r="D70" i="25" s="1"/>
  <c r="F56" i="25"/>
  <c r="F55" i="25"/>
  <c r="J55" i="25" s="1"/>
  <c r="F54" i="25"/>
  <c r="F52" i="25"/>
  <c r="L52" i="25" s="1"/>
  <c r="F51" i="25"/>
  <c r="L51" i="25" s="1"/>
  <c r="F49" i="25"/>
  <c r="K49" i="25" s="1"/>
  <c r="F48" i="25"/>
  <c r="L48" i="25" s="1"/>
  <c r="F46" i="25"/>
  <c r="L46" i="25" s="1"/>
  <c r="F45" i="25"/>
  <c r="J45" i="25" s="1"/>
  <c r="F43" i="25"/>
  <c r="L43" i="25" s="1"/>
  <c r="F42" i="25"/>
  <c r="F41" i="25"/>
  <c r="J41" i="25" s="1"/>
  <c r="D36" i="25"/>
  <c r="D4" i="25"/>
  <c r="A5" i="25" s="1"/>
  <c r="F136" i="23"/>
  <c r="L136" i="23" s="1"/>
  <c r="F135" i="23"/>
  <c r="L135" i="23" s="1"/>
  <c r="F134" i="23"/>
  <c r="L134" i="23" s="1"/>
  <c r="F132" i="23"/>
  <c r="L132" i="23" s="1"/>
  <c r="F131" i="23"/>
  <c r="L131" i="23" s="1"/>
  <c r="F129" i="23"/>
  <c r="L129" i="23" s="1"/>
  <c r="F128" i="23"/>
  <c r="L128" i="23" s="1"/>
  <c r="F126" i="23"/>
  <c r="L126" i="23" s="1"/>
  <c r="F125" i="23"/>
  <c r="L125" i="23" s="1"/>
  <c r="F123" i="23"/>
  <c r="L123" i="23" s="1"/>
  <c r="F122" i="23"/>
  <c r="F121" i="23"/>
  <c r="J121" i="23" s="1"/>
  <c r="N121" i="23" s="1"/>
  <c r="D116" i="23"/>
  <c r="D117" i="23" s="1"/>
  <c r="D87" i="23"/>
  <c r="F79" i="23"/>
  <c r="J79" i="23" s="1"/>
  <c r="F78" i="23"/>
  <c r="F77" i="23"/>
  <c r="L77" i="23" s="1"/>
  <c r="F75" i="23"/>
  <c r="F74" i="23"/>
  <c r="F72" i="23"/>
  <c r="J72" i="23" s="1"/>
  <c r="F71" i="23"/>
  <c r="L71" i="23" s="1"/>
  <c r="F69" i="23"/>
  <c r="L69" i="23" s="1"/>
  <c r="F68" i="23"/>
  <c r="J68" i="23" s="1"/>
  <c r="F66" i="23"/>
  <c r="F65" i="23"/>
  <c r="L65" i="23" s="1"/>
  <c r="F64" i="23"/>
  <c r="D59" i="23"/>
  <c r="A60" i="23" s="1"/>
  <c r="F51" i="23"/>
  <c r="K51" i="23" s="1"/>
  <c r="F50" i="23"/>
  <c r="L50" i="23" s="1"/>
  <c r="F49" i="23"/>
  <c r="L49" i="23" s="1"/>
  <c r="F47" i="23"/>
  <c r="F46" i="23"/>
  <c r="K46" i="23" s="1"/>
  <c r="F44" i="23"/>
  <c r="L44" i="23" s="1"/>
  <c r="F43" i="23"/>
  <c r="L43" i="23" s="1"/>
  <c r="F41" i="23"/>
  <c r="F40" i="23"/>
  <c r="L40" i="23" s="1"/>
  <c r="F38" i="23"/>
  <c r="F37" i="23"/>
  <c r="K37" i="23" s="1"/>
  <c r="F36" i="23"/>
  <c r="K36" i="23" s="1"/>
  <c r="N36" i="23" s="1"/>
  <c r="D31" i="23"/>
  <c r="D32" i="23" s="1"/>
  <c r="F24" i="23"/>
  <c r="L24" i="23" s="1"/>
  <c r="F23" i="23"/>
  <c r="F22" i="23"/>
  <c r="L22" i="23" s="1"/>
  <c r="F20" i="23"/>
  <c r="F19" i="23"/>
  <c r="L19" i="23" s="1"/>
  <c r="F17" i="23"/>
  <c r="L17" i="23" s="1"/>
  <c r="F16" i="23"/>
  <c r="L16" i="23" s="1"/>
  <c r="F14" i="23"/>
  <c r="L14" i="23" s="1"/>
  <c r="F13" i="23"/>
  <c r="L13" i="23" s="1"/>
  <c r="F11" i="23"/>
  <c r="J11" i="23" s="1"/>
  <c r="F10" i="23"/>
  <c r="L10" i="23" s="1"/>
  <c r="F9" i="23"/>
  <c r="K9" i="23" s="1"/>
  <c r="D4" i="23"/>
  <c r="A5" i="23" s="1"/>
  <c r="F164" i="2"/>
  <c r="J164" i="2" s="1"/>
  <c r="F163" i="2"/>
  <c r="J163" i="2" s="1"/>
  <c r="F162" i="2"/>
  <c r="L162" i="2" s="1"/>
  <c r="F160" i="2"/>
  <c r="K160" i="2" s="1"/>
  <c r="F159" i="2"/>
  <c r="F157" i="2"/>
  <c r="J157" i="2" s="1"/>
  <c r="F156" i="2"/>
  <c r="L156" i="2" s="1"/>
  <c r="F154" i="2"/>
  <c r="K154" i="2" s="1"/>
  <c r="F153" i="2"/>
  <c r="F151" i="2"/>
  <c r="J151" i="2" s="1"/>
  <c r="F150" i="2"/>
  <c r="L150" i="2" s="1"/>
  <c r="F149" i="2"/>
  <c r="K149" i="2" s="1"/>
  <c r="F147" i="2"/>
  <c r="J147" i="2" s="1"/>
  <c r="F146" i="2"/>
  <c r="F145" i="2"/>
  <c r="L145" i="2" s="1"/>
  <c r="F144" i="2"/>
  <c r="K144" i="2" s="1"/>
  <c r="F143" i="2"/>
  <c r="J143" i="2" s="1"/>
  <c r="F142" i="2"/>
  <c r="J142" i="2" s="1"/>
  <c r="N142" i="2" s="1"/>
  <c r="F130" i="2"/>
  <c r="J130" i="2" s="1"/>
  <c r="F129" i="2"/>
  <c r="K129" i="2" s="1"/>
  <c r="F128" i="2"/>
  <c r="L128" i="2" s="1"/>
  <c r="F126" i="2"/>
  <c r="K126" i="2" s="1"/>
  <c r="F125" i="2"/>
  <c r="K125" i="2" s="1"/>
  <c r="F123" i="2"/>
  <c r="J123" i="2" s="1"/>
  <c r="F122" i="2"/>
  <c r="L122" i="2" s="1"/>
  <c r="F120" i="2"/>
  <c r="K120" i="2" s="1"/>
  <c r="F119" i="2"/>
  <c r="K119" i="2" s="1"/>
  <c r="F117" i="2"/>
  <c r="K117" i="2" s="1"/>
  <c r="F116" i="2"/>
  <c r="L116" i="2" s="1"/>
  <c r="F115" i="2"/>
  <c r="K115" i="2" s="1"/>
  <c r="F113" i="2"/>
  <c r="J113" i="2" s="1"/>
  <c r="F112" i="2"/>
  <c r="K112" i="2" s="1"/>
  <c r="F111" i="2"/>
  <c r="L111" i="2" s="1"/>
  <c r="F110" i="2"/>
  <c r="K110" i="2" s="1"/>
  <c r="F109" i="2"/>
  <c r="J109" i="2" s="1"/>
  <c r="F108" i="2"/>
  <c r="L108" i="2" s="1"/>
  <c r="F96" i="2"/>
  <c r="J96" i="2" s="1"/>
  <c r="F95" i="2"/>
  <c r="K95" i="2" s="1"/>
  <c r="F94" i="2"/>
  <c r="L94" i="2" s="1"/>
  <c r="F92" i="2"/>
  <c r="K92" i="2" s="1"/>
  <c r="F91" i="2"/>
  <c r="F89" i="2"/>
  <c r="K89" i="2" s="1"/>
  <c r="F88" i="2"/>
  <c r="L88" i="2" s="1"/>
  <c r="F86" i="2"/>
  <c r="K86" i="2" s="1"/>
  <c r="F85" i="2"/>
  <c r="F83" i="2"/>
  <c r="J83" i="2" s="1"/>
  <c r="F82" i="2"/>
  <c r="L82" i="2" s="1"/>
  <c r="F81" i="2"/>
  <c r="K81" i="2" s="1"/>
  <c r="F79" i="2"/>
  <c r="J79" i="2" s="1"/>
  <c r="F78" i="2"/>
  <c r="K78" i="2" s="1"/>
  <c r="F77" i="2"/>
  <c r="L77" i="2" s="1"/>
  <c r="F76" i="2"/>
  <c r="K76" i="2" s="1"/>
  <c r="F75" i="2"/>
  <c r="J75" i="2" s="1"/>
  <c r="F74" i="2"/>
  <c r="K74" i="2" s="1"/>
  <c r="F63" i="2"/>
  <c r="J63" i="2" s="1"/>
  <c r="F62" i="2"/>
  <c r="L62" i="2" s="1"/>
  <c r="F61" i="2"/>
  <c r="K61" i="2" s="1"/>
  <c r="F59" i="2"/>
  <c r="J59" i="2" s="1"/>
  <c r="F58" i="2"/>
  <c r="K58" i="2" s="1"/>
  <c r="F56" i="2"/>
  <c r="L56" i="2" s="1"/>
  <c r="F55" i="2"/>
  <c r="K55" i="2" s="1"/>
  <c r="F53" i="2"/>
  <c r="J53" i="2" s="1"/>
  <c r="F52" i="2"/>
  <c r="K52" i="2" s="1"/>
  <c r="F50" i="2"/>
  <c r="L50" i="2" s="1"/>
  <c r="F49" i="2"/>
  <c r="K49" i="2" s="1"/>
  <c r="F48" i="2"/>
  <c r="J48" i="2" s="1"/>
  <c r="F46" i="2"/>
  <c r="J46" i="2" s="1"/>
  <c r="F45" i="2"/>
  <c r="L45" i="2" s="1"/>
  <c r="F44" i="2"/>
  <c r="K44" i="2" s="1"/>
  <c r="F43" i="2"/>
  <c r="J43" i="2" s="1"/>
  <c r="F42" i="2"/>
  <c r="K42" i="2" s="1"/>
  <c r="F41" i="2"/>
  <c r="L41" i="2" s="1"/>
  <c r="F31" i="2"/>
  <c r="K31" i="2" s="1"/>
  <c r="F30" i="2"/>
  <c r="L30" i="2" s="1"/>
  <c r="F29" i="2"/>
  <c r="K29" i="2" s="1"/>
  <c r="F27" i="2"/>
  <c r="J27" i="2" s="1"/>
  <c r="F26" i="2"/>
  <c r="K26" i="2" s="1"/>
  <c r="F24" i="2"/>
  <c r="L24" i="2" s="1"/>
  <c r="F23" i="2"/>
  <c r="K23" i="2" s="1"/>
  <c r="F21" i="2"/>
  <c r="J21" i="2" s="1"/>
  <c r="F20" i="2"/>
  <c r="K20" i="2" s="1"/>
  <c r="F18" i="2"/>
  <c r="L18" i="2" s="1"/>
  <c r="F17" i="2"/>
  <c r="K17" i="2" s="1"/>
  <c r="F16" i="2"/>
  <c r="J16" i="2" s="1"/>
  <c r="F14" i="2"/>
  <c r="K14" i="2" s="1"/>
  <c r="F13" i="2"/>
  <c r="L13" i="2" s="1"/>
  <c r="F12" i="2"/>
  <c r="K12" i="2" s="1"/>
  <c r="F11" i="2"/>
  <c r="J11" i="2" s="1"/>
  <c r="F10" i="2"/>
  <c r="J10" i="2" s="1"/>
  <c r="F9" i="2"/>
  <c r="L9" i="2" s="1"/>
  <c r="D137" i="2"/>
  <c r="C138" i="2" s="1"/>
  <c r="A171" i="25" l="1"/>
  <c r="G169" i="25" s="1"/>
  <c r="D171" i="25"/>
  <c r="B117" i="23"/>
  <c r="K45" i="25"/>
  <c r="D138" i="2"/>
  <c r="K47" i="27"/>
  <c r="N9" i="28"/>
  <c r="K13" i="28"/>
  <c r="J17" i="28"/>
  <c r="K53" i="28"/>
  <c r="J45" i="28"/>
  <c r="F54" i="28"/>
  <c r="K57" i="28"/>
  <c r="J24" i="28"/>
  <c r="K42" i="28"/>
  <c r="J42" i="28"/>
  <c r="J47" i="28"/>
  <c r="J52" i="28"/>
  <c r="K10" i="28"/>
  <c r="J13" i="28"/>
  <c r="K46" i="28"/>
  <c r="J53" i="28"/>
  <c r="K42" i="27"/>
  <c r="A117" i="23"/>
  <c r="C117" i="23"/>
  <c r="L68" i="23"/>
  <c r="H146" i="2"/>
  <c r="H160" i="2"/>
  <c r="B138" i="2"/>
  <c r="H163" i="2"/>
  <c r="A138" i="2"/>
  <c r="H149" i="2"/>
  <c r="H142" i="2"/>
  <c r="J57" i="28"/>
  <c r="J56" i="28"/>
  <c r="J49" i="28"/>
  <c r="K49" i="28"/>
  <c r="F51" i="28"/>
  <c r="J40" i="28"/>
  <c r="K40" i="28"/>
  <c r="J39" i="28"/>
  <c r="F29" i="28"/>
  <c r="H26" i="28" s="1"/>
  <c r="K27" i="28"/>
  <c r="J26" i="28"/>
  <c r="K26" i="28"/>
  <c r="K21" i="28"/>
  <c r="J20" i="28"/>
  <c r="F22" i="28"/>
  <c r="H20" i="28" s="1"/>
  <c r="K17" i="28"/>
  <c r="N17" i="28" s="1"/>
  <c r="F19" i="28"/>
  <c r="H17" i="28" s="1"/>
  <c r="J16" i="28"/>
  <c r="K11" i="28"/>
  <c r="J10" i="28"/>
  <c r="A5" i="28"/>
  <c r="B5" i="28"/>
  <c r="C5" i="28"/>
  <c r="K12" i="28"/>
  <c r="J12" i="28"/>
  <c r="K41" i="28"/>
  <c r="J41" i="28"/>
  <c r="L12" i="28"/>
  <c r="K14" i="28"/>
  <c r="J14" i="28"/>
  <c r="K23" i="28"/>
  <c r="F25" i="28"/>
  <c r="H24" i="28" s="1"/>
  <c r="J23" i="28"/>
  <c r="C34" i="28"/>
  <c r="B34" i="28"/>
  <c r="A34" i="28"/>
  <c r="L41" i="28"/>
  <c r="K43" i="28"/>
  <c r="J43" i="28"/>
  <c r="F15" i="28"/>
  <c r="H11" i="28" s="1"/>
  <c r="L14" i="28"/>
  <c r="L23" i="28"/>
  <c r="K28" i="28"/>
  <c r="J28" i="28"/>
  <c r="H28" i="28"/>
  <c r="D34" i="28"/>
  <c r="L43" i="28"/>
  <c r="K18" i="28"/>
  <c r="J18" i="28"/>
  <c r="L28" i="28"/>
  <c r="F44" i="28"/>
  <c r="H50" i="28" s="1"/>
  <c r="L11" i="28"/>
  <c r="L21" i="28"/>
  <c r="F58" i="28"/>
  <c r="K9" i="28"/>
  <c r="K16" i="28"/>
  <c r="K20" i="28"/>
  <c r="K24" i="28"/>
  <c r="K39" i="28"/>
  <c r="K45" i="28"/>
  <c r="K47" i="28"/>
  <c r="F48" i="28"/>
  <c r="J50" i="28"/>
  <c r="K52" i="28"/>
  <c r="J55" i="28"/>
  <c r="K56" i="28"/>
  <c r="L50" i="28"/>
  <c r="L55" i="28"/>
  <c r="L27" i="28"/>
  <c r="L38" i="28"/>
  <c r="L46" i="28"/>
  <c r="L9" i="28"/>
  <c r="L16" i="28"/>
  <c r="J27" i="28"/>
  <c r="J38" i="28"/>
  <c r="K50" i="28"/>
  <c r="K10" i="27"/>
  <c r="J46" i="27"/>
  <c r="J55" i="27"/>
  <c r="A5" i="27"/>
  <c r="K43" i="27"/>
  <c r="F54" i="27"/>
  <c r="J12" i="27"/>
  <c r="J27" i="27"/>
  <c r="K52" i="27"/>
  <c r="K12" i="27"/>
  <c r="C5" i="27"/>
  <c r="J50" i="27"/>
  <c r="K56" i="27"/>
  <c r="J16" i="27"/>
  <c r="N16" i="27" s="1"/>
  <c r="K18" i="27"/>
  <c r="J38" i="27"/>
  <c r="K39" i="27"/>
  <c r="N39" i="27" s="1"/>
  <c r="J41" i="27"/>
  <c r="K49" i="27"/>
  <c r="K53" i="27"/>
  <c r="K16" i="27"/>
  <c r="F22" i="27"/>
  <c r="H21" i="27" s="1"/>
  <c r="K23" i="27"/>
  <c r="J52" i="27"/>
  <c r="L13" i="27"/>
  <c r="L21" i="27"/>
  <c r="F44" i="27"/>
  <c r="H40" i="27" s="1"/>
  <c r="B5" i="27"/>
  <c r="J10" i="27"/>
  <c r="N10" i="27" s="1"/>
  <c r="K11" i="27"/>
  <c r="N11" i="27" s="1"/>
  <c r="K14" i="27"/>
  <c r="F15" i="27"/>
  <c r="J18" i="27"/>
  <c r="K20" i="27"/>
  <c r="J23" i="27"/>
  <c r="K24" i="27"/>
  <c r="N24" i="27" s="1"/>
  <c r="F25" i="27"/>
  <c r="H23" i="27" s="1"/>
  <c r="J39" i="27"/>
  <c r="J43" i="27"/>
  <c r="J49" i="27"/>
  <c r="F51" i="27"/>
  <c r="L9" i="27"/>
  <c r="L17" i="27"/>
  <c r="J28" i="27"/>
  <c r="J9" i="27"/>
  <c r="N9" i="27" s="1"/>
  <c r="L11" i="27"/>
  <c r="J13" i="27"/>
  <c r="L14" i="27"/>
  <c r="J17" i="27"/>
  <c r="F19" i="27"/>
  <c r="H17" i="27" s="1"/>
  <c r="L20" i="27"/>
  <c r="J21" i="27"/>
  <c r="L24" i="27"/>
  <c r="L28" i="27"/>
  <c r="B34" i="27"/>
  <c r="A34" i="27"/>
  <c r="K45" i="27"/>
  <c r="J45" i="27"/>
  <c r="K57" i="27"/>
  <c r="N57" i="27" s="1"/>
  <c r="J57" i="27"/>
  <c r="K40" i="27"/>
  <c r="J40" i="27"/>
  <c r="L26" i="27"/>
  <c r="K26" i="27"/>
  <c r="F29" i="27"/>
  <c r="H27" i="27" s="1"/>
  <c r="C34" i="27"/>
  <c r="F48" i="27"/>
  <c r="J53" i="27"/>
  <c r="F58" i="27"/>
  <c r="J56" i="27"/>
  <c r="L27" i="27"/>
  <c r="L38" i="27"/>
  <c r="K41" i="27"/>
  <c r="L42" i="27"/>
  <c r="K46" i="27"/>
  <c r="L47" i="27"/>
  <c r="K50" i="27"/>
  <c r="L52" i="27"/>
  <c r="L55" i="27"/>
  <c r="A5" i="26"/>
  <c r="D36" i="26"/>
  <c r="J26" i="26"/>
  <c r="N26" i="26" s="1"/>
  <c r="J16" i="26"/>
  <c r="K24" i="26"/>
  <c r="J12" i="26"/>
  <c r="J11" i="26"/>
  <c r="J14" i="26"/>
  <c r="N14" i="26" s="1"/>
  <c r="K12" i="26"/>
  <c r="F22" i="26"/>
  <c r="H20" i="26" s="1"/>
  <c r="K16" i="26"/>
  <c r="J20" i="26"/>
  <c r="J24" i="26"/>
  <c r="N24" i="26" s="1"/>
  <c r="L21" i="26"/>
  <c r="B5" i="26"/>
  <c r="J10" i="26"/>
  <c r="K11" i="26"/>
  <c r="K14" i="26"/>
  <c r="F15" i="26"/>
  <c r="J18" i="26"/>
  <c r="N18" i="26" s="1"/>
  <c r="K20" i="26"/>
  <c r="C36" i="26"/>
  <c r="G34" i="26" s="1"/>
  <c r="B36" i="26"/>
  <c r="J27" i="26"/>
  <c r="N27" i="26" s="1"/>
  <c r="C5" i="26"/>
  <c r="J9" i="26"/>
  <c r="K10" i="26"/>
  <c r="J13" i="26"/>
  <c r="J17" i="26"/>
  <c r="K18" i="26"/>
  <c r="F19" i="26"/>
  <c r="H17" i="26" s="1"/>
  <c r="L20" i="26"/>
  <c r="J21" i="26"/>
  <c r="N21" i="26" s="1"/>
  <c r="L27" i="26"/>
  <c r="L9" i="26"/>
  <c r="L13" i="26"/>
  <c r="L17" i="26"/>
  <c r="K23" i="26"/>
  <c r="F25" i="26"/>
  <c r="H24" i="26" s="1"/>
  <c r="J23" i="26"/>
  <c r="N23" i="26" s="1"/>
  <c r="F29" i="26"/>
  <c r="H26" i="26" s="1"/>
  <c r="K28" i="26"/>
  <c r="J28" i="26"/>
  <c r="L26" i="26"/>
  <c r="K143" i="25"/>
  <c r="F153" i="25"/>
  <c r="J151" i="25"/>
  <c r="K151" i="25"/>
  <c r="K148" i="25"/>
  <c r="F123" i="25"/>
  <c r="K121" i="25"/>
  <c r="K112" i="25"/>
  <c r="K107" i="25"/>
  <c r="K118" i="25"/>
  <c r="K115" i="25"/>
  <c r="D5" i="25"/>
  <c r="K111" i="25"/>
  <c r="F116" i="25"/>
  <c r="K154" i="25"/>
  <c r="K156" i="25"/>
  <c r="J52" i="25"/>
  <c r="F80" i="25"/>
  <c r="J120" i="25"/>
  <c r="N120" i="25" s="1"/>
  <c r="F157" i="25"/>
  <c r="F113" i="25"/>
  <c r="K52" i="25"/>
  <c r="J88" i="25"/>
  <c r="K88" i="25"/>
  <c r="J79" i="25"/>
  <c r="K79" i="25"/>
  <c r="N79" i="25" s="1"/>
  <c r="J76" i="25"/>
  <c r="J75" i="25"/>
  <c r="K75" i="25"/>
  <c r="L74" i="25"/>
  <c r="K85" i="25"/>
  <c r="N85" i="25" s="1"/>
  <c r="K82" i="25"/>
  <c r="F83" i="25"/>
  <c r="A70" i="25"/>
  <c r="C70" i="25"/>
  <c r="F57" i="25"/>
  <c r="K55" i="25"/>
  <c r="N55" i="25" s="1"/>
  <c r="J46" i="25"/>
  <c r="J51" i="25"/>
  <c r="F53" i="25"/>
  <c r="J43" i="25"/>
  <c r="K43" i="25"/>
  <c r="N43" i="25" s="1"/>
  <c r="K41" i="25"/>
  <c r="K48" i="25"/>
  <c r="N48" i="25" s="1"/>
  <c r="J48" i="25"/>
  <c r="F50" i="25"/>
  <c r="C37" i="25"/>
  <c r="B37" i="25"/>
  <c r="C103" i="25"/>
  <c r="B103" i="25"/>
  <c r="A103" i="25"/>
  <c r="G101" i="25" s="1"/>
  <c r="D103" i="25"/>
  <c r="K42" i="25"/>
  <c r="J42" i="25"/>
  <c r="N42" i="25" s="1"/>
  <c r="D37" i="25"/>
  <c r="L42" i="25"/>
  <c r="K54" i="25"/>
  <c r="L54" i="25"/>
  <c r="J54" i="25"/>
  <c r="C137" i="25"/>
  <c r="B137" i="25"/>
  <c r="A137" i="25"/>
  <c r="D137" i="25"/>
  <c r="A37" i="25"/>
  <c r="K142" i="25"/>
  <c r="F144" i="25"/>
  <c r="H149" i="25" s="1"/>
  <c r="J142" i="25"/>
  <c r="N142" i="25" s="1"/>
  <c r="L142" i="25"/>
  <c r="C5" i="25"/>
  <c r="B5" i="25"/>
  <c r="G3" i="25" s="1"/>
  <c r="K84" i="25"/>
  <c r="N84" i="25" s="1"/>
  <c r="F86" i="25"/>
  <c r="J84" i="25"/>
  <c r="L84" i="25"/>
  <c r="L41" i="25"/>
  <c r="L45" i="25"/>
  <c r="L49" i="25"/>
  <c r="K56" i="25"/>
  <c r="K108" i="25"/>
  <c r="J108" i="25"/>
  <c r="K146" i="25"/>
  <c r="J146" i="25"/>
  <c r="K46" i="25"/>
  <c r="F47" i="25"/>
  <c r="K51" i="25"/>
  <c r="J56" i="25"/>
  <c r="K74" i="25"/>
  <c r="N74" i="25" s="1"/>
  <c r="F77" i="25"/>
  <c r="H74" i="25" s="1"/>
  <c r="L108" i="25"/>
  <c r="L146" i="25"/>
  <c r="F44" i="25"/>
  <c r="K89" i="25"/>
  <c r="N89" i="25" s="1"/>
  <c r="J89" i="25"/>
  <c r="K117" i="25"/>
  <c r="F119" i="25"/>
  <c r="J117" i="25"/>
  <c r="N117" i="25" s="1"/>
  <c r="K122" i="25"/>
  <c r="J122" i="25"/>
  <c r="J49" i="25"/>
  <c r="L56" i="25"/>
  <c r="K76" i="25"/>
  <c r="F90" i="25"/>
  <c r="F147" i="25"/>
  <c r="K152" i="25"/>
  <c r="J152" i="25"/>
  <c r="L55" i="25"/>
  <c r="B70" i="25"/>
  <c r="L78" i="25"/>
  <c r="K81" i="25"/>
  <c r="N81" i="25" s="1"/>
  <c r="L82" i="25"/>
  <c r="J85" i="25"/>
  <c r="K87" i="25"/>
  <c r="N87" i="25" s="1"/>
  <c r="L107" i="25"/>
  <c r="K109" i="25"/>
  <c r="N109" i="25" s="1"/>
  <c r="F110" i="25"/>
  <c r="H114" i="25" s="1"/>
  <c r="L111" i="25"/>
  <c r="J112" i="25"/>
  <c r="K114" i="25"/>
  <c r="N114" i="25" s="1"/>
  <c r="L115" i="25"/>
  <c r="J118" i="25"/>
  <c r="K120" i="25"/>
  <c r="L121" i="25"/>
  <c r="L141" i="25"/>
  <c r="J143" i="25"/>
  <c r="K145" i="25"/>
  <c r="J148" i="25"/>
  <c r="K149" i="25"/>
  <c r="F150" i="25"/>
  <c r="L151" i="25"/>
  <c r="J154" i="25"/>
  <c r="K155" i="25"/>
  <c r="L156" i="25"/>
  <c r="L81" i="25"/>
  <c r="L87" i="25"/>
  <c r="L109" i="25"/>
  <c r="L114" i="25"/>
  <c r="L120" i="25"/>
  <c r="L145" i="25"/>
  <c r="L149" i="25"/>
  <c r="L155" i="25"/>
  <c r="J13" i="23"/>
  <c r="K126" i="23"/>
  <c r="F42" i="23"/>
  <c r="K79" i="23"/>
  <c r="F76" i="23"/>
  <c r="J50" i="23"/>
  <c r="L37" i="23"/>
  <c r="J36" i="23"/>
  <c r="K13" i="23"/>
  <c r="F48" i="23"/>
  <c r="K77" i="23"/>
  <c r="J131" i="23"/>
  <c r="F52" i="23"/>
  <c r="F80" i="23"/>
  <c r="A88" i="23"/>
  <c r="G86" i="23" s="1"/>
  <c r="J136" i="23"/>
  <c r="J40" i="23"/>
  <c r="J44" i="23"/>
  <c r="C88" i="23"/>
  <c r="J126" i="23"/>
  <c r="B32" i="23"/>
  <c r="K10" i="23"/>
  <c r="J19" i="23"/>
  <c r="K19" i="23"/>
  <c r="J46" i="23"/>
  <c r="N46" i="23" s="1"/>
  <c r="J51" i="23"/>
  <c r="B60" i="23"/>
  <c r="J78" i="23"/>
  <c r="K121" i="23"/>
  <c r="J125" i="23"/>
  <c r="F127" i="23"/>
  <c r="K132" i="23"/>
  <c r="B5" i="23"/>
  <c r="G3" i="23" s="1"/>
  <c r="K16" i="23"/>
  <c r="J20" i="23"/>
  <c r="K22" i="23"/>
  <c r="J24" i="23"/>
  <c r="L41" i="23"/>
  <c r="L47" i="23"/>
  <c r="J65" i="23"/>
  <c r="K71" i="23"/>
  <c r="K74" i="23"/>
  <c r="J132" i="23"/>
  <c r="K14" i="23"/>
  <c r="K20" i="23"/>
  <c r="F15" i="23"/>
  <c r="H13" i="23" s="1"/>
  <c r="F21" i="23"/>
  <c r="H19" i="23" s="1"/>
  <c r="A32" i="23"/>
  <c r="C60" i="23"/>
  <c r="F133" i="23"/>
  <c r="K23" i="23"/>
  <c r="N23" i="23" s="1"/>
  <c r="J23" i="23"/>
  <c r="K38" i="23"/>
  <c r="J38" i="23"/>
  <c r="C5" i="23"/>
  <c r="J10" i="23"/>
  <c r="K11" i="23"/>
  <c r="N11" i="23" s="1"/>
  <c r="F12" i="23"/>
  <c r="H10" i="23" s="1"/>
  <c r="J14" i="23"/>
  <c r="J22" i="23"/>
  <c r="F25" i="23"/>
  <c r="F39" i="23"/>
  <c r="H36" i="23" s="1"/>
  <c r="J37" i="23"/>
  <c r="D5" i="23"/>
  <c r="J9" i="23"/>
  <c r="L11" i="23"/>
  <c r="F18" i="23"/>
  <c r="H17" i="23" s="1"/>
  <c r="J16" i="23"/>
  <c r="L23" i="23"/>
  <c r="L38" i="23"/>
  <c r="J41" i="23"/>
  <c r="J47" i="23"/>
  <c r="K64" i="23"/>
  <c r="J64" i="23"/>
  <c r="L66" i="23"/>
  <c r="J66" i="23"/>
  <c r="K66" i="23"/>
  <c r="L9" i="23"/>
  <c r="K17" i="23"/>
  <c r="J17" i="23"/>
  <c r="K41" i="23"/>
  <c r="K43" i="23"/>
  <c r="F45" i="23"/>
  <c r="J43" i="23"/>
  <c r="K47" i="23"/>
  <c r="K49" i="23"/>
  <c r="J49" i="23"/>
  <c r="N49" i="23" s="1"/>
  <c r="L64" i="23"/>
  <c r="F67" i="23"/>
  <c r="L20" i="23"/>
  <c r="K24" i="23"/>
  <c r="C32" i="23"/>
  <c r="L36" i="23"/>
  <c r="K40" i="23"/>
  <c r="K44" i="23"/>
  <c r="L46" i="23"/>
  <c r="K50" i="23"/>
  <c r="L51" i="23"/>
  <c r="D60" i="23"/>
  <c r="K65" i="23"/>
  <c r="K69" i="23"/>
  <c r="K75" i="23"/>
  <c r="J75" i="23"/>
  <c r="K122" i="23"/>
  <c r="J122" i="23"/>
  <c r="N122" i="23" s="1"/>
  <c r="F70" i="23"/>
  <c r="K68" i="23"/>
  <c r="J69" i="23"/>
  <c r="L75" i="23"/>
  <c r="F124" i="23"/>
  <c r="H132" i="23" s="1"/>
  <c r="L122" i="23"/>
  <c r="K128" i="23"/>
  <c r="F130" i="23"/>
  <c r="J128" i="23"/>
  <c r="K134" i="23"/>
  <c r="J134" i="23"/>
  <c r="F137" i="23"/>
  <c r="J71" i="23"/>
  <c r="N71" i="23" s="1"/>
  <c r="K72" i="23"/>
  <c r="N72" i="23" s="1"/>
  <c r="F73" i="23"/>
  <c r="L74" i="23"/>
  <c r="J77" i="23"/>
  <c r="K78" i="23"/>
  <c r="L79" i="23"/>
  <c r="D88" i="23"/>
  <c r="L121" i="23"/>
  <c r="J123" i="23"/>
  <c r="K125" i="23"/>
  <c r="J129" i="23"/>
  <c r="K131" i="23"/>
  <c r="J135" i="23"/>
  <c r="K136" i="23"/>
  <c r="L72" i="23"/>
  <c r="L78" i="23"/>
  <c r="G115" i="23"/>
  <c r="K123" i="23"/>
  <c r="K129" i="23"/>
  <c r="K135" i="23"/>
  <c r="J74" i="23"/>
  <c r="B88" i="23"/>
  <c r="K123" i="2"/>
  <c r="N123" i="2" s="1"/>
  <c r="J78" i="2"/>
  <c r="K83" i="2"/>
  <c r="F87" i="2"/>
  <c r="F93" i="2"/>
  <c r="K82" i="2"/>
  <c r="J89" i="2"/>
  <c r="J94" i="2"/>
  <c r="J150" i="2"/>
  <c r="K79" i="2"/>
  <c r="J112" i="2"/>
  <c r="J122" i="2"/>
  <c r="K10" i="2"/>
  <c r="J74" i="2"/>
  <c r="J95" i="2"/>
  <c r="K48" i="2"/>
  <c r="N48" i="2" s="1"/>
  <c r="K43" i="2"/>
  <c r="N43" i="2" s="1"/>
  <c r="K46" i="2"/>
  <c r="K63" i="2"/>
  <c r="F97" i="2"/>
  <c r="F60" i="2"/>
  <c r="J45" i="2"/>
  <c r="N45" i="2" s="1"/>
  <c r="K59" i="2"/>
  <c r="J62" i="2"/>
  <c r="J82" i="2"/>
  <c r="K113" i="2"/>
  <c r="J117" i="2"/>
  <c r="K130" i="2"/>
  <c r="N130" i="2" s="1"/>
  <c r="K147" i="2"/>
  <c r="F161" i="2"/>
  <c r="H161" i="2" s="1"/>
  <c r="K53" i="2"/>
  <c r="J58" i="2"/>
  <c r="K91" i="2"/>
  <c r="K96" i="2"/>
  <c r="K122" i="2"/>
  <c r="F124" i="2"/>
  <c r="F155" i="2"/>
  <c r="H155" i="2" s="1"/>
  <c r="K164" i="2"/>
  <c r="N164" i="2" s="1"/>
  <c r="J31" i="2"/>
  <c r="J30" i="2"/>
  <c r="K30" i="2"/>
  <c r="J20" i="2"/>
  <c r="K11" i="2"/>
  <c r="J9" i="2"/>
  <c r="K27" i="2"/>
  <c r="F28" i="2"/>
  <c r="H27" i="2" s="1"/>
  <c r="J26" i="2"/>
  <c r="J18" i="2"/>
  <c r="K18" i="2"/>
  <c r="K16" i="2"/>
  <c r="N16" i="2" s="1"/>
  <c r="K9" i="2"/>
  <c r="J13" i="2"/>
  <c r="J14" i="2"/>
  <c r="K21" i="2"/>
  <c r="J24" i="2"/>
  <c r="J42" i="2"/>
  <c r="N42" i="2" s="1"/>
  <c r="K45" i="2"/>
  <c r="J52" i="2"/>
  <c r="F54" i="2"/>
  <c r="J56" i="2"/>
  <c r="K62" i="2"/>
  <c r="K75" i="2"/>
  <c r="J77" i="2"/>
  <c r="K85" i="2"/>
  <c r="J88" i="2"/>
  <c r="K94" i="2"/>
  <c r="K109" i="2"/>
  <c r="N109" i="2" s="1"/>
  <c r="J111" i="2"/>
  <c r="F127" i="2"/>
  <c r="J129" i="2"/>
  <c r="F131" i="2"/>
  <c r="J146" i="2"/>
  <c r="K150" i="2"/>
  <c r="N150" i="2" s="1"/>
  <c r="K159" i="2"/>
  <c r="J162" i="2"/>
  <c r="K13" i="2"/>
  <c r="F22" i="2"/>
  <c r="K24" i="2"/>
  <c r="J41" i="2"/>
  <c r="J50" i="2"/>
  <c r="K56" i="2"/>
  <c r="K77" i="2"/>
  <c r="K88" i="2"/>
  <c r="F90" i="2"/>
  <c r="J108" i="2"/>
  <c r="N108" i="2" s="1"/>
  <c r="J116" i="2"/>
  <c r="F121" i="2"/>
  <c r="J128" i="2"/>
  <c r="K143" i="2"/>
  <c r="J145" i="2"/>
  <c r="K153" i="2"/>
  <c r="J156" i="2"/>
  <c r="K162" i="2"/>
  <c r="K41" i="2"/>
  <c r="N41" i="2" s="1"/>
  <c r="K50" i="2"/>
  <c r="K108" i="2"/>
  <c r="K128" i="2"/>
  <c r="K145" i="2"/>
  <c r="K156" i="2"/>
  <c r="F165" i="2"/>
  <c r="L160" i="2"/>
  <c r="K142" i="2"/>
  <c r="L143" i="2"/>
  <c r="K146" i="2"/>
  <c r="L147" i="2"/>
  <c r="N147" i="2" s="1"/>
  <c r="K151" i="2"/>
  <c r="F152" i="2"/>
  <c r="H152" i="2" s="1"/>
  <c r="L153" i="2"/>
  <c r="K157" i="2"/>
  <c r="N157" i="2" s="1"/>
  <c r="F158" i="2"/>
  <c r="H158" i="2" s="1"/>
  <c r="L159" i="2"/>
  <c r="K163" i="2"/>
  <c r="L164" i="2"/>
  <c r="L142" i="2"/>
  <c r="J144" i="2"/>
  <c r="L146" i="2"/>
  <c r="J149" i="2"/>
  <c r="L151" i="2"/>
  <c r="J154" i="2"/>
  <c r="L157" i="2"/>
  <c r="J160" i="2"/>
  <c r="L163" i="2"/>
  <c r="L144" i="2"/>
  <c r="F148" i="2"/>
  <c r="H164" i="2" s="1"/>
  <c r="L149" i="2"/>
  <c r="L154" i="2"/>
  <c r="J153" i="2"/>
  <c r="J159" i="2"/>
  <c r="L110" i="2"/>
  <c r="F114" i="2"/>
  <c r="H111" i="2" s="1"/>
  <c r="L126" i="2"/>
  <c r="F118" i="2"/>
  <c r="L119" i="2"/>
  <c r="L125" i="2"/>
  <c r="J110" i="2"/>
  <c r="N110" i="2" s="1"/>
  <c r="K111" i="2"/>
  <c r="L112" i="2"/>
  <c r="J115" i="2"/>
  <c r="N115" i="2" s="1"/>
  <c r="K116" i="2"/>
  <c r="L117" i="2"/>
  <c r="J120" i="2"/>
  <c r="L123" i="2"/>
  <c r="J126" i="2"/>
  <c r="L129" i="2"/>
  <c r="L115" i="2"/>
  <c r="L120" i="2"/>
  <c r="L109" i="2"/>
  <c r="L113" i="2"/>
  <c r="L130" i="2"/>
  <c r="J119" i="2"/>
  <c r="J125" i="2"/>
  <c r="L75" i="2"/>
  <c r="L79" i="2"/>
  <c r="F84" i="2"/>
  <c r="L85" i="2"/>
  <c r="L91" i="2"/>
  <c r="L96" i="2"/>
  <c r="N96" i="2" s="1"/>
  <c r="L76" i="2"/>
  <c r="L81" i="2"/>
  <c r="L86" i="2"/>
  <c r="L74" i="2"/>
  <c r="J76" i="2"/>
  <c r="N76" i="2" s="1"/>
  <c r="L78" i="2"/>
  <c r="J81" i="2"/>
  <c r="L83" i="2"/>
  <c r="J86" i="2"/>
  <c r="L89" i="2"/>
  <c r="N89" i="2" s="1"/>
  <c r="J92" i="2"/>
  <c r="N92" i="2" s="1"/>
  <c r="L95" i="2"/>
  <c r="F80" i="2"/>
  <c r="H76" i="2" s="1"/>
  <c r="L92" i="2"/>
  <c r="J85" i="2"/>
  <c r="J91" i="2"/>
  <c r="L44" i="2"/>
  <c r="L43" i="2"/>
  <c r="L42" i="2"/>
  <c r="J44" i="2"/>
  <c r="L46" i="2"/>
  <c r="J49" i="2"/>
  <c r="F51" i="2"/>
  <c r="L52" i="2"/>
  <c r="J55" i="2"/>
  <c r="F57" i="2"/>
  <c r="L58" i="2"/>
  <c r="J61" i="2"/>
  <c r="L63" i="2"/>
  <c r="L49" i="2"/>
  <c r="L55" i="2"/>
  <c r="L61" i="2"/>
  <c r="F47" i="2"/>
  <c r="L48" i="2"/>
  <c r="L53" i="2"/>
  <c r="L59" i="2"/>
  <c r="F64" i="2"/>
  <c r="H64" i="2" s="1"/>
  <c r="N10" i="2"/>
  <c r="L12" i="2"/>
  <c r="L23" i="2"/>
  <c r="F15" i="2"/>
  <c r="H12" i="2" s="1"/>
  <c r="L16" i="2"/>
  <c r="L21" i="2"/>
  <c r="F32" i="2"/>
  <c r="L10" i="2"/>
  <c r="J12" i="2"/>
  <c r="N12" i="2" s="1"/>
  <c r="L14" i="2"/>
  <c r="J17" i="2"/>
  <c r="F19" i="2"/>
  <c r="L20" i="2"/>
  <c r="J23" i="2"/>
  <c r="F25" i="2"/>
  <c r="H23" i="2" s="1"/>
  <c r="L26" i="2"/>
  <c r="J29" i="2"/>
  <c r="L31" i="2"/>
  <c r="L17" i="2"/>
  <c r="L29" i="2"/>
  <c r="L11" i="2"/>
  <c r="L27" i="2"/>
  <c r="D103" i="2"/>
  <c r="D69" i="2"/>
  <c r="B70" i="2" s="1"/>
  <c r="D36" i="2"/>
  <c r="A37" i="2" s="1"/>
  <c r="D4" i="2"/>
  <c r="D5" i="2" s="1"/>
  <c r="F36" i="1"/>
  <c r="F35" i="1"/>
  <c r="F34" i="1"/>
  <c r="F29" i="1"/>
  <c r="F28" i="1"/>
  <c r="F27" i="1"/>
  <c r="F26" i="1"/>
  <c r="F25" i="1"/>
  <c r="F32" i="1"/>
  <c r="F31" i="1"/>
  <c r="F23" i="1"/>
  <c r="F22" i="1"/>
  <c r="F20" i="1"/>
  <c r="F19" i="1"/>
  <c r="F17" i="1"/>
  <c r="F16" i="1"/>
  <c r="F15" i="1"/>
  <c r="F9" i="1"/>
  <c r="F10" i="1"/>
  <c r="F11" i="1"/>
  <c r="F12" i="1"/>
  <c r="F13" i="1"/>
  <c r="F8" i="1"/>
  <c r="D3" i="1"/>
  <c r="B4" i="1" s="1"/>
  <c r="N88" i="2" l="1"/>
  <c r="H73" i="23"/>
  <c r="G30" i="23"/>
  <c r="H87" i="25"/>
  <c r="N112" i="25"/>
  <c r="N47" i="27"/>
  <c r="H150" i="2"/>
  <c r="H143" i="2"/>
  <c r="N28" i="28"/>
  <c r="N11" i="28"/>
  <c r="H27" i="28"/>
  <c r="N26" i="28"/>
  <c r="N49" i="28"/>
  <c r="N16" i="28"/>
  <c r="N20" i="28"/>
  <c r="N40" i="28"/>
  <c r="N56" i="28"/>
  <c r="N11" i="26"/>
  <c r="N88" i="25"/>
  <c r="N75" i="25"/>
  <c r="N76" i="25"/>
  <c r="N65" i="23"/>
  <c r="N79" i="23"/>
  <c r="N38" i="23"/>
  <c r="N43" i="23"/>
  <c r="N16" i="23"/>
  <c r="N50" i="23"/>
  <c r="N22" i="23"/>
  <c r="N19" i="23"/>
  <c r="N136" i="23"/>
  <c r="N75" i="23"/>
  <c r="N41" i="23"/>
  <c r="N14" i="23"/>
  <c r="N129" i="23"/>
  <c r="N64" i="23"/>
  <c r="H61" i="2"/>
  <c r="H47" i="2"/>
  <c r="H53" i="2"/>
  <c r="H49" i="2"/>
  <c r="H125" i="2"/>
  <c r="H46" i="2"/>
  <c r="H130" i="2"/>
  <c r="H63" i="2"/>
  <c r="H119" i="2"/>
  <c r="H92" i="2"/>
  <c r="H127" i="2"/>
  <c r="H52" i="2"/>
  <c r="H60" i="2"/>
  <c r="H93" i="2"/>
  <c r="H109" i="2"/>
  <c r="H129" i="2"/>
  <c r="H94" i="2"/>
  <c r="H50" i="2"/>
  <c r="H108" i="2"/>
  <c r="H110" i="2"/>
  <c r="H75" i="2"/>
  <c r="H43" i="2"/>
  <c r="H123" i="2"/>
  <c r="H96" i="2"/>
  <c r="H56" i="2"/>
  <c r="N53" i="2"/>
  <c r="H51" i="2"/>
  <c r="H118" i="2"/>
  <c r="H145" i="2"/>
  <c r="H157" i="2"/>
  <c r="H153" i="2"/>
  <c r="H148" i="2"/>
  <c r="H165" i="2"/>
  <c r="H90" i="2"/>
  <c r="H124" i="2"/>
  <c r="H97" i="2"/>
  <c r="H87" i="2"/>
  <c r="H154" i="2"/>
  <c r="H113" i="2"/>
  <c r="H78" i="2"/>
  <c r="H74" i="2"/>
  <c r="H58" i="2"/>
  <c r="H81" i="2"/>
  <c r="H147" i="2"/>
  <c r="H122" i="2"/>
  <c r="H79" i="2"/>
  <c r="H55" i="2"/>
  <c r="H144" i="2"/>
  <c r="H44" i="2"/>
  <c r="H41" i="2"/>
  <c r="H159" i="2"/>
  <c r="H85" i="2"/>
  <c r="H80" i="2"/>
  <c r="H77" i="2"/>
  <c r="H89" i="2"/>
  <c r="H84" i="2"/>
  <c r="H116" i="2"/>
  <c r="H114" i="2"/>
  <c r="H128" i="2"/>
  <c r="H120" i="2"/>
  <c r="H86" i="2"/>
  <c r="H95" i="2"/>
  <c r="H57" i="2"/>
  <c r="H121" i="2"/>
  <c r="H131" i="2"/>
  <c r="H54" i="2"/>
  <c r="H162" i="2"/>
  <c r="H117" i="2"/>
  <c r="H82" i="2"/>
  <c r="H42" i="2"/>
  <c r="H62" i="2"/>
  <c r="H45" i="2"/>
  <c r="H151" i="2"/>
  <c r="H126" i="2"/>
  <c r="H83" i="2"/>
  <c r="H59" i="2"/>
  <c r="H156" i="2"/>
  <c r="H115" i="2"/>
  <c r="H88" i="2"/>
  <c r="H48" i="2"/>
  <c r="H112" i="2"/>
  <c r="H91" i="2"/>
  <c r="N47" i="28"/>
  <c r="N52" i="28"/>
  <c r="H29" i="28"/>
  <c r="N21" i="28"/>
  <c r="H21" i="28"/>
  <c r="H22" i="28" s="1"/>
  <c r="H18" i="28"/>
  <c r="H16" i="28"/>
  <c r="H23" i="28"/>
  <c r="H25" i="28" s="1"/>
  <c r="G3" i="28"/>
  <c r="N50" i="28"/>
  <c r="N24" i="28"/>
  <c r="H57" i="28"/>
  <c r="H53" i="28"/>
  <c r="H49" i="28"/>
  <c r="H42" i="28"/>
  <c r="H40" i="28"/>
  <c r="H56" i="28"/>
  <c r="H52" i="28"/>
  <c r="H45" i="28"/>
  <c r="H47" i="28"/>
  <c r="H44" i="28"/>
  <c r="H39" i="28"/>
  <c r="N18" i="28"/>
  <c r="H13" i="28"/>
  <c r="H10" i="28"/>
  <c r="H9" i="28"/>
  <c r="N14" i="28"/>
  <c r="N27" i="28"/>
  <c r="H48" i="28"/>
  <c r="N55" i="28"/>
  <c r="H38" i="28"/>
  <c r="H58" i="28"/>
  <c r="H43" i="28"/>
  <c r="G32" i="28"/>
  <c r="N23" i="28"/>
  <c r="H41" i="28"/>
  <c r="H46" i="28"/>
  <c r="H55" i="28"/>
  <c r="H51" i="28"/>
  <c r="N43" i="28"/>
  <c r="H14" i="28"/>
  <c r="H54" i="28"/>
  <c r="H12" i="28"/>
  <c r="H20" i="27"/>
  <c r="H22" i="27" s="1"/>
  <c r="G3" i="27"/>
  <c r="N50" i="27"/>
  <c r="N27" i="27"/>
  <c r="N14" i="27"/>
  <c r="N52" i="27"/>
  <c r="H52" i="27"/>
  <c r="N26" i="27"/>
  <c r="H46" i="27"/>
  <c r="H50" i="27"/>
  <c r="H44" i="27"/>
  <c r="H41" i="27"/>
  <c r="H58" i="27"/>
  <c r="H48" i="27"/>
  <c r="H29" i="27"/>
  <c r="H26" i="27"/>
  <c r="N55" i="27"/>
  <c r="N21" i="27"/>
  <c r="O22" i="27" s="1"/>
  <c r="Q22" i="27" s="1"/>
  <c r="H28" i="27"/>
  <c r="H49" i="27"/>
  <c r="H43" i="27"/>
  <c r="H39" i="27"/>
  <c r="H10" i="27"/>
  <c r="H12" i="27"/>
  <c r="H54" i="27"/>
  <c r="H14" i="27"/>
  <c r="N56" i="27"/>
  <c r="G32" i="27"/>
  <c r="N23" i="27"/>
  <c r="H55" i="27"/>
  <c r="H57" i="27"/>
  <c r="H53" i="27"/>
  <c r="H47" i="27"/>
  <c r="H51" i="27"/>
  <c r="N43" i="27"/>
  <c r="H9" i="27"/>
  <c r="H56" i="27"/>
  <c r="H45" i="27"/>
  <c r="H18" i="27"/>
  <c r="H16" i="27"/>
  <c r="H42" i="27"/>
  <c r="H38" i="27"/>
  <c r="N18" i="27"/>
  <c r="H13" i="27"/>
  <c r="H24" i="27"/>
  <c r="H25" i="27" s="1"/>
  <c r="H11" i="27"/>
  <c r="G3" i="26"/>
  <c r="H21" i="26"/>
  <c r="H22" i="26" s="1"/>
  <c r="H29" i="26"/>
  <c r="H28" i="26"/>
  <c r="H27" i="26"/>
  <c r="H14" i="26"/>
  <c r="H11" i="26"/>
  <c r="H12" i="26"/>
  <c r="H10" i="26"/>
  <c r="H9" i="26"/>
  <c r="H16" i="26"/>
  <c r="H18" i="26"/>
  <c r="H23" i="26"/>
  <c r="H13" i="26"/>
  <c r="O181" i="25"/>
  <c r="Q181" i="25" s="1"/>
  <c r="O187" i="25"/>
  <c r="Q187" i="25" s="1"/>
  <c r="O191" i="25"/>
  <c r="Q191" i="25" s="1"/>
  <c r="O184" i="25"/>
  <c r="Q184" i="25" s="1"/>
  <c r="N156" i="25"/>
  <c r="H145" i="25"/>
  <c r="H150" i="25"/>
  <c r="H147" i="25"/>
  <c r="H155" i="25"/>
  <c r="H146" i="25"/>
  <c r="H157" i="25"/>
  <c r="H152" i="25"/>
  <c r="H142" i="25"/>
  <c r="N151" i="25"/>
  <c r="H115" i="25"/>
  <c r="H118" i="25"/>
  <c r="H116" i="25"/>
  <c r="H117" i="25"/>
  <c r="H107" i="25"/>
  <c r="H108" i="25"/>
  <c r="H112" i="25"/>
  <c r="H122" i="25"/>
  <c r="H109" i="25"/>
  <c r="H113" i="25"/>
  <c r="H123" i="25"/>
  <c r="H121" i="25"/>
  <c r="H110" i="25"/>
  <c r="H120" i="25"/>
  <c r="H111" i="25"/>
  <c r="H119" i="25"/>
  <c r="O116" i="25"/>
  <c r="Q116" i="25" s="1"/>
  <c r="G68" i="25"/>
  <c r="N149" i="25"/>
  <c r="G35" i="25"/>
  <c r="H89" i="25"/>
  <c r="H81" i="25"/>
  <c r="H83" i="25"/>
  <c r="H90" i="25"/>
  <c r="H84" i="25"/>
  <c r="H76" i="25"/>
  <c r="H86" i="25"/>
  <c r="H57" i="25"/>
  <c r="H42" i="25"/>
  <c r="H47" i="25"/>
  <c r="N154" i="25"/>
  <c r="N152" i="25"/>
  <c r="N146" i="25"/>
  <c r="N51" i="25"/>
  <c r="N148" i="25"/>
  <c r="N143" i="25"/>
  <c r="H52" i="25"/>
  <c r="H48" i="25"/>
  <c r="H43" i="25"/>
  <c r="H55" i="25"/>
  <c r="H44" i="25"/>
  <c r="H51" i="25"/>
  <c r="H46" i="25"/>
  <c r="H50" i="25"/>
  <c r="H45" i="25"/>
  <c r="H56" i="25"/>
  <c r="O15" i="25"/>
  <c r="Q15" i="25" s="1"/>
  <c r="H144" i="25"/>
  <c r="H156" i="25"/>
  <c r="H151" i="25"/>
  <c r="H141" i="25"/>
  <c r="H154" i="25"/>
  <c r="H143" i="25"/>
  <c r="H148" i="25"/>
  <c r="N46" i="25"/>
  <c r="G135" i="25"/>
  <c r="H54" i="25"/>
  <c r="O18" i="25"/>
  <c r="Q18" i="25" s="1"/>
  <c r="O12" i="25"/>
  <c r="Q12" i="25" s="1"/>
  <c r="N155" i="25"/>
  <c r="H88" i="25"/>
  <c r="H82" i="25"/>
  <c r="H78" i="25"/>
  <c r="H85" i="25"/>
  <c r="H77" i="25"/>
  <c r="H75" i="25"/>
  <c r="H79" i="25"/>
  <c r="H49" i="25"/>
  <c r="H41" i="25"/>
  <c r="H153" i="25"/>
  <c r="H80" i="25"/>
  <c r="N54" i="25"/>
  <c r="O25" i="25"/>
  <c r="Q25" i="25" s="1"/>
  <c r="H53" i="25"/>
  <c r="H130" i="23"/>
  <c r="H129" i="23"/>
  <c r="H131" i="23"/>
  <c r="H122" i="23"/>
  <c r="H126" i="23"/>
  <c r="H136" i="23"/>
  <c r="H135" i="23"/>
  <c r="H123" i="23"/>
  <c r="H127" i="23"/>
  <c r="H137" i="23"/>
  <c r="H124" i="23"/>
  <c r="H134" i="23"/>
  <c r="H125" i="23"/>
  <c r="H133" i="23"/>
  <c r="H128" i="23"/>
  <c r="H121" i="23"/>
  <c r="N132" i="23"/>
  <c r="H67" i="23"/>
  <c r="H68" i="23"/>
  <c r="H71" i="23"/>
  <c r="H72" i="23"/>
  <c r="H76" i="23"/>
  <c r="H78" i="23"/>
  <c r="H79" i="23"/>
  <c r="H69" i="23"/>
  <c r="H74" i="23"/>
  <c r="N126" i="23"/>
  <c r="H65" i="23"/>
  <c r="H66" i="23"/>
  <c r="H70" i="23"/>
  <c r="H80" i="23"/>
  <c r="H77" i="23"/>
  <c r="H75" i="23"/>
  <c r="H64" i="23"/>
  <c r="H45" i="23"/>
  <c r="H47" i="23"/>
  <c r="H43" i="23"/>
  <c r="H44" i="23"/>
  <c r="H37" i="23"/>
  <c r="H41" i="23"/>
  <c r="H51" i="23"/>
  <c r="H38" i="23"/>
  <c r="H42" i="23"/>
  <c r="H52" i="23"/>
  <c r="H50" i="23"/>
  <c r="H39" i="23"/>
  <c r="H49" i="23"/>
  <c r="H40" i="23"/>
  <c r="H48" i="23"/>
  <c r="H46" i="23"/>
  <c r="G58" i="23"/>
  <c r="H20" i="23"/>
  <c r="H21" i="23" s="1"/>
  <c r="H14" i="23"/>
  <c r="H15" i="23" s="1"/>
  <c r="N78" i="23"/>
  <c r="H25" i="23"/>
  <c r="H24" i="23"/>
  <c r="N131" i="23"/>
  <c r="H16" i="23"/>
  <c r="N66" i="23"/>
  <c r="N134" i="23"/>
  <c r="N69" i="23"/>
  <c r="H23" i="23"/>
  <c r="H9" i="23"/>
  <c r="N74" i="23"/>
  <c r="N135" i="23"/>
  <c r="N123" i="23"/>
  <c r="N77" i="23"/>
  <c r="N128" i="23"/>
  <c r="H22" i="23"/>
  <c r="H11" i="23"/>
  <c r="N163" i="2"/>
  <c r="N129" i="2"/>
  <c r="N113" i="2"/>
  <c r="N122" i="2"/>
  <c r="N30" i="2"/>
  <c r="N83" i="2"/>
  <c r="N79" i="2"/>
  <c r="N94" i="2"/>
  <c r="N62" i="2"/>
  <c r="N46" i="2"/>
  <c r="N58" i="2"/>
  <c r="N9" i="2"/>
  <c r="H21" i="2"/>
  <c r="N156" i="2"/>
  <c r="N31" i="2"/>
  <c r="N21" i="2"/>
  <c r="H20" i="2"/>
  <c r="N27" i="2"/>
  <c r="H26" i="2"/>
  <c r="H28" i="2" s="1"/>
  <c r="N24" i="2"/>
  <c r="N18" i="2"/>
  <c r="H16" i="2"/>
  <c r="N26" i="2"/>
  <c r="N14" i="2"/>
  <c r="N11" i="2"/>
  <c r="H14" i="2"/>
  <c r="H11" i="2"/>
  <c r="N50" i="2"/>
  <c r="N162" i="2"/>
  <c r="H24" i="2"/>
  <c r="H25" i="2" s="1"/>
  <c r="H18" i="2"/>
  <c r="N59" i="2"/>
  <c r="B104" i="2"/>
  <c r="H17" i="2"/>
  <c r="N128" i="2"/>
  <c r="N56" i="2"/>
  <c r="N153" i="2"/>
  <c r="N154" i="2"/>
  <c r="N144" i="2"/>
  <c r="N151" i="2"/>
  <c r="N159" i="2"/>
  <c r="N160" i="2"/>
  <c r="N149" i="2"/>
  <c r="N117" i="2"/>
  <c r="N126" i="2"/>
  <c r="N120" i="2"/>
  <c r="N125" i="2"/>
  <c r="N91" i="2"/>
  <c r="N95" i="2"/>
  <c r="N86" i="2"/>
  <c r="N63" i="2"/>
  <c r="N61" i="2"/>
  <c r="N55" i="2"/>
  <c r="N49" i="2"/>
  <c r="N44" i="2"/>
  <c r="H30" i="2"/>
  <c r="H32" i="2"/>
  <c r="H29" i="2"/>
  <c r="H13" i="2"/>
  <c r="H9" i="2"/>
  <c r="H10" i="2"/>
  <c r="H31" i="2"/>
  <c r="N29" i="2"/>
  <c r="N23" i="2"/>
  <c r="N17" i="2"/>
  <c r="A104" i="2"/>
  <c r="D104" i="2"/>
  <c r="C104" i="2"/>
  <c r="A70" i="2"/>
  <c r="D70" i="2"/>
  <c r="C70" i="2"/>
  <c r="D37" i="2"/>
  <c r="C37" i="2"/>
  <c r="B37" i="2"/>
  <c r="C5" i="2"/>
  <c r="B5" i="2"/>
  <c r="A5" i="2"/>
  <c r="L36" i="1"/>
  <c r="J36" i="1"/>
  <c r="K36" i="1"/>
  <c r="L35" i="1"/>
  <c r="K35" i="1"/>
  <c r="J35" i="1"/>
  <c r="K34" i="1"/>
  <c r="L34" i="1"/>
  <c r="J34" i="1"/>
  <c r="F37" i="1"/>
  <c r="H34" i="1" s="1"/>
  <c r="K32" i="1"/>
  <c r="L32" i="1"/>
  <c r="J32" i="1"/>
  <c r="L31" i="1"/>
  <c r="J31" i="1"/>
  <c r="K31" i="1"/>
  <c r="F33" i="1"/>
  <c r="H32" i="1" s="1"/>
  <c r="J29" i="1"/>
  <c r="L29" i="1"/>
  <c r="K29" i="1"/>
  <c r="J28" i="1"/>
  <c r="L28" i="1"/>
  <c r="K28" i="1"/>
  <c r="K27" i="1"/>
  <c r="L27" i="1"/>
  <c r="J27" i="1"/>
  <c r="K26" i="1"/>
  <c r="L26" i="1"/>
  <c r="J26" i="1"/>
  <c r="J25" i="1"/>
  <c r="K25" i="1"/>
  <c r="L25" i="1"/>
  <c r="F30" i="1"/>
  <c r="L23" i="1"/>
  <c r="J23" i="1"/>
  <c r="K23" i="1"/>
  <c r="K22" i="1"/>
  <c r="L22" i="1"/>
  <c r="J22" i="1"/>
  <c r="K20" i="1"/>
  <c r="L20" i="1"/>
  <c r="J20" i="1"/>
  <c r="F21" i="1"/>
  <c r="H19" i="1" s="1"/>
  <c r="L19" i="1"/>
  <c r="J19" i="1"/>
  <c r="K19" i="1"/>
  <c r="K17" i="1"/>
  <c r="J17" i="1"/>
  <c r="L17" i="1"/>
  <c r="J16" i="1"/>
  <c r="K16" i="1"/>
  <c r="L16" i="1"/>
  <c r="L15" i="1"/>
  <c r="J15" i="1"/>
  <c r="K15" i="1"/>
  <c r="F18" i="1"/>
  <c r="K13" i="1"/>
  <c r="J13" i="1"/>
  <c r="L13" i="1"/>
  <c r="J12" i="1"/>
  <c r="N12" i="1" s="1"/>
  <c r="K12" i="1"/>
  <c r="L12" i="1"/>
  <c r="J11" i="1"/>
  <c r="K11" i="1"/>
  <c r="L11" i="1"/>
  <c r="J10" i="1"/>
  <c r="L10" i="1"/>
  <c r="K10" i="1"/>
  <c r="K9" i="1"/>
  <c r="J9" i="1"/>
  <c r="N9" i="1" s="1"/>
  <c r="L9" i="1"/>
  <c r="F14" i="1"/>
  <c r="K8" i="1"/>
  <c r="J8" i="1"/>
  <c r="N8" i="1" s="1"/>
  <c r="L8" i="1"/>
  <c r="F24" i="1"/>
  <c r="A4" i="1"/>
  <c r="C4" i="1"/>
  <c r="N11" i="1" l="1"/>
  <c r="N15" i="1"/>
  <c r="O22" i="26"/>
  <c r="Q22" i="26" s="1"/>
  <c r="N16" i="1"/>
  <c r="O29" i="28"/>
  <c r="Q29" i="28" s="1"/>
  <c r="O178" i="25"/>
  <c r="Q178" i="25" s="1"/>
  <c r="O51" i="28"/>
  <c r="Q51" i="28" s="1"/>
  <c r="O58" i="28"/>
  <c r="Q58" i="28" s="1"/>
  <c r="O54" i="28"/>
  <c r="Q54" i="28" s="1"/>
  <c r="O48" i="28"/>
  <c r="Q48" i="28" s="1"/>
  <c r="O22" i="28"/>
  <c r="Q22" i="28" s="1"/>
  <c r="O19" i="28"/>
  <c r="Q19" i="28" s="1"/>
  <c r="H19" i="28"/>
  <c r="O25" i="28"/>
  <c r="Q25" i="28" s="1"/>
  <c r="O44" i="28"/>
  <c r="Q44" i="28" s="1"/>
  <c r="O15" i="28"/>
  <c r="Q15" i="28" s="1"/>
  <c r="H15" i="28"/>
  <c r="O48" i="27"/>
  <c r="Q48" i="27" s="1"/>
  <c r="O25" i="27"/>
  <c r="Q25" i="27" s="1"/>
  <c r="O44" i="27"/>
  <c r="Q44" i="27" s="1"/>
  <c r="O54" i="27"/>
  <c r="Q54" i="27" s="1"/>
  <c r="O51" i="27"/>
  <c r="Q51" i="27" s="1"/>
  <c r="O29" i="27"/>
  <c r="Q29" i="27" s="1"/>
  <c r="O15" i="27"/>
  <c r="Q15" i="27" s="1"/>
  <c r="H15" i="27"/>
  <c r="H19" i="27"/>
  <c r="O19" i="27"/>
  <c r="Q19" i="27" s="1"/>
  <c r="O58" i="27"/>
  <c r="Q58" i="27" s="1"/>
  <c r="O29" i="26"/>
  <c r="Q29" i="26" s="1"/>
  <c r="O53" i="26"/>
  <c r="Q53" i="26" s="1"/>
  <c r="O60" i="26"/>
  <c r="Q60" i="26" s="1"/>
  <c r="O56" i="26"/>
  <c r="Q56" i="26" s="1"/>
  <c r="O15" i="26"/>
  <c r="Q15" i="26" s="1"/>
  <c r="H15" i="26"/>
  <c r="H19" i="26"/>
  <c r="O19" i="26"/>
  <c r="Q19" i="26" s="1"/>
  <c r="O50" i="26"/>
  <c r="Q50" i="26" s="1"/>
  <c r="H25" i="26"/>
  <c r="O25" i="26"/>
  <c r="Q25" i="26" s="1"/>
  <c r="O46" i="26"/>
  <c r="Q46" i="26" s="1"/>
  <c r="O147" i="25"/>
  <c r="Q147" i="25" s="1"/>
  <c r="O153" i="25"/>
  <c r="Q153" i="25" s="1"/>
  <c r="O150" i="25"/>
  <c r="Q150" i="25" s="1"/>
  <c r="O21" i="25"/>
  <c r="Q21" i="25" s="1"/>
  <c r="O90" i="25"/>
  <c r="O77" i="25"/>
  <c r="Q77" i="25" s="1"/>
  <c r="O86" i="25"/>
  <c r="Q86" i="25" s="1"/>
  <c r="O83" i="25"/>
  <c r="Q83" i="25" s="1"/>
  <c r="Q90" i="25"/>
  <c r="O44" i="25"/>
  <c r="Q44" i="25" s="1"/>
  <c r="O57" i="25"/>
  <c r="Q57" i="25" s="1"/>
  <c r="O110" i="25"/>
  <c r="Q110" i="25" s="1"/>
  <c r="O157" i="25"/>
  <c r="Q157" i="25" s="1"/>
  <c r="O119" i="25"/>
  <c r="Q119" i="25" s="1"/>
  <c r="O123" i="25"/>
  <c r="Q123" i="25" s="1"/>
  <c r="O80" i="25"/>
  <c r="Q80" i="25" s="1"/>
  <c r="O113" i="25"/>
  <c r="Q113" i="25" s="1"/>
  <c r="O144" i="25"/>
  <c r="Q144" i="25" s="1"/>
  <c r="O47" i="25"/>
  <c r="Q47" i="25" s="1"/>
  <c r="O53" i="25"/>
  <c r="Q53" i="25" s="1"/>
  <c r="O50" i="25"/>
  <c r="Q50" i="25" s="1"/>
  <c r="O130" i="23"/>
  <c r="Q130" i="23" s="1"/>
  <c r="O70" i="23"/>
  <c r="Q70" i="23" s="1"/>
  <c r="O45" i="23"/>
  <c r="Q45" i="23" s="1"/>
  <c r="O67" i="23"/>
  <c r="Q67" i="23" s="1"/>
  <c r="O76" i="23"/>
  <c r="Q76" i="23" s="1"/>
  <c r="O73" i="23"/>
  <c r="Q73" i="23" s="1"/>
  <c r="O42" i="23"/>
  <c r="Q42" i="23" s="1"/>
  <c r="O80" i="23"/>
  <c r="Q80" i="23" s="1"/>
  <c r="O137" i="23"/>
  <c r="Q137" i="23" s="1"/>
  <c r="O15" i="23"/>
  <c r="Q15" i="23" s="1"/>
  <c r="O95" i="23"/>
  <c r="Q95" i="23" s="1"/>
  <c r="O104" i="23"/>
  <c r="Q104" i="23" s="1"/>
  <c r="O21" i="23"/>
  <c r="Q21" i="23" s="1"/>
  <c r="O39" i="23"/>
  <c r="Q39" i="23" s="1"/>
  <c r="O25" i="23"/>
  <c r="Q25" i="23" s="1"/>
  <c r="O52" i="23"/>
  <c r="Q52" i="23" s="1"/>
  <c r="O48" i="23"/>
  <c r="Q48" i="23" s="1"/>
  <c r="O108" i="23"/>
  <c r="Q108" i="23" s="1"/>
  <c r="O127" i="23"/>
  <c r="Q127" i="23" s="1"/>
  <c r="O98" i="23"/>
  <c r="Q98" i="23" s="1"/>
  <c r="O133" i="23"/>
  <c r="Q133" i="23" s="1"/>
  <c r="H18" i="23"/>
  <c r="O18" i="23"/>
  <c r="Q18" i="23" s="1"/>
  <c r="O124" i="23"/>
  <c r="Q124" i="23" s="1"/>
  <c r="O12" i="23"/>
  <c r="Q12" i="23" s="1"/>
  <c r="H12" i="23"/>
  <c r="O101" i="23"/>
  <c r="Q101" i="23" s="1"/>
  <c r="O19" i="2"/>
  <c r="O87" i="2"/>
  <c r="O121" i="2"/>
  <c r="G35" i="2"/>
  <c r="G102" i="2"/>
  <c r="O60" i="2"/>
  <c r="H22" i="2"/>
  <c r="O165" i="2"/>
  <c r="O131" i="2"/>
  <c r="O64" i="2"/>
  <c r="O22" i="2"/>
  <c r="O54" i="2"/>
  <c r="O80" i="2"/>
  <c r="O47" i="2"/>
  <c r="O28" i="2"/>
  <c r="O93" i="2"/>
  <c r="O127" i="2"/>
  <c r="O25" i="2"/>
  <c r="O90" i="2"/>
  <c r="H19" i="2"/>
  <c r="O51" i="2"/>
  <c r="O84" i="2"/>
  <c r="O57" i="2"/>
  <c r="O97" i="2"/>
  <c r="O158" i="2"/>
  <c r="G68" i="2"/>
  <c r="O118" i="2"/>
  <c r="O155" i="2"/>
  <c r="G136" i="2"/>
  <c r="O114" i="2"/>
  <c r="O152" i="2"/>
  <c r="O161" i="2"/>
  <c r="O124" i="2"/>
  <c r="O148" i="2"/>
  <c r="O15" i="2"/>
  <c r="H15" i="2"/>
  <c r="O32" i="2"/>
  <c r="H25" i="1"/>
  <c r="J30" i="1"/>
  <c r="G3" i="2"/>
  <c r="N36" i="1"/>
  <c r="N35" i="1"/>
  <c r="N34" i="1"/>
  <c r="O37" i="1" s="1"/>
  <c r="H36" i="1"/>
  <c r="H37" i="1"/>
  <c r="H35" i="1"/>
  <c r="N32" i="1"/>
  <c r="H31" i="1"/>
  <c r="H33" i="1" s="1"/>
  <c r="N31" i="1"/>
  <c r="N29" i="1"/>
  <c r="N28" i="1"/>
  <c r="N27" i="1"/>
  <c r="N26" i="1"/>
  <c r="N25" i="1"/>
  <c r="H26" i="1"/>
  <c r="H30" i="1"/>
  <c r="H27" i="1"/>
  <c r="H28" i="1"/>
  <c r="H29" i="1"/>
  <c r="H20" i="1"/>
  <c r="H21" i="1" s="1"/>
  <c r="N20" i="1"/>
  <c r="N19" i="1"/>
  <c r="N17" i="1"/>
  <c r="H15" i="1"/>
  <c r="H16" i="1"/>
  <c r="H17" i="1"/>
  <c r="N13" i="1"/>
  <c r="N10" i="1"/>
  <c r="H10" i="1"/>
  <c r="H13" i="1"/>
  <c r="H11" i="1"/>
  <c r="H12" i="1"/>
  <c r="H9" i="1"/>
  <c r="H8" i="1"/>
  <c r="D4" i="1"/>
  <c r="G2" i="1"/>
  <c r="N23" i="1"/>
  <c r="H23" i="1"/>
  <c r="H22" i="1"/>
  <c r="N22" i="1"/>
  <c r="O14" i="1" l="1"/>
  <c r="O18" i="1"/>
  <c r="O24" i="1"/>
  <c r="Q90" i="2"/>
  <c r="Q87" i="2"/>
  <c r="Q80" i="2"/>
  <c r="Q97" i="2"/>
  <c r="Q84" i="2"/>
  <c r="Q93" i="2"/>
  <c r="Q64" i="2"/>
  <c r="Q51" i="2"/>
  <c r="Q60" i="2"/>
  <c r="Q47" i="2"/>
  <c r="Q57" i="2"/>
  <c r="Q54" i="2"/>
  <c r="Q121" i="2"/>
  <c r="Q131" i="2"/>
  <c r="Q118" i="2"/>
  <c r="Q127" i="2"/>
  <c r="Q114" i="2"/>
  <c r="Q124" i="2"/>
  <c r="Q155" i="2"/>
  <c r="Q161" i="2"/>
  <c r="Q148" i="2"/>
  <c r="Q165" i="2"/>
  <c r="Q152" i="2"/>
  <c r="Q158" i="2"/>
  <c r="Q15" i="2"/>
  <c r="Q28" i="2"/>
  <c r="Q25" i="2"/>
  <c r="Q19" i="2"/>
  <c r="Q32" i="2"/>
  <c r="Q22" i="2"/>
  <c r="O33" i="1"/>
  <c r="Q33" i="1" s="1"/>
  <c r="Q37" i="1"/>
  <c r="O30" i="1"/>
  <c r="Q30" i="1" s="1"/>
  <c r="O21" i="1"/>
  <c r="Q21" i="1" s="1"/>
  <c r="H18" i="1"/>
  <c r="Q18" i="1"/>
  <c r="Q14" i="1"/>
  <c r="H14" i="1"/>
  <c r="H24" i="1"/>
  <c r="Q24" i="1"/>
</calcChain>
</file>

<file path=xl/sharedStrings.xml><?xml version="1.0" encoding="utf-8"?>
<sst xmlns="http://schemas.openxmlformats.org/spreadsheetml/2006/main" count="1205" uniqueCount="71">
  <si>
    <t>Gift Level</t>
  </si>
  <si>
    <t>50-99</t>
  </si>
  <si>
    <t>100-999</t>
  </si>
  <si>
    <t>1000+</t>
  </si>
  <si>
    <t>Total</t>
  </si>
  <si>
    <t>Field:</t>
  </si>
  <si>
    <t>Levels:</t>
  </si>
  <si>
    <t>Gift levels:</t>
  </si>
  <si>
    <t>Yes</t>
  </si>
  <si>
    <t>Probability</t>
  </si>
  <si>
    <t>Entropy</t>
  </si>
  <si>
    <t>E(Gift Level) =</t>
  </si>
  <si>
    <t>Entropy Percents</t>
  </si>
  <si>
    <t>Information Gain</t>
  </si>
  <si>
    <t>Ethnicity</t>
  </si>
  <si>
    <t>E(Ethnicity, Gift Level) =</t>
  </si>
  <si>
    <t>Asian/Pacific Islander</t>
  </si>
  <si>
    <t>Black, non-Hispanic</t>
  </si>
  <si>
    <t>Hispanic</t>
  </si>
  <si>
    <t>Two or more Races</t>
  </si>
  <si>
    <t>Unknown</t>
  </si>
  <si>
    <t>BA</t>
  </si>
  <si>
    <t>BS</t>
  </si>
  <si>
    <t>Degree: Unknown</t>
  </si>
  <si>
    <t>Degree: BA</t>
  </si>
  <si>
    <t>Degree: BS</t>
  </si>
  <si>
    <t>European (Caucasian)</t>
  </si>
  <si>
    <t>Religion</t>
  </si>
  <si>
    <t>Christian</t>
  </si>
  <si>
    <t>Other</t>
  </si>
  <si>
    <t>School Name</t>
  </si>
  <si>
    <t>Westminster</t>
  </si>
  <si>
    <t>Anonymous</t>
  </si>
  <si>
    <t>No</t>
  </si>
  <si>
    <t>Deceased</t>
  </si>
  <si>
    <t>Degree</t>
  </si>
  <si>
    <t>Master's/Dr Degrees</t>
  </si>
  <si>
    <t>Other Undergraduate</t>
  </si>
  <si>
    <t>Gift Type</t>
  </si>
  <si>
    <t>Cash</t>
  </si>
  <si>
    <t>Pay-Type</t>
  </si>
  <si>
    <t>Recurring/Stock/Property</t>
  </si>
  <si>
    <t>Degree: Master's/Dr Degrees</t>
  </si>
  <si>
    <t>Degree: Other Undergraduate</t>
  </si>
  <si>
    <t>Ethnicity: Asian</t>
  </si>
  <si>
    <t>Ethnicity: Black, Non-Hispanic</t>
  </si>
  <si>
    <t>Ethnicity: European (Caucasian)</t>
  </si>
  <si>
    <t>Ethnicity: Hispanic</t>
  </si>
  <si>
    <t>Ethnicity: Unknown</t>
  </si>
  <si>
    <t>Ethnicity: Two or more Races</t>
  </si>
  <si>
    <t>Anonymous: No</t>
  </si>
  <si>
    <t>Anonymous: Yes</t>
  </si>
  <si>
    <t>Deceased: No</t>
  </si>
  <si>
    <t>Deceased: Yes</t>
  </si>
  <si>
    <t>First Branch: Gift Level</t>
  </si>
  <si>
    <t>E(Religion, Gift Level) =</t>
  </si>
  <si>
    <t>E(School Name, Gift Level) =</t>
  </si>
  <si>
    <t>E(Anonymous, Gift Level) =</t>
  </si>
  <si>
    <t>E(Degree, Gift Level) =</t>
  </si>
  <si>
    <t>E(Deceased, Gift Level) =</t>
  </si>
  <si>
    <t>E(Gift Type, Gift Level) =</t>
  </si>
  <si>
    <t>Second Branch</t>
  </si>
  <si>
    <t>First Branch</t>
  </si>
  <si>
    <t>Third Branch: BA</t>
  </si>
  <si>
    <t>E(Anonyous, Gift Level) =</t>
  </si>
  <si>
    <t>Third Branch: BS</t>
  </si>
  <si>
    <t>Third Branch: Master's/Doctoral</t>
  </si>
  <si>
    <t>E(Ethinicity, Gift Level) =</t>
  </si>
  <si>
    <t>E(Anonyomous, Gift Level) =</t>
  </si>
  <si>
    <t>Third Branch: Other Undergraduate</t>
  </si>
  <si>
    <t>Third Branch: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</si>
</sst>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4" xfId="0" applyFill="1" applyBorder="1"/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Border="1"/>
    <xf numFmtId="0" fontId="0" fillId="0" borderId="0" xfId="0" applyFill="1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Fill="1" applyBorder="1"/>
    <xf numFmtId="0" fontId="0" fillId="0" borderId="0" xfId="0" applyFill="1"/>
    <xf numFmtId="0" fontId="0" fillId="0" borderId="0" xfId="0" applyBorder="1" applyAlignment="1">
      <alignment vertical="center" textRotation="90"/>
    </xf>
    <xf numFmtId="0" fontId="1" fillId="0" borderId="1" xfId="0" applyFont="1" applyBorder="1" applyAlignment="1"/>
    <xf numFmtId="0" fontId="0" fillId="2" borderId="0" xfId="0" applyFill="1"/>
    <xf numFmtId="0" fontId="0" fillId="0" borderId="6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textRotation="90" wrapText="1"/>
    </xf>
    <xf numFmtId="0" fontId="0" fillId="0" borderId="9" xfId="0" applyBorder="1" applyAlignment="1">
      <alignment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textRotation="90" wrapText="1"/>
    </xf>
    <xf numFmtId="0" fontId="0" fillId="0" borderId="8" xfId="0" applyFill="1" applyBorder="1" applyAlignment="1">
      <alignment horizontal="center" vertical="center" textRotation="90" wrapText="1"/>
    </xf>
    <xf numFmtId="0" fontId="0" fillId="0" borderId="9" xfId="0" applyFill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textRotation="90" wrapText="1"/>
    </xf>
    <xf numFmtId="0" fontId="0" fillId="2" borderId="9" xfId="0" applyFill="1" applyBorder="1" applyAlignment="1">
      <alignment horizontal="center" vertical="center" textRotation="90" wrapText="1"/>
    </xf>
    <xf numFmtId="0" fontId="0" fillId="0" borderId="7" xfId="0" applyFill="1" applyBorder="1" applyAlignment="1">
      <alignment horizontal="center" vertical="center" textRotation="90"/>
    </xf>
    <xf numFmtId="0" fontId="0" fillId="0" borderId="8" xfId="0" applyFill="1" applyBorder="1" applyAlignment="1">
      <alignment horizontal="center" vertical="center" textRotation="90"/>
    </xf>
    <xf numFmtId="0" fontId="0" fillId="0" borderId="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A414-EE50-479F-976B-F6FDBEEC9589}">
  <dimension ref="A1:Q38"/>
  <sheetViews>
    <sheetView tabSelected="1" zoomScaleNormal="100" workbookViewId="0">
      <selection activeCell="N2" sqref="N2"/>
    </sheetView>
  </sheetViews>
  <sheetFormatPr defaultRowHeight="14.5" x14ac:dyDescent="0.35"/>
  <cols>
    <col min="1" max="1" width="11.1796875" customWidth="1"/>
    <col min="2" max="2" width="20.453125" customWidth="1"/>
    <col min="8" max="8" width="9.7265625" bestFit="1" customWidth="1"/>
    <col min="14" max="14" width="31.81640625" bestFit="1" customWidth="1"/>
    <col min="17" max="17" width="15.1796875" bestFit="1" customWidth="1"/>
  </cols>
  <sheetData>
    <row r="1" spans="1:17" x14ac:dyDescent="0.35">
      <c r="A1" s="35" t="s">
        <v>54</v>
      </c>
      <c r="B1" s="36"/>
      <c r="C1" s="37"/>
      <c r="N1" s="35" t="s">
        <v>62</v>
      </c>
      <c r="O1" s="36"/>
      <c r="P1" s="37"/>
    </row>
    <row r="2" spans="1:17" x14ac:dyDescent="0.35">
      <c r="A2" s="2" t="s">
        <v>1</v>
      </c>
      <c r="B2" s="2" t="s">
        <v>2</v>
      </c>
      <c r="C2" s="2" t="s">
        <v>3</v>
      </c>
      <c r="D2" s="2" t="s">
        <v>4</v>
      </c>
      <c r="E2" s="49" t="s">
        <v>11</v>
      </c>
      <c r="F2" s="49"/>
      <c r="G2">
        <f>-A4*LN(A4)-B4*LN(B4)-C4*LN(C4)</f>
        <v>0.89026313989687611</v>
      </c>
    </row>
    <row r="3" spans="1:17" x14ac:dyDescent="0.35">
      <c r="A3">
        <v>19848</v>
      </c>
      <c r="B3">
        <v>27699</v>
      </c>
      <c r="C3">
        <v>3717</v>
      </c>
      <c r="D3">
        <f>SUM(A3:C3)</f>
        <v>51264</v>
      </c>
    </row>
    <row r="4" spans="1:17" x14ac:dyDescent="0.35">
      <c r="A4">
        <f>A3/$D$3</f>
        <v>0.38717228464419473</v>
      </c>
      <c r="B4">
        <f t="shared" ref="B4:C4" si="0">B3/$D$3</f>
        <v>0.54032069288389517</v>
      </c>
      <c r="C4">
        <f t="shared" si="0"/>
        <v>7.2507022471910113E-2</v>
      </c>
      <c r="D4">
        <f>SUM(A4:C4)</f>
        <v>1</v>
      </c>
    </row>
    <row r="6" spans="1:17" x14ac:dyDescent="0.35">
      <c r="A6" t="s">
        <v>5</v>
      </c>
      <c r="B6" t="s">
        <v>6</v>
      </c>
      <c r="C6" s="48" t="s">
        <v>7</v>
      </c>
      <c r="D6" s="48"/>
      <c r="E6" s="48"/>
      <c r="F6" t="s">
        <v>4</v>
      </c>
      <c r="H6" t="s">
        <v>9</v>
      </c>
      <c r="J6" s="48" t="s">
        <v>12</v>
      </c>
      <c r="K6" s="48"/>
      <c r="L6" s="48"/>
    </row>
    <row r="7" spans="1:17" x14ac:dyDescent="0.35">
      <c r="C7" s="7" t="s">
        <v>1</v>
      </c>
      <c r="D7" s="2" t="s">
        <v>2</v>
      </c>
      <c r="E7" s="5" t="s">
        <v>3</v>
      </c>
      <c r="F7" s="7"/>
      <c r="J7" s="7" t="s">
        <v>1</v>
      </c>
      <c r="K7" s="2" t="s">
        <v>2</v>
      </c>
      <c r="L7" s="5" t="s">
        <v>3</v>
      </c>
      <c r="N7" s="3" t="s">
        <v>10</v>
      </c>
      <c r="Q7" t="s">
        <v>13</v>
      </c>
    </row>
    <row r="8" spans="1:17" ht="14.5" customHeight="1" x14ac:dyDescent="0.35">
      <c r="A8" s="38" t="s">
        <v>14</v>
      </c>
      <c r="B8" s="23" t="s">
        <v>16</v>
      </c>
      <c r="C8" s="9">
        <v>7</v>
      </c>
      <c r="D8" s="16">
        <v>19</v>
      </c>
      <c r="E8" s="11">
        <v>0</v>
      </c>
      <c r="F8" s="10">
        <f>SUM(C8:E8)</f>
        <v>26</v>
      </c>
      <c r="H8">
        <f t="shared" ref="H8:H13" si="1">F8/$F$14</f>
        <v>5.071686335706622E-4</v>
      </c>
      <c r="J8">
        <f>C8/$F8</f>
        <v>0.26923076923076922</v>
      </c>
      <c r="K8">
        <f t="shared" ref="K8:L13" si="2">D8/$F8</f>
        <v>0.73076923076923073</v>
      </c>
      <c r="L8">
        <f t="shared" si="2"/>
        <v>0</v>
      </c>
      <c r="N8">
        <f>-J8*LN(J8)-K8*LN(K8)-0</f>
        <v>0.58249224388496046</v>
      </c>
    </row>
    <row r="9" spans="1:17" x14ac:dyDescent="0.35">
      <c r="A9" s="39"/>
      <c r="B9" s="24" t="s">
        <v>17</v>
      </c>
      <c r="C9" s="8">
        <v>34</v>
      </c>
      <c r="D9" s="10">
        <v>80</v>
      </c>
      <c r="E9" s="6">
        <v>0</v>
      </c>
      <c r="F9" s="10">
        <f t="shared" ref="F9:F13" si="3">SUM(C9:E9)</f>
        <v>114</v>
      </c>
      <c r="H9">
        <f t="shared" si="1"/>
        <v>2.2237393933482882E-3</v>
      </c>
      <c r="J9">
        <f t="shared" ref="J9:J13" si="4">C9/$F9</f>
        <v>0.2982456140350877</v>
      </c>
      <c r="K9">
        <f t="shared" si="2"/>
        <v>0.70175438596491224</v>
      </c>
      <c r="L9">
        <f t="shared" si="2"/>
        <v>0</v>
      </c>
      <c r="N9">
        <f>-J9*LN(J9)-K9*LN(K9)-0</f>
        <v>0.60937047812379364</v>
      </c>
    </row>
    <row r="10" spans="1:17" x14ac:dyDescent="0.35">
      <c r="A10" s="39"/>
      <c r="B10" s="24" t="s">
        <v>26</v>
      </c>
      <c r="C10" s="8">
        <v>3978</v>
      </c>
      <c r="D10" s="10">
        <v>3767</v>
      </c>
      <c r="E10" s="6">
        <v>97</v>
      </c>
      <c r="F10" s="10">
        <f t="shared" si="3"/>
        <v>7842</v>
      </c>
      <c r="H10">
        <f t="shared" si="1"/>
        <v>0.15296986247927435</v>
      </c>
      <c r="J10">
        <f t="shared" si="4"/>
        <v>0.50726855394032133</v>
      </c>
      <c r="K10">
        <f t="shared" si="2"/>
        <v>0.48036215251211428</v>
      </c>
      <c r="L10">
        <f t="shared" si="2"/>
        <v>1.2369293547564397E-2</v>
      </c>
      <c r="N10">
        <f t="shared" ref="N10:N13" si="5">-J10*LN(J10)-K10*LN(K10)-L10*LN(L10)</f>
        <v>0.75083195448715201</v>
      </c>
    </row>
    <row r="11" spans="1:17" x14ac:dyDescent="0.35">
      <c r="A11" s="39"/>
      <c r="B11" s="24" t="s">
        <v>18</v>
      </c>
      <c r="C11" s="8">
        <v>4</v>
      </c>
      <c r="D11" s="10">
        <v>8</v>
      </c>
      <c r="E11" s="6">
        <v>0</v>
      </c>
      <c r="F11" s="10">
        <f t="shared" si="3"/>
        <v>12</v>
      </c>
      <c r="H11">
        <f t="shared" si="1"/>
        <v>2.340778308787672E-4</v>
      </c>
      <c r="J11">
        <f t="shared" si="4"/>
        <v>0.33333333333333331</v>
      </c>
      <c r="K11">
        <f t="shared" si="2"/>
        <v>0.66666666666666663</v>
      </c>
      <c r="L11">
        <f t="shared" si="2"/>
        <v>0</v>
      </c>
      <c r="N11">
        <f>-J11*LN(J11)-K11*LN(K11)-0</f>
        <v>0.63651416829481278</v>
      </c>
    </row>
    <row r="12" spans="1:17" x14ac:dyDescent="0.35">
      <c r="A12" s="39"/>
      <c r="B12" s="24" t="s">
        <v>19</v>
      </c>
      <c r="C12" s="8">
        <v>4</v>
      </c>
      <c r="D12" s="10">
        <v>0</v>
      </c>
      <c r="E12" s="6">
        <v>0</v>
      </c>
      <c r="F12" s="10">
        <f t="shared" si="3"/>
        <v>4</v>
      </c>
      <c r="H12">
        <f t="shared" si="1"/>
        <v>7.8025943626255733E-5</v>
      </c>
      <c r="J12">
        <f t="shared" si="4"/>
        <v>1</v>
      </c>
      <c r="K12">
        <f t="shared" si="2"/>
        <v>0</v>
      </c>
      <c r="L12">
        <f t="shared" si="2"/>
        <v>0</v>
      </c>
      <c r="N12">
        <f>-J12*LN(J12)-0-0</f>
        <v>0</v>
      </c>
    </row>
    <row r="13" spans="1:17" x14ac:dyDescent="0.35">
      <c r="A13" s="40"/>
      <c r="B13" s="25" t="s">
        <v>20</v>
      </c>
      <c r="C13" s="7">
        <v>15821</v>
      </c>
      <c r="D13" s="2">
        <v>23825</v>
      </c>
      <c r="E13" s="5">
        <v>3621</v>
      </c>
      <c r="F13" s="10">
        <f t="shared" si="3"/>
        <v>43267</v>
      </c>
      <c r="H13">
        <f t="shared" si="1"/>
        <v>0.84398712571930168</v>
      </c>
      <c r="J13">
        <f t="shared" si="4"/>
        <v>0.36565974067996393</v>
      </c>
      <c r="K13">
        <f t="shared" si="2"/>
        <v>0.55065061132040583</v>
      </c>
      <c r="L13">
        <f t="shared" si="2"/>
        <v>8.3689647999630204E-2</v>
      </c>
      <c r="N13">
        <f t="shared" si="5"/>
        <v>0.9040249325218237</v>
      </c>
    </row>
    <row r="14" spans="1:17" x14ac:dyDescent="0.35">
      <c r="A14" s="28"/>
      <c r="F14" s="12">
        <f>SUM(F8:F13)</f>
        <v>51265</v>
      </c>
      <c r="G14" s="20" t="s">
        <v>4</v>
      </c>
      <c r="H14" s="2">
        <f>SUM(H8:H13)</f>
        <v>1</v>
      </c>
      <c r="N14" s="22" t="s">
        <v>15</v>
      </c>
      <c r="O14" s="22">
        <f>H8*N8+H9*N9+H10*N10+H11*N11+H12*N12+H13*N13</f>
        <v>0.87963956198920612</v>
      </c>
      <c r="Q14">
        <f>$G$2-O14</f>
        <v>1.062357790766999E-2</v>
      </c>
    </row>
    <row r="15" spans="1:17" ht="14.5" customHeight="1" x14ac:dyDescent="0.35">
      <c r="A15" s="38" t="s">
        <v>27</v>
      </c>
      <c r="B15" s="13" t="s">
        <v>28</v>
      </c>
      <c r="C15" s="9">
        <v>54</v>
      </c>
      <c r="D15" s="16">
        <v>63</v>
      </c>
      <c r="E15" s="11">
        <v>0</v>
      </c>
      <c r="F15" s="16">
        <f>SUM(C15:E15)</f>
        <v>117</v>
      </c>
      <c r="H15">
        <f>F15/$F$18</f>
        <v>2.2823033707865168E-3</v>
      </c>
      <c r="J15">
        <f>C15/$F15</f>
        <v>0.46153846153846156</v>
      </c>
      <c r="K15">
        <f t="shared" ref="K15:L17" si="6">D15/$F15</f>
        <v>0.53846153846153844</v>
      </c>
      <c r="L15">
        <f t="shared" si="6"/>
        <v>0</v>
      </c>
      <c r="N15">
        <f>-J15*LN(J15)-K15*LN(K15)-0</f>
        <v>0.69018567601880421</v>
      </c>
    </row>
    <row r="16" spans="1:17" x14ac:dyDescent="0.35">
      <c r="A16" s="39"/>
      <c r="B16" s="14" t="s">
        <v>29</v>
      </c>
      <c r="C16" s="8">
        <v>61</v>
      </c>
      <c r="D16" s="17">
        <v>47</v>
      </c>
      <c r="E16" s="6">
        <v>0</v>
      </c>
      <c r="F16" s="17">
        <f>SUM(C16:E16)</f>
        <v>108</v>
      </c>
      <c r="H16">
        <f>F16/$F$18</f>
        <v>2.1067415730337078E-3</v>
      </c>
      <c r="J16">
        <f t="shared" ref="J16:J17" si="7">C16/$F16</f>
        <v>0.56481481481481477</v>
      </c>
      <c r="K16">
        <f t="shared" si="6"/>
        <v>0.43518518518518517</v>
      </c>
      <c r="L16">
        <f t="shared" si="6"/>
        <v>0</v>
      </c>
      <c r="N16">
        <f>-J16*LN(J16)-K16*LN(K16)-0</f>
        <v>0.6847215697636202</v>
      </c>
    </row>
    <row r="17" spans="1:17" x14ac:dyDescent="0.35">
      <c r="A17" s="40"/>
      <c r="B17" s="15" t="s">
        <v>20</v>
      </c>
      <c r="C17" s="7">
        <v>19733</v>
      </c>
      <c r="D17" s="26">
        <v>27589</v>
      </c>
      <c r="E17" s="5">
        <v>3717</v>
      </c>
      <c r="F17" s="17">
        <f>SUM(C17:E17)</f>
        <v>51039</v>
      </c>
      <c r="H17">
        <f>F17/$F$18</f>
        <v>0.9956109550561798</v>
      </c>
      <c r="J17">
        <f t="shared" si="7"/>
        <v>0.38662591351711434</v>
      </c>
      <c r="K17">
        <f t="shared" si="6"/>
        <v>0.54054742451850546</v>
      </c>
      <c r="L17">
        <f t="shared" si="6"/>
        <v>7.2826661964380174E-2</v>
      </c>
      <c r="N17">
        <f t="shared" ref="N17" si="8">-J17*LN(J17)-K17*LN(K17)-L17*LN(L17)</f>
        <v>0.89072189075563679</v>
      </c>
    </row>
    <row r="18" spans="1:17" x14ac:dyDescent="0.35">
      <c r="A18" s="28"/>
      <c r="F18" s="17">
        <f>SUM(F15:F17)</f>
        <v>51264</v>
      </c>
      <c r="G18" s="20" t="s">
        <v>4</v>
      </c>
      <c r="H18" s="2">
        <f>SUM(H15:H17)</f>
        <v>1</v>
      </c>
      <c r="N18" s="22" t="s">
        <v>55</v>
      </c>
      <c r="O18" s="1">
        <f>H15*N15+H16*N16+H17*N17</f>
        <v>0.889830216836486</v>
      </c>
      <c r="Q18">
        <f>$G$2-O18</f>
        <v>4.329230603901113E-4</v>
      </c>
    </row>
    <row r="19" spans="1:17" x14ac:dyDescent="0.35">
      <c r="A19" s="46" t="s">
        <v>30</v>
      </c>
      <c r="B19" s="13" t="s">
        <v>20</v>
      </c>
      <c r="C19" s="9">
        <v>1394</v>
      </c>
      <c r="D19" s="16">
        <v>1861</v>
      </c>
      <c r="E19" s="11">
        <v>45</v>
      </c>
      <c r="F19" s="16">
        <f>SUM(C19:E19)</f>
        <v>3300</v>
      </c>
      <c r="H19" s="17">
        <f>F19/$F$21</f>
        <v>6.4372659176029967E-2</v>
      </c>
      <c r="J19">
        <f>C19/$F19</f>
        <v>0.42242424242424242</v>
      </c>
      <c r="K19">
        <f t="shared" ref="K19:L20" si="9">D19/$F19</f>
        <v>0.56393939393939396</v>
      </c>
      <c r="L19">
        <f t="shared" si="9"/>
        <v>1.3636363636363636E-2</v>
      </c>
      <c r="N19">
        <f>-J19*LN(J19)-K19*LN(K19)-L19*LN(L19)</f>
        <v>0.74561970777226039</v>
      </c>
    </row>
    <row r="20" spans="1:17" x14ac:dyDescent="0.35">
      <c r="A20" s="47"/>
      <c r="B20" s="15" t="s">
        <v>31</v>
      </c>
      <c r="C20" s="7">
        <v>18454</v>
      </c>
      <c r="D20" s="2">
        <v>25838</v>
      </c>
      <c r="E20" s="5">
        <v>3672</v>
      </c>
      <c r="F20" s="7">
        <f>SUM(C20:E20)</f>
        <v>47964</v>
      </c>
      <c r="H20" s="17">
        <f>F20/$F$21</f>
        <v>0.93562734082397003</v>
      </c>
      <c r="J20">
        <f>C20/$F20</f>
        <v>0.38474689350346092</v>
      </c>
      <c r="K20">
        <f t="shared" si="9"/>
        <v>0.53869568843299143</v>
      </c>
      <c r="L20">
        <f t="shared" si="9"/>
        <v>7.6557418063547655E-2</v>
      </c>
      <c r="N20">
        <f t="shared" ref="N20:N28" si="10">-J20*LN(J20)-K20*LN(K20)-L20*LN(L20)</f>
        <v>0.89746876913666207</v>
      </c>
    </row>
    <row r="21" spans="1:17" x14ac:dyDescent="0.35">
      <c r="F21" s="17">
        <f>SUM(F19:F20)</f>
        <v>51264</v>
      </c>
      <c r="G21" s="20" t="s">
        <v>4</v>
      </c>
      <c r="H21" s="2">
        <f>SUM(H19:H20)</f>
        <v>1</v>
      </c>
      <c r="N21" s="22" t="s">
        <v>56</v>
      </c>
      <c r="O21" s="1">
        <f>H19*N19+H20*N20</f>
        <v>0.88769384126325146</v>
      </c>
      <c r="Q21">
        <f>$G$2-O21</f>
        <v>2.5692986336246504E-3</v>
      </c>
    </row>
    <row r="22" spans="1:17" ht="14.5" customHeight="1" x14ac:dyDescent="0.35">
      <c r="A22" s="41" t="s">
        <v>32</v>
      </c>
      <c r="B22" s="13" t="s">
        <v>33</v>
      </c>
      <c r="C22" s="9">
        <v>19745</v>
      </c>
      <c r="D22" s="16">
        <v>27591</v>
      </c>
      <c r="E22" s="11">
        <v>3590</v>
      </c>
      <c r="F22" s="9">
        <f>SUM(C22:E22)</f>
        <v>50926</v>
      </c>
      <c r="H22">
        <f>F22/$F$24</f>
        <v>0.99340667915106118</v>
      </c>
      <c r="J22">
        <f>C22/$F22</f>
        <v>0.38771943604445669</v>
      </c>
      <c r="K22">
        <f t="shared" ref="K22:L23" si="11">D22/$F22</f>
        <v>0.54178612103836943</v>
      </c>
      <c r="L22">
        <f t="shared" si="11"/>
        <v>7.0494442917173938E-2</v>
      </c>
      <c r="N22">
        <f t="shared" si="10"/>
        <v>0.88637271148401031</v>
      </c>
    </row>
    <row r="23" spans="1:17" x14ac:dyDescent="0.35">
      <c r="A23" s="42"/>
      <c r="B23" s="15" t="s">
        <v>8</v>
      </c>
      <c r="C23" s="7">
        <v>103</v>
      </c>
      <c r="D23" s="26">
        <v>108</v>
      </c>
      <c r="E23" s="5">
        <v>127</v>
      </c>
      <c r="F23">
        <f>SUM(C23:E23)</f>
        <v>338</v>
      </c>
      <c r="H23">
        <f>F23/$F$24</f>
        <v>6.5933208489388261E-3</v>
      </c>
      <c r="J23">
        <f t="shared" ref="J23" si="12">C23/$F23</f>
        <v>0.30473372781065089</v>
      </c>
      <c r="K23">
        <f t="shared" si="11"/>
        <v>0.31952662721893493</v>
      </c>
      <c r="L23">
        <f t="shared" si="11"/>
        <v>0.37573964497041418</v>
      </c>
      <c r="N23">
        <f t="shared" si="10"/>
        <v>1.0944689182720446</v>
      </c>
    </row>
    <row r="24" spans="1:17" x14ac:dyDescent="0.35">
      <c r="A24" s="28"/>
      <c r="F24" s="17">
        <f>SUM(F22:F23)</f>
        <v>51264</v>
      </c>
      <c r="G24" s="20" t="s">
        <v>4</v>
      </c>
      <c r="H24" s="2">
        <f>SUM(H22:H23)</f>
        <v>1</v>
      </c>
      <c r="N24" s="22" t="s">
        <v>57</v>
      </c>
      <c r="O24" s="1">
        <f>H22*N22+H23*N23</f>
        <v>0.88774475654281093</v>
      </c>
      <c r="Q24">
        <f>$G$2-O24</f>
        <v>2.518383354065179E-3</v>
      </c>
    </row>
    <row r="25" spans="1:17" x14ac:dyDescent="0.35">
      <c r="A25" s="50" t="s">
        <v>35</v>
      </c>
      <c r="B25" s="31" t="s">
        <v>21</v>
      </c>
      <c r="C25" s="9">
        <v>11147</v>
      </c>
      <c r="D25" s="16">
        <v>14261</v>
      </c>
      <c r="E25" s="11">
        <v>2296</v>
      </c>
      <c r="F25" s="9">
        <f>SUM(C25:E25)</f>
        <v>27704</v>
      </c>
      <c r="H25" s="17">
        <f>F25/$F$30</f>
        <v>0.54041822721597998</v>
      </c>
      <c r="J25">
        <f t="shared" ref="J25:L26" si="13">C25/$F25</f>
        <v>0.40236066993935893</v>
      </c>
      <c r="K25">
        <f t="shared" si="13"/>
        <v>0.51476321108865142</v>
      </c>
      <c r="L25">
        <f t="shared" si="13"/>
        <v>8.2876118971989599E-2</v>
      </c>
      <c r="N25">
        <f t="shared" si="10"/>
        <v>0.91453472637166877</v>
      </c>
    </row>
    <row r="26" spans="1:17" x14ac:dyDescent="0.35">
      <c r="A26" s="51"/>
      <c r="B26" s="14" t="s">
        <v>22</v>
      </c>
      <c r="C26" s="8">
        <v>3796</v>
      </c>
      <c r="D26" s="17">
        <v>6737</v>
      </c>
      <c r="E26" s="6">
        <v>681</v>
      </c>
      <c r="F26" s="17">
        <f>SUM(C26:E26)</f>
        <v>11214</v>
      </c>
      <c r="H26" s="17">
        <f t="shared" ref="H26:H29" si="14">F26/$F$30</f>
        <v>0.21875</v>
      </c>
      <c r="J26">
        <f t="shared" si="13"/>
        <v>0.33850543962903512</v>
      </c>
      <c r="K26">
        <f t="shared" si="13"/>
        <v>0.60076689851970755</v>
      </c>
      <c r="L26">
        <f t="shared" si="13"/>
        <v>6.0727661851257358E-2</v>
      </c>
      <c r="N26">
        <f t="shared" si="10"/>
        <v>0.84291374473300473</v>
      </c>
    </row>
    <row r="27" spans="1:17" x14ac:dyDescent="0.35">
      <c r="A27" s="51"/>
      <c r="B27" s="14" t="s">
        <v>36</v>
      </c>
      <c r="C27" s="8">
        <v>263</v>
      </c>
      <c r="D27" s="17">
        <v>273</v>
      </c>
      <c r="E27" s="6">
        <v>47</v>
      </c>
      <c r="F27" s="17">
        <f>SUM(C27:E27)</f>
        <v>583</v>
      </c>
      <c r="H27" s="17">
        <f t="shared" si="14"/>
        <v>1.1372503121098627E-2</v>
      </c>
      <c r="J27">
        <f t="shared" ref="J27:J30" si="15">C27/$F27</f>
        <v>0.451114922813036</v>
      </c>
      <c r="K27">
        <f t="shared" ref="K27:L29" si="16">D27/$F27</f>
        <v>0.46826758147512865</v>
      </c>
      <c r="L27">
        <f t="shared" si="16"/>
        <v>8.0617495711835338E-2</v>
      </c>
      <c r="N27">
        <f t="shared" si="10"/>
        <v>0.91738230156726974</v>
      </c>
    </row>
    <row r="28" spans="1:17" x14ac:dyDescent="0.35">
      <c r="A28" s="51"/>
      <c r="B28" s="14" t="s">
        <v>37</v>
      </c>
      <c r="C28" s="8">
        <v>1666</v>
      </c>
      <c r="D28" s="17">
        <v>3075</v>
      </c>
      <c r="E28" s="6">
        <v>532</v>
      </c>
      <c r="F28" s="17">
        <f>SUM(C28:E28)</f>
        <v>5273</v>
      </c>
      <c r="H28" s="17">
        <f t="shared" si="14"/>
        <v>0.10285970661672909</v>
      </c>
      <c r="J28">
        <f t="shared" si="15"/>
        <v>0.31594917504267023</v>
      </c>
      <c r="K28">
        <f t="shared" si="16"/>
        <v>0.5831594917504267</v>
      </c>
      <c r="L28">
        <f t="shared" si="16"/>
        <v>0.10089133320690309</v>
      </c>
      <c r="N28">
        <f t="shared" si="10"/>
        <v>0.90993872564226863</v>
      </c>
    </row>
    <row r="29" spans="1:17" x14ac:dyDescent="0.35">
      <c r="A29" s="52"/>
      <c r="B29" s="15" t="s">
        <v>20</v>
      </c>
      <c r="C29" s="7">
        <v>2976</v>
      </c>
      <c r="D29" s="2">
        <v>3353</v>
      </c>
      <c r="E29" s="5">
        <v>161</v>
      </c>
      <c r="F29" s="7">
        <f>SUM(C29:E29)</f>
        <v>6490</v>
      </c>
      <c r="H29" s="17">
        <f t="shared" si="14"/>
        <v>0.12659956304619227</v>
      </c>
      <c r="J29">
        <f t="shared" si="15"/>
        <v>0.45855161787365178</v>
      </c>
      <c r="K29">
        <f t="shared" si="16"/>
        <v>0.51664098613251153</v>
      </c>
      <c r="L29">
        <f t="shared" si="16"/>
        <v>2.4807395993836672E-2</v>
      </c>
      <c r="N29">
        <f>-J29*LN(J29)-K29*LN(K29)-0</f>
        <v>0.69871798864748236</v>
      </c>
    </row>
    <row r="30" spans="1:17" x14ac:dyDescent="0.35">
      <c r="C30" s="12"/>
      <c r="F30" s="12">
        <f>SUM(F25:F29)</f>
        <v>51264</v>
      </c>
      <c r="G30" s="20" t="s">
        <v>4</v>
      </c>
      <c r="H30" s="17">
        <f>F30/$F$30</f>
        <v>1</v>
      </c>
      <c r="J30">
        <f t="shared" si="15"/>
        <v>0</v>
      </c>
      <c r="N30" s="22" t="s">
        <v>58</v>
      </c>
      <c r="O30" s="1">
        <f>H25*N25+H26*N26+H27*N27+H28*N28+H29*N29</f>
        <v>0.87110497271543741</v>
      </c>
      <c r="Q30" s="1">
        <f>$G$2-O30</f>
        <v>1.9158167181438701E-2</v>
      </c>
    </row>
    <row r="31" spans="1:17" x14ac:dyDescent="0.35">
      <c r="A31" s="46" t="s">
        <v>34</v>
      </c>
      <c r="B31" s="18" t="s">
        <v>33</v>
      </c>
      <c r="C31" s="9">
        <v>17774</v>
      </c>
      <c r="D31" s="16">
        <v>23057</v>
      </c>
      <c r="E31" s="11">
        <v>2858</v>
      </c>
      <c r="F31" s="9">
        <f>SUM(C31:E31)</f>
        <v>43689</v>
      </c>
      <c r="H31">
        <f>F31/$F$33</f>
        <v>0.85223548689138573</v>
      </c>
      <c r="J31">
        <f>C31/$F31</f>
        <v>0.40683009453180435</v>
      </c>
      <c r="K31">
        <f t="shared" ref="K31:L32" si="17">D31/$F31</f>
        <v>0.52775298129964066</v>
      </c>
      <c r="L31">
        <f t="shared" si="17"/>
        <v>6.5416924168555018E-2</v>
      </c>
      <c r="N31">
        <f t="shared" ref="N31:N36" si="18">-J31*LN(J31)-K31*LN(K31)-L31*LN(L31)</f>
        <v>0.88157798592704928</v>
      </c>
    </row>
    <row r="32" spans="1:17" x14ac:dyDescent="0.35">
      <c r="A32" s="47"/>
      <c r="B32" s="19" t="s">
        <v>8</v>
      </c>
      <c r="C32" s="7">
        <v>2074</v>
      </c>
      <c r="D32" s="2">
        <v>4642</v>
      </c>
      <c r="E32" s="5">
        <v>859</v>
      </c>
      <c r="F32" s="7">
        <f>SUM(C32:E32)</f>
        <v>7575</v>
      </c>
      <c r="H32">
        <f>F32/$F$33</f>
        <v>0.14776451310861424</v>
      </c>
      <c r="J32">
        <f>C32/$F32</f>
        <v>0.2737953795379538</v>
      </c>
      <c r="K32">
        <f t="shared" si="17"/>
        <v>0.61280528052805283</v>
      </c>
      <c r="L32">
        <f t="shared" si="17"/>
        <v>0.1133993399339934</v>
      </c>
      <c r="N32">
        <f t="shared" si="18"/>
        <v>0.90161534319353764</v>
      </c>
    </row>
    <row r="33" spans="1:17" x14ac:dyDescent="0.35">
      <c r="F33" s="2">
        <f>SUM(F31:F32)</f>
        <v>51264</v>
      </c>
      <c r="G33" s="20" t="s">
        <v>4</v>
      </c>
      <c r="H33" s="2">
        <f>SUM(H31:H32)</f>
        <v>1</v>
      </c>
      <c r="N33" s="22" t="s">
        <v>59</v>
      </c>
      <c r="O33" s="1">
        <f>H31*N31+H32*N32</f>
        <v>0.88453879626751519</v>
      </c>
      <c r="Q33">
        <f>$G$2-O33</f>
        <v>5.7243436293609173E-3</v>
      </c>
    </row>
    <row r="34" spans="1:17" ht="14.5" customHeight="1" x14ac:dyDescent="0.35">
      <c r="A34" s="43" t="s">
        <v>38</v>
      </c>
      <c r="B34" s="18" t="s">
        <v>39</v>
      </c>
      <c r="C34" s="9">
        <v>18006</v>
      </c>
      <c r="D34" s="16">
        <v>25423</v>
      </c>
      <c r="E34" s="11">
        <v>3368</v>
      </c>
      <c r="F34">
        <f>SUM(C34:E34)</f>
        <v>46797</v>
      </c>
      <c r="H34">
        <f>F34/$F$37</f>
        <v>0.91286282771535576</v>
      </c>
      <c r="J34">
        <f>C34/$F34</f>
        <v>0.38476825437528045</v>
      </c>
      <c r="K34">
        <f t="shared" ref="K34:L36" si="19">D34/$F34</f>
        <v>0.54326132017009643</v>
      </c>
      <c r="L34">
        <f t="shared" si="19"/>
        <v>7.1970425454623163E-2</v>
      </c>
      <c r="N34">
        <f t="shared" si="18"/>
        <v>0.88836669215393216</v>
      </c>
    </row>
    <row r="35" spans="1:17" x14ac:dyDescent="0.35">
      <c r="A35" s="44"/>
      <c r="B35" s="21" t="s">
        <v>40</v>
      </c>
      <c r="C35" s="8">
        <v>1756</v>
      </c>
      <c r="D35" s="17">
        <v>2072</v>
      </c>
      <c r="E35" s="6">
        <v>304</v>
      </c>
      <c r="F35">
        <f>SUM(C35:E35)</f>
        <v>4132</v>
      </c>
      <c r="H35">
        <f>F35/$F$37</f>
        <v>8.0602372034956307E-2</v>
      </c>
      <c r="J35">
        <f t="shared" ref="J35:J36" si="20">C35/$F35</f>
        <v>0.42497579864472412</v>
      </c>
      <c r="K35">
        <f t="shared" si="19"/>
        <v>0.50145208131655372</v>
      </c>
      <c r="L35">
        <f t="shared" si="19"/>
        <v>7.3572120038722169E-2</v>
      </c>
      <c r="N35">
        <f t="shared" si="18"/>
        <v>0.9017731451194706</v>
      </c>
    </row>
    <row r="36" spans="1:17" x14ac:dyDescent="0.35">
      <c r="A36" s="45"/>
      <c r="B36" s="19" t="s">
        <v>41</v>
      </c>
      <c r="C36" s="7">
        <v>86</v>
      </c>
      <c r="D36" s="26">
        <v>204</v>
      </c>
      <c r="E36" s="5">
        <v>45</v>
      </c>
      <c r="F36" s="17">
        <f>SUM(C36:E36)</f>
        <v>335</v>
      </c>
      <c r="H36">
        <f>F36/$F$37</f>
        <v>6.5348002496878905E-3</v>
      </c>
      <c r="J36">
        <f t="shared" si="20"/>
        <v>0.25671641791044775</v>
      </c>
      <c r="K36">
        <f t="shared" si="19"/>
        <v>0.60895522388059697</v>
      </c>
      <c r="L36">
        <f t="shared" si="19"/>
        <v>0.13432835820895522</v>
      </c>
      <c r="N36">
        <f t="shared" si="18"/>
        <v>0.92078677582003299</v>
      </c>
    </row>
    <row r="37" spans="1:17" x14ac:dyDescent="0.35">
      <c r="A37" s="33"/>
      <c r="F37" s="17">
        <f>SUM(F34:F36)</f>
        <v>51264</v>
      </c>
      <c r="H37">
        <f>F37/$F$37</f>
        <v>1</v>
      </c>
      <c r="N37" s="22" t="s">
        <v>60</v>
      </c>
      <c r="O37" s="1">
        <f>H34*N34+H35*N35+H36*N36</f>
        <v>0.88965914283436565</v>
      </c>
      <c r="Q37">
        <f>$G$2-O37</f>
        <v>6.0399706251046403E-4</v>
      </c>
    </row>
    <row r="38" spans="1:17" x14ac:dyDescent="0.35">
      <c r="A38" s="32"/>
    </row>
  </sheetData>
  <mergeCells count="12">
    <mergeCell ref="A34:A36"/>
    <mergeCell ref="A31:A32"/>
    <mergeCell ref="J6:L6"/>
    <mergeCell ref="E2:F2"/>
    <mergeCell ref="C6:E6"/>
    <mergeCell ref="A19:A20"/>
    <mergeCell ref="A25:A29"/>
    <mergeCell ref="N1:P1"/>
    <mergeCell ref="A1:C1"/>
    <mergeCell ref="A8:A13"/>
    <mergeCell ref="A15:A17"/>
    <mergeCell ref="A22:A23"/>
  </mergeCells>
  <printOptions gridLines="1"/>
  <pageMargins left="0.25" right="0.2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B98-D0D5-4494-9B42-0C22DF5CB63A}">
  <dimension ref="A1:Q193"/>
  <sheetViews>
    <sheetView topLeftCell="A150" zoomScaleNormal="100" workbookViewId="0">
      <selection activeCell="N141" sqref="N141:Q141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5" t="s">
        <v>61</v>
      </c>
      <c r="B1" s="36"/>
      <c r="C1" s="37"/>
      <c r="F1" s="29"/>
      <c r="G1" s="29"/>
      <c r="H1" s="29"/>
      <c r="N1" s="35" t="s">
        <v>61</v>
      </c>
      <c r="O1" s="36"/>
      <c r="P1" s="37"/>
    </row>
    <row r="2" spans="1:17" x14ac:dyDescent="0.35">
      <c r="A2" s="53" t="s">
        <v>0</v>
      </c>
      <c r="B2" s="53"/>
      <c r="C2" s="53"/>
      <c r="F2" s="53" t="s">
        <v>24</v>
      </c>
      <c r="G2" s="53"/>
      <c r="H2" s="53"/>
      <c r="N2" s="53" t="s">
        <v>24</v>
      </c>
      <c r="O2" s="53"/>
      <c r="P2" s="53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9" t="s">
        <v>11</v>
      </c>
      <c r="F3" s="49"/>
      <c r="G3">
        <f>-A5*LN(A5)-B5*LN(B5)-C5*LN(C5)</f>
        <v>0.91453472637166877</v>
      </c>
    </row>
    <row r="4" spans="1:17" x14ac:dyDescent="0.35">
      <c r="A4">
        <v>11147</v>
      </c>
      <c r="B4">
        <v>14261</v>
      </c>
      <c r="C4">
        <v>2296</v>
      </c>
      <c r="D4">
        <f>SUM(A4:C4)</f>
        <v>27704</v>
      </c>
    </row>
    <row r="5" spans="1:17" x14ac:dyDescent="0.35">
      <c r="A5">
        <f>A4/$D$4</f>
        <v>0.40236066993935893</v>
      </c>
      <c r="B5">
        <f t="shared" ref="B5:D5" si="0">B4/$D$4</f>
        <v>0.51476321108865142</v>
      </c>
      <c r="C5">
        <f t="shared" si="0"/>
        <v>8.2876118971989599E-2</v>
      </c>
      <c r="D5">
        <f t="shared" si="0"/>
        <v>1</v>
      </c>
    </row>
    <row r="7" spans="1:17" x14ac:dyDescent="0.35">
      <c r="A7" t="s">
        <v>5</v>
      </c>
      <c r="B7" t="s">
        <v>6</v>
      </c>
      <c r="C7" s="48" t="s">
        <v>7</v>
      </c>
      <c r="D7" s="48"/>
      <c r="E7" s="48"/>
      <c r="F7" t="s">
        <v>4</v>
      </c>
      <c r="H7" t="s">
        <v>9</v>
      </c>
      <c r="J7" s="48" t="s">
        <v>12</v>
      </c>
      <c r="K7" s="48"/>
      <c r="L7" s="48"/>
    </row>
    <row r="8" spans="1:17" x14ac:dyDescent="0.35">
      <c r="C8" s="7" t="s">
        <v>1</v>
      </c>
      <c r="D8" s="2" t="s">
        <v>2</v>
      </c>
      <c r="E8" s="5" t="s">
        <v>3</v>
      </c>
      <c r="J8" s="7" t="s">
        <v>1</v>
      </c>
      <c r="K8" s="2" t="s">
        <v>2</v>
      </c>
      <c r="L8" s="5" t="s">
        <v>3</v>
      </c>
      <c r="N8" s="3" t="s">
        <v>10</v>
      </c>
      <c r="Q8" t="s">
        <v>13</v>
      </c>
    </row>
    <row r="9" spans="1:17" ht="27" customHeight="1" x14ac:dyDescent="0.35">
      <c r="A9" s="50" t="s">
        <v>14</v>
      </c>
      <c r="B9" s="23" t="s">
        <v>16</v>
      </c>
      <c r="C9" s="9">
        <v>5</v>
      </c>
      <c r="D9" s="16">
        <v>16</v>
      </c>
      <c r="E9" s="11">
        <v>0</v>
      </c>
      <c r="F9" s="10">
        <f>SUM(C9:E9)</f>
        <v>21</v>
      </c>
      <c r="H9">
        <f t="shared" ref="H9:H14" si="1">F9/$F$15</f>
        <v>7.5801328328039272E-4</v>
      </c>
      <c r="J9">
        <f>C9/$F9</f>
        <v>0.23809523809523808</v>
      </c>
      <c r="K9">
        <f t="shared" ref="K9:L14" si="2">D9/$F9</f>
        <v>0.76190476190476186</v>
      </c>
      <c r="L9">
        <f t="shared" si="2"/>
        <v>0</v>
      </c>
      <c r="N9">
        <f>-J9*LN(J9)-K9*LN(K9)-0</f>
        <v>0.54887438448499437</v>
      </c>
    </row>
    <row r="10" spans="1:17" ht="29" x14ac:dyDescent="0.35">
      <c r="A10" s="51"/>
      <c r="B10" s="24" t="s">
        <v>17</v>
      </c>
      <c r="C10" s="8">
        <v>23</v>
      </c>
      <c r="D10" s="10">
        <v>38</v>
      </c>
      <c r="E10" s="6">
        <v>0</v>
      </c>
      <c r="F10" s="10">
        <f t="shared" ref="F10:F14" si="3">SUM(C10:E10)</f>
        <v>61</v>
      </c>
      <c r="H10">
        <f t="shared" si="1"/>
        <v>2.201848108576379E-3</v>
      </c>
      <c r="J10">
        <f t="shared" ref="J10:J14" si="4">C10/$F10</f>
        <v>0.37704918032786883</v>
      </c>
      <c r="K10">
        <f t="shared" si="2"/>
        <v>0.62295081967213117</v>
      </c>
      <c r="L10">
        <f t="shared" si="2"/>
        <v>0</v>
      </c>
      <c r="N10">
        <f>-J10*LN(J10)-K10*LN(K10)-0</f>
        <v>0.66260106030489974</v>
      </c>
    </row>
    <row r="11" spans="1:17" ht="29" x14ac:dyDescent="0.35">
      <c r="A11" s="51"/>
      <c r="B11" s="24" t="s">
        <v>26</v>
      </c>
      <c r="C11" s="8">
        <v>1785</v>
      </c>
      <c r="D11" s="10">
        <v>1495</v>
      </c>
      <c r="E11" s="6">
        <v>73</v>
      </c>
      <c r="F11" s="10">
        <f t="shared" si="3"/>
        <v>3353</v>
      </c>
      <c r="H11">
        <f t="shared" si="1"/>
        <v>0.12102945423043604</v>
      </c>
      <c r="J11">
        <f t="shared" si="4"/>
        <v>0.53235908141962418</v>
      </c>
      <c r="K11">
        <f t="shared" si="2"/>
        <v>0.44586937071279453</v>
      </c>
      <c r="L11">
        <f t="shared" si="2"/>
        <v>2.1771547867581269E-2</v>
      </c>
      <c r="N11">
        <f t="shared" ref="N11:N14" si="5">-J11*LN(J11)-K11*LN(K11)-L11*LN(L11)</f>
        <v>0.77908363501874445</v>
      </c>
    </row>
    <row r="12" spans="1:17" x14ac:dyDescent="0.35">
      <c r="A12" s="51"/>
      <c r="B12" s="24" t="s">
        <v>18</v>
      </c>
      <c r="C12" s="8">
        <v>3</v>
      </c>
      <c r="D12" s="10">
        <v>0</v>
      </c>
      <c r="E12" s="6">
        <v>0</v>
      </c>
      <c r="F12" s="10">
        <f t="shared" si="3"/>
        <v>3</v>
      </c>
      <c r="H12">
        <f t="shared" si="1"/>
        <v>1.0828761189719895E-4</v>
      </c>
      <c r="J12">
        <f t="shared" si="4"/>
        <v>1</v>
      </c>
      <c r="K12">
        <f t="shared" si="2"/>
        <v>0</v>
      </c>
      <c r="L12">
        <f t="shared" si="2"/>
        <v>0</v>
      </c>
      <c r="N12">
        <f>-J12*LN(J12)-0-0</f>
        <v>0</v>
      </c>
    </row>
    <row r="13" spans="1:17" ht="29" x14ac:dyDescent="0.35">
      <c r="A13" s="51"/>
      <c r="B13" s="24" t="s">
        <v>19</v>
      </c>
      <c r="C13" s="8">
        <v>0</v>
      </c>
      <c r="D13" s="10">
        <v>0</v>
      </c>
      <c r="E13" s="6">
        <v>0</v>
      </c>
      <c r="F13" s="10">
        <f t="shared" si="3"/>
        <v>0</v>
      </c>
      <c r="H13">
        <f t="shared" si="1"/>
        <v>0</v>
      </c>
      <c r="J13" t="e">
        <f t="shared" si="4"/>
        <v>#DIV/0!</v>
      </c>
      <c r="K13" t="e">
        <f t="shared" si="2"/>
        <v>#DIV/0!</v>
      </c>
      <c r="L13" t="e">
        <f t="shared" si="2"/>
        <v>#DIV/0!</v>
      </c>
      <c r="N13">
        <v>0</v>
      </c>
    </row>
    <row r="14" spans="1:17" x14ac:dyDescent="0.35">
      <c r="A14" s="52"/>
      <c r="B14" s="25" t="s">
        <v>20</v>
      </c>
      <c r="C14" s="7">
        <v>9331</v>
      </c>
      <c r="D14" s="2">
        <v>12712</v>
      </c>
      <c r="E14" s="5">
        <v>2223</v>
      </c>
      <c r="F14" s="10">
        <f t="shared" si="3"/>
        <v>24266</v>
      </c>
      <c r="H14">
        <f t="shared" si="1"/>
        <v>0.87590239676580994</v>
      </c>
      <c r="J14">
        <f t="shared" si="4"/>
        <v>0.38452979477458171</v>
      </c>
      <c r="K14">
        <f t="shared" si="2"/>
        <v>0.52386054561938511</v>
      </c>
      <c r="L14">
        <f t="shared" si="2"/>
        <v>9.1609659606033136E-2</v>
      </c>
      <c r="N14">
        <f t="shared" si="5"/>
        <v>0.925166743854962</v>
      </c>
    </row>
    <row r="15" spans="1:17" x14ac:dyDescent="0.35">
      <c r="A15" s="28"/>
      <c r="F15" s="12">
        <f>SUM(F9:F14)</f>
        <v>27704</v>
      </c>
      <c r="G15" s="20" t="s">
        <v>4</v>
      </c>
      <c r="H15" s="2">
        <f>SUM(H9:H14)</f>
        <v>1</v>
      </c>
      <c r="N15" s="22" t="s">
        <v>15</v>
      </c>
      <c r="O15" s="22">
        <f>H9*N9+H10*N10+H11*N11+H12*N12+H13*N13+H14*N14</f>
        <v>0.90652283646242937</v>
      </c>
      <c r="Q15" s="1">
        <f>$G$3-O15</f>
        <v>8.0118899092394003E-3</v>
      </c>
    </row>
    <row r="16" spans="1:17" x14ac:dyDescent="0.35">
      <c r="A16" s="38" t="s">
        <v>27</v>
      </c>
      <c r="B16" s="13" t="s">
        <v>28</v>
      </c>
      <c r="C16" s="9">
        <v>29</v>
      </c>
      <c r="D16" s="16">
        <v>49</v>
      </c>
      <c r="E16" s="11">
        <v>0</v>
      </c>
      <c r="F16" s="16">
        <f>SUM(C16:E16)</f>
        <v>78</v>
      </c>
      <c r="H16">
        <f>F16/$F$19</f>
        <v>2.8154779093271728E-3</v>
      </c>
      <c r="J16">
        <f>C16/$F16</f>
        <v>0.37179487179487181</v>
      </c>
      <c r="K16">
        <f t="shared" ref="K16:L18" si="6">D16/$F16</f>
        <v>0.62820512820512819</v>
      </c>
      <c r="L16">
        <f t="shared" si="6"/>
        <v>0</v>
      </c>
      <c r="N16">
        <f>-J16*LN(J16)-K16*LN(K16)-0</f>
        <v>0.65990403595845781</v>
      </c>
    </row>
    <row r="17" spans="1:17" ht="14.5" customHeight="1" x14ac:dyDescent="0.35">
      <c r="A17" s="39"/>
      <c r="B17" s="14" t="s">
        <v>29</v>
      </c>
      <c r="C17" s="8">
        <v>21</v>
      </c>
      <c r="D17" s="17">
        <v>15</v>
      </c>
      <c r="E17" s="6">
        <v>0</v>
      </c>
      <c r="F17" s="17">
        <f>SUM(C17:E17)</f>
        <v>36</v>
      </c>
      <c r="H17">
        <f>F17/$F$19</f>
        <v>1.2994513427663876E-3</v>
      </c>
      <c r="J17">
        <f t="shared" ref="J17:J18" si="7">C17/$F17</f>
        <v>0.58333333333333337</v>
      </c>
      <c r="K17">
        <f t="shared" si="6"/>
        <v>0.41666666666666669</v>
      </c>
      <c r="L17">
        <f t="shared" si="6"/>
        <v>0</v>
      </c>
      <c r="N17">
        <f>-J17*LN(J17)-K17*LN(K17)-0</f>
        <v>0.67919326599152563</v>
      </c>
    </row>
    <row r="18" spans="1:17" x14ac:dyDescent="0.35">
      <c r="A18" s="40"/>
      <c r="B18" s="15" t="s">
        <v>20</v>
      </c>
      <c r="C18" s="7">
        <v>11097</v>
      </c>
      <c r="D18" s="26">
        <v>14197</v>
      </c>
      <c r="E18" s="5">
        <v>2296</v>
      </c>
      <c r="F18" s="17">
        <f>SUM(C18:E18)</f>
        <v>27590</v>
      </c>
      <c r="H18">
        <f>F18/$F$19</f>
        <v>0.99588507074790644</v>
      </c>
      <c r="J18">
        <f t="shared" si="7"/>
        <v>0.40221094599492568</v>
      </c>
      <c r="K18">
        <f t="shared" si="6"/>
        <v>0.51457049655672349</v>
      </c>
      <c r="L18">
        <f t="shared" si="6"/>
        <v>8.3218557448350855E-2</v>
      </c>
      <c r="N18">
        <f t="shared" ref="N18" si="8">-J18*LN(J18)-K18*LN(K18)-L18*LN(L18)</f>
        <v>0.91512248618351355</v>
      </c>
    </row>
    <row r="19" spans="1:17" x14ac:dyDescent="0.35">
      <c r="A19" s="28"/>
      <c r="F19" s="17">
        <f>SUM(F16:F18)</f>
        <v>27704</v>
      </c>
      <c r="G19" s="20" t="s">
        <v>4</v>
      </c>
      <c r="H19" s="2">
        <f>SUM(H16:H18)</f>
        <v>1</v>
      </c>
      <c r="N19" s="22" t="s">
        <v>55</v>
      </c>
      <c r="O19" s="1">
        <f>H16*N16+H17*N17+H18*N18</f>
        <v>0.91409734573287593</v>
      </c>
      <c r="Q19">
        <f>$G$3-O19</f>
        <v>4.3738063879283917E-4</v>
      </c>
    </row>
    <row r="20" spans="1:17" x14ac:dyDescent="0.35">
      <c r="A20" s="46" t="s">
        <v>30</v>
      </c>
      <c r="B20" s="13" t="s">
        <v>20</v>
      </c>
      <c r="C20" s="9">
        <v>0</v>
      </c>
      <c r="D20" s="16">
        <v>0</v>
      </c>
      <c r="E20" s="11">
        <v>0</v>
      </c>
      <c r="F20" s="16">
        <f>SUM(C20:E20)</f>
        <v>0</v>
      </c>
      <c r="H20" s="17">
        <f>F20/$F$22</f>
        <v>0</v>
      </c>
      <c r="J20" t="e">
        <f>C20/$F20</f>
        <v>#DIV/0!</v>
      </c>
      <c r="K20" t="e">
        <f t="shared" ref="K20:L21" si="9">D20/$F20</f>
        <v>#DIV/0!</v>
      </c>
      <c r="L20" t="e">
        <f t="shared" si="9"/>
        <v>#DIV/0!</v>
      </c>
      <c r="N20">
        <v>0</v>
      </c>
    </row>
    <row r="21" spans="1:17" x14ac:dyDescent="0.35">
      <c r="A21" s="47"/>
      <c r="B21" s="15" t="s">
        <v>31</v>
      </c>
      <c r="C21" s="7">
        <v>11147</v>
      </c>
      <c r="D21" s="2">
        <v>14261</v>
      </c>
      <c r="E21" s="5">
        <v>2296</v>
      </c>
      <c r="F21" s="7">
        <f>SUM(C21:E21)</f>
        <v>27704</v>
      </c>
      <c r="H21" s="17">
        <f>F21/$F$22</f>
        <v>1</v>
      </c>
      <c r="J21">
        <f>C21/$F21</f>
        <v>0.40236066993935893</v>
      </c>
      <c r="K21">
        <f t="shared" si="9"/>
        <v>0.51476321108865142</v>
      </c>
      <c r="L21">
        <f t="shared" si="9"/>
        <v>8.2876118971989599E-2</v>
      </c>
      <c r="N21">
        <f t="shared" ref="N21:N24" si="10">-J21*LN(J21)-K21*LN(K21)-L21*LN(L21)</f>
        <v>0.91453472637166877</v>
      </c>
    </row>
    <row r="22" spans="1:17" x14ac:dyDescent="0.35">
      <c r="F22" s="17">
        <f>SUM(F20:F21)</f>
        <v>27704</v>
      </c>
      <c r="G22" s="20" t="s">
        <v>4</v>
      </c>
      <c r="H22" s="2">
        <f>SUM(H20:H21)</f>
        <v>1</v>
      </c>
      <c r="N22" s="22" t="s">
        <v>56</v>
      </c>
      <c r="O22" s="1">
        <f>H20*N20+H21*N21</f>
        <v>0.91453472637166877</v>
      </c>
      <c r="Q22">
        <f>$G$3-O22</f>
        <v>0</v>
      </c>
    </row>
    <row r="23" spans="1:17" x14ac:dyDescent="0.35">
      <c r="A23" s="41" t="s">
        <v>32</v>
      </c>
      <c r="B23" s="13" t="s">
        <v>33</v>
      </c>
      <c r="C23" s="9">
        <v>11095</v>
      </c>
      <c r="D23" s="16">
        <v>14232</v>
      </c>
      <c r="E23" s="11">
        <v>2217</v>
      </c>
      <c r="F23" s="9">
        <f>SUM(C23:E23)</f>
        <v>27544</v>
      </c>
      <c r="H23">
        <f>F23/$F$25</f>
        <v>0.9942246606988161</v>
      </c>
      <c r="J23">
        <f>C23/$F23</f>
        <v>0.4028100493755446</v>
      </c>
      <c r="K23">
        <f t="shared" ref="K23:L24" si="11">D23/$F23</f>
        <v>0.51670055184432184</v>
      </c>
      <c r="L23">
        <f t="shared" si="11"/>
        <v>8.04893987801336E-2</v>
      </c>
      <c r="N23">
        <f t="shared" si="10"/>
        <v>0.91024783038285184</v>
      </c>
    </row>
    <row r="24" spans="1:17" x14ac:dyDescent="0.35">
      <c r="A24" s="42"/>
      <c r="B24" s="15" t="s">
        <v>8</v>
      </c>
      <c r="C24" s="7">
        <v>52</v>
      </c>
      <c r="D24" s="26">
        <v>29</v>
      </c>
      <c r="E24" s="5">
        <v>79</v>
      </c>
      <c r="F24">
        <f>SUM(C24:E24)</f>
        <v>160</v>
      </c>
      <c r="H24">
        <f>F24/$F$25</f>
        <v>5.775339301183945E-3</v>
      </c>
      <c r="J24">
        <f t="shared" ref="J24" si="12">C24/$F24</f>
        <v>0.32500000000000001</v>
      </c>
      <c r="K24">
        <f t="shared" si="11"/>
        <v>0.18124999999999999</v>
      </c>
      <c r="L24">
        <f t="shared" si="11"/>
        <v>0.49375000000000002</v>
      </c>
      <c r="N24">
        <f t="shared" si="10"/>
        <v>1.0232823603542229</v>
      </c>
    </row>
    <row r="25" spans="1:17" ht="14.5" customHeight="1" x14ac:dyDescent="0.35">
      <c r="A25" s="28"/>
      <c r="F25" s="17">
        <f>SUM(F23:F24)</f>
        <v>27704</v>
      </c>
      <c r="G25" s="20" t="s">
        <v>4</v>
      </c>
      <c r="H25" s="2">
        <f>SUM(H23:H24)</f>
        <v>1</v>
      </c>
      <c r="N25" s="22" t="s">
        <v>57</v>
      </c>
      <c r="O25" s="1">
        <f>H23*N23+H24*N24</f>
        <v>0.91090064314618635</v>
      </c>
      <c r="Q25">
        <f>$G$3-O25</f>
        <v>3.6340832254824207E-3</v>
      </c>
    </row>
    <row r="26" spans="1:17" ht="14.5" customHeight="1" x14ac:dyDescent="0.35">
      <c r="A26" s="46" t="s">
        <v>34</v>
      </c>
      <c r="B26" s="18" t="s">
        <v>33</v>
      </c>
      <c r="C26" s="9">
        <v>10258</v>
      </c>
      <c r="D26" s="16">
        <v>12405</v>
      </c>
      <c r="E26" s="11">
        <v>1915</v>
      </c>
      <c r="F26" s="9">
        <f>SUM(C26:E26)</f>
        <v>24578</v>
      </c>
      <c r="H26">
        <f>F26/$F$28</f>
        <v>0.88716430840311866</v>
      </c>
      <c r="J26">
        <f>C26/$F26</f>
        <v>0.41736512328098302</v>
      </c>
      <c r="K26">
        <f t="shared" ref="K26:L27" si="13">D26/$F26</f>
        <v>0.50471966799576862</v>
      </c>
      <c r="L26">
        <f t="shared" si="13"/>
        <v>7.7915208723248433E-2</v>
      </c>
      <c r="N26">
        <f t="shared" ref="N26:N31" si="14">-J26*LN(J26)-K26*LN(K26)-L26*LN(L26)</f>
        <v>0.90864427910473133</v>
      </c>
    </row>
    <row r="27" spans="1:17" x14ac:dyDescent="0.35">
      <c r="A27" s="47"/>
      <c r="B27" s="19" t="s">
        <v>8</v>
      </c>
      <c r="C27" s="7">
        <v>889</v>
      </c>
      <c r="D27" s="2">
        <v>1856</v>
      </c>
      <c r="E27" s="5">
        <v>381</v>
      </c>
      <c r="F27" s="7">
        <f>SUM(C27:E27)</f>
        <v>3126</v>
      </c>
      <c r="H27">
        <f>F27/$F$28</f>
        <v>0.11283569159688131</v>
      </c>
      <c r="J27">
        <f>C27/$F27</f>
        <v>0.28438899552143315</v>
      </c>
      <c r="K27">
        <f t="shared" si="13"/>
        <v>0.5937300063979527</v>
      </c>
      <c r="L27">
        <f t="shared" si="13"/>
        <v>0.1218809980806142</v>
      </c>
      <c r="N27">
        <f t="shared" si="14"/>
        <v>0.92364800507432621</v>
      </c>
    </row>
    <row r="28" spans="1:17" x14ac:dyDescent="0.35">
      <c r="F28" s="2">
        <f>SUM(F26:F27)</f>
        <v>27704</v>
      </c>
      <c r="G28" s="20" t="s">
        <v>4</v>
      </c>
      <c r="H28" s="2">
        <f>SUM(H26:H27)</f>
        <v>1</v>
      </c>
      <c r="N28" s="22" t="s">
        <v>59</v>
      </c>
      <c r="O28" s="1">
        <f>H26*N26+H27*N27</f>
        <v>0.91033723490104068</v>
      </c>
      <c r="Q28">
        <f>$G$3-O28</f>
        <v>4.1974914706280897E-3</v>
      </c>
    </row>
    <row r="29" spans="1:17" x14ac:dyDescent="0.35">
      <c r="A29" s="43" t="s">
        <v>38</v>
      </c>
      <c r="B29" s="18" t="s">
        <v>39</v>
      </c>
      <c r="C29" s="9">
        <v>10164</v>
      </c>
      <c r="D29" s="16">
        <v>13165</v>
      </c>
      <c r="E29" s="11">
        <v>2056</v>
      </c>
      <c r="F29">
        <f>SUM(C29:E29)</f>
        <v>25385</v>
      </c>
      <c r="H29">
        <f>F29/$F$32</f>
        <v>0.91629367600346523</v>
      </c>
      <c r="J29">
        <f>C29/$F29</f>
        <v>0.40039393342525115</v>
      </c>
      <c r="K29">
        <f t="shared" ref="K29:L31" si="15">D29/$F29</f>
        <v>0.51861335434311606</v>
      </c>
      <c r="L29">
        <f t="shared" si="15"/>
        <v>8.099271223163286E-2</v>
      </c>
      <c r="N29">
        <f t="shared" si="14"/>
        <v>0.91056968400584459</v>
      </c>
    </row>
    <row r="30" spans="1:17" ht="14.5" customHeight="1" x14ac:dyDescent="0.35">
      <c r="A30" s="44"/>
      <c r="B30" s="21" t="s">
        <v>40</v>
      </c>
      <c r="C30" s="8">
        <v>907</v>
      </c>
      <c r="D30" s="17">
        <v>1024</v>
      </c>
      <c r="E30" s="6">
        <v>213</v>
      </c>
      <c r="F30">
        <f>SUM(C30:E30)</f>
        <v>2144</v>
      </c>
      <c r="H30">
        <f>F30/$F$32</f>
        <v>7.738954663586485E-2</v>
      </c>
      <c r="J30">
        <f t="shared" ref="J30:J31" si="16">C30/$F30</f>
        <v>0.42304104477611942</v>
      </c>
      <c r="K30">
        <f t="shared" si="15"/>
        <v>0.47761194029850745</v>
      </c>
      <c r="L30">
        <f t="shared" si="15"/>
        <v>9.9347014925373137E-2</v>
      </c>
      <c r="N30">
        <f t="shared" si="14"/>
        <v>0.94627667401700954</v>
      </c>
    </row>
    <row r="31" spans="1:17" ht="29" x14ac:dyDescent="0.35">
      <c r="A31" s="45"/>
      <c r="B31" s="34" t="s">
        <v>41</v>
      </c>
      <c r="C31" s="7">
        <v>76</v>
      </c>
      <c r="D31" s="26">
        <v>72</v>
      </c>
      <c r="E31" s="5">
        <v>27</v>
      </c>
      <c r="F31" s="17">
        <f>SUM(C31:E31)</f>
        <v>175</v>
      </c>
      <c r="H31">
        <f>F31/$F$32</f>
        <v>6.3167773606699392E-3</v>
      </c>
      <c r="J31">
        <f t="shared" si="16"/>
        <v>0.43428571428571427</v>
      </c>
      <c r="K31">
        <f t="shared" si="15"/>
        <v>0.41142857142857142</v>
      </c>
      <c r="L31">
        <f t="shared" si="15"/>
        <v>0.15428571428571428</v>
      </c>
      <c r="N31">
        <f t="shared" si="14"/>
        <v>1.015967174991891</v>
      </c>
    </row>
    <row r="32" spans="1:17" x14ac:dyDescent="0.35">
      <c r="A32" s="33"/>
      <c r="F32" s="17">
        <f>SUM(F29:F31)</f>
        <v>27704</v>
      </c>
      <c r="H32">
        <f>F32/$F$32</f>
        <v>1</v>
      </c>
      <c r="N32" s="22" t="s">
        <v>60</v>
      </c>
      <c r="O32" s="1">
        <f>H29*N29+H30*N30+H31*N31</f>
        <v>0.91399880425947222</v>
      </c>
      <c r="Q32">
        <f>$G$3-O32</f>
        <v>5.3592211219655184E-4</v>
      </c>
    </row>
    <row r="33" spans="1:17" x14ac:dyDescent="0.35">
      <c r="A33" s="35" t="s">
        <v>61</v>
      </c>
      <c r="B33" s="36"/>
      <c r="C33" s="37"/>
      <c r="N33" s="35" t="s">
        <v>61</v>
      </c>
      <c r="O33" s="36"/>
      <c r="P33" s="37"/>
    </row>
    <row r="34" spans="1:17" x14ac:dyDescent="0.35">
      <c r="A34" s="53" t="s">
        <v>0</v>
      </c>
      <c r="B34" s="53"/>
      <c r="C34" s="53"/>
      <c r="F34" s="53" t="s">
        <v>25</v>
      </c>
      <c r="G34" s="53"/>
      <c r="H34" s="53"/>
      <c r="N34" s="53" t="s">
        <v>25</v>
      </c>
      <c r="O34" s="53"/>
      <c r="P34" s="53"/>
    </row>
    <row r="35" spans="1:17" ht="14.5" customHeight="1" x14ac:dyDescent="0.35">
      <c r="A35" s="2" t="s">
        <v>1</v>
      </c>
      <c r="B35" s="2" t="s">
        <v>2</v>
      </c>
      <c r="C35" s="2" t="s">
        <v>3</v>
      </c>
      <c r="D35" s="2" t="s">
        <v>4</v>
      </c>
      <c r="E35" s="49" t="s">
        <v>11</v>
      </c>
      <c r="F35" s="49"/>
      <c r="G35">
        <f>-A37*LN(A37)-B37*LN(B37)-C37*LN(C37)</f>
        <v>0.84291374473300473</v>
      </c>
    </row>
    <row r="36" spans="1:17" x14ac:dyDescent="0.35">
      <c r="A36">
        <v>3796</v>
      </c>
      <c r="B36">
        <v>6737</v>
      </c>
      <c r="C36">
        <v>681</v>
      </c>
      <c r="D36">
        <f>SUM(A36:C36)</f>
        <v>11214</v>
      </c>
    </row>
    <row r="37" spans="1:17" x14ac:dyDescent="0.35">
      <c r="A37">
        <f>A36/$D$36</f>
        <v>0.33850543962903512</v>
      </c>
      <c r="B37">
        <f t="shared" ref="B37:D37" si="17">B36/$D$36</f>
        <v>0.60076689851970755</v>
      </c>
      <c r="C37">
        <f t="shared" si="17"/>
        <v>6.0727661851257358E-2</v>
      </c>
      <c r="D37">
        <f t="shared" si="17"/>
        <v>1</v>
      </c>
    </row>
    <row r="39" spans="1:17" x14ac:dyDescent="0.35">
      <c r="A39" t="s">
        <v>5</v>
      </c>
      <c r="B39" t="s">
        <v>6</v>
      </c>
      <c r="C39" s="48" t="s">
        <v>7</v>
      </c>
      <c r="D39" s="48"/>
      <c r="E39" s="48"/>
      <c r="F39" t="s">
        <v>4</v>
      </c>
      <c r="H39" t="s">
        <v>9</v>
      </c>
      <c r="J39" s="48" t="s">
        <v>12</v>
      </c>
      <c r="K39" s="48"/>
      <c r="L39" s="48"/>
    </row>
    <row r="40" spans="1:17" x14ac:dyDescent="0.35">
      <c r="C40" s="7" t="s">
        <v>1</v>
      </c>
      <c r="D40" s="2" t="s">
        <v>2</v>
      </c>
      <c r="E40" s="5" t="s">
        <v>3</v>
      </c>
      <c r="J40" s="7" t="s">
        <v>1</v>
      </c>
      <c r="K40" s="2" t="s">
        <v>2</v>
      </c>
      <c r="L40" s="5" t="s">
        <v>3</v>
      </c>
      <c r="N40" s="4" t="s">
        <v>10</v>
      </c>
      <c r="Q40" t="s">
        <v>13</v>
      </c>
    </row>
    <row r="41" spans="1:17" ht="29" x14ac:dyDescent="0.35">
      <c r="A41" s="50" t="s">
        <v>14</v>
      </c>
      <c r="B41" s="23" t="s">
        <v>16</v>
      </c>
      <c r="C41" s="9">
        <v>0</v>
      </c>
      <c r="D41" s="16">
        <v>3</v>
      </c>
      <c r="E41" s="11">
        <v>0</v>
      </c>
      <c r="F41" s="10">
        <f>SUM(C41:E41)</f>
        <v>3</v>
      </c>
      <c r="H41">
        <f>F41/$F$47</f>
        <v>2.6752273943285177E-4</v>
      </c>
      <c r="J41">
        <f>C41/$F41</f>
        <v>0</v>
      </c>
      <c r="K41">
        <f t="shared" ref="K41:L46" si="18">D41/$F41</f>
        <v>1</v>
      </c>
      <c r="L41">
        <f t="shared" si="18"/>
        <v>0</v>
      </c>
      <c r="N41">
        <f>0-K41*LN(K41)-0</f>
        <v>0</v>
      </c>
    </row>
    <row r="42" spans="1:17" ht="29" x14ac:dyDescent="0.35">
      <c r="A42" s="51"/>
      <c r="B42" s="24" t="s">
        <v>17</v>
      </c>
      <c r="C42" s="8">
        <v>4</v>
      </c>
      <c r="D42" s="10">
        <v>23</v>
      </c>
      <c r="E42" s="6">
        <v>0</v>
      </c>
      <c r="F42" s="10">
        <f t="shared" ref="F42:F46" si="19">SUM(C42:E42)</f>
        <v>27</v>
      </c>
      <c r="H42">
        <f t="shared" ref="H42:H63" si="20">F42/$F$47</f>
        <v>2.407704654895666E-3</v>
      </c>
      <c r="J42">
        <f t="shared" ref="J42:J46" si="21">C42/$F42</f>
        <v>0.14814814814814814</v>
      </c>
      <c r="K42">
        <f t="shared" si="18"/>
        <v>0.85185185185185186</v>
      </c>
      <c r="L42">
        <f t="shared" si="18"/>
        <v>0</v>
      </c>
      <c r="N42">
        <f>-J42*LN(J42)-K42*LN(K42)-0</f>
        <v>0.41948336930618069</v>
      </c>
    </row>
    <row r="43" spans="1:17" ht="29" x14ac:dyDescent="0.35">
      <c r="A43" s="51"/>
      <c r="B43" s="24" t="s">
        <v>26</v>
      </c>
      <c r="C43" s="8">
        <v>672</v>
      </c>
      <c r="D43" s="10">
        <v>568</v>
      </c>
      <c r="E43" s="6">
        <v>0</v>
      </c>
      <c r="F43" s="10">
        <f t="shared" si="19"/>
        <v>1240</v>
      </c>
      <c r="H43">
        <f t="shared" si="20"/>
        <v>0.11057606563224541</v>
      </c>
      <c r="J43">
        <f t="shared" si="21"/>
        <v>0.54193548387096779</v>
      </c>
      <c r="K43">
        <f t="shared" si="18"/>
        <v>0.45806451612903226</v>
      </c>
      <c r="L43">
        <f t="shared" si="18"/>
        <v>0</v>
      </c>
      <c r="N43">
        <f>-J43*LN(J43)-K43*LN(K43)-0</f>
        <v>0.68962587580459012</v>
      </c>
    </row>
    <row r="44" spans="1:17" x14ac:dyDescent="0.35">
      <c r="A44" s="51"/>
      <c r="B44" s="24" t="s">
        <v>18</v>
      </c>
      <c r="C44" s="8">
        <v>1</v>
      </c>
      <c r="D44" s="10">
        <v>8</v>
      </c>
      <c r="E44" s="6">
        <v>0</v>
      </c>
      <c r="F44" s="10">
        <f t="shared" si="19"/>
        <v>9</v>
      </c>
      <c r="H44">
        <f t="shared" si="20"/>
        <v>8.0256821829855537E-4</v>
      </c>
      <c r="J44">
        <f t="shared" si="21"/>
        <v>0.1111111111111111</v>
      </c>
      <c r="K44">
        <f t="shared" si="18"/>
        <v>0.88888888888888884</v>
      </c>
      <c r="L44">
        <f t="shared" si="18"/>
        <v>0</v>
      </c>
      <c r="N44">
        <f>-J44*LN(J44)-K44*LN(K44)-0</f>
        <v>0.34883209584303193</v>
      </c>
    </row>
    <row r="45" spans="1:17" ht="29" x14ac:dyDescent="0.35">
      <c r="A45" s="51"/>
      <c r="B45" s="24" t="s">
        <v>19</v>
      </c>
      <c r="C45" s="8">
        <v>4</v>
      </c>
      <c r="D45" s="10">
        <v>0</v>
      </c>
      <c r="E45" s="6">
        <v>0</v>
      </c>
      <c r="F45" s="10">
        <f t="shared" si="19"/>
        <v>4</v>
      </c>
      <c r="H45">
        <f t="shared" si="20"/>
        <v>3.5669698591046908E-4</v>
      </c>
      <c r="J45">
        <f t="shared" si="21"/>
        <v>1</v>
      </c>
      <c r="K45">
        <f t="shared" si="18"/>
        <v>0</v>
      </c>
      <c r="L45">
        <f t="shared" si="18"/>
        <v>0</v>
      </c>
      <c r="N45">
        <f>-J45*LN(J45)-0-0</f>
        <v>0</v>
      </c>
    </row>
    <row r="46" spans="1:17" x14ac:dyDescent="0.35">
      <c r="A46" s="52"/>
      <c r="B46" s="25" t="s">
        <v>20</v>
      </c>
      <c r="C46" s="7">
        <v>3115</v>
      </c>
      <c r="D46" s="2">
        <v>6135</v>
      </c>
      <c r="E46" s="5">
        <v>681</v>
      </c>
      <c r="F46" s="10">
        <f t="shared" si="19"/>
        <v>9931</v>
      </c>
      <c r="H46">
        <f t="shared" si="20"/>
        <v>0.88558944176921706</v>
      </c>
      <c r="J46">
        <f t="shared" si="21"/>
        <v>0.31366428355654014</v>
      </c>
      <c r="K46">
        <f t="shared" si="18"/>
        <v>0.61776256167556143</v>
      </c>
      <c r="L46">
        <f t="shared" si="18"/>
        <v>6.8573154767898506E-2</v>
      </c>
      <c r="N46">
        <f t="shared" ref="N46" si="22">-J46*LN(J46)-K46*LN(K46)-L46*LN(L46)</f>
        <v>0.84498448632359779</v>
      </c>
    </row>
    <row r="47" spans="1:17" ht="14.5" customHeight="1" x14ac:dyDescent="0.35">
      <c r="A47" s="28"/>
      <c r="F47" s="12">
        <f>SUM(F41:F46)</f>
        <v>11214</v>
      </c>
      <c r="G47" s="20" t="s">
        <v>4</v>
      </c>
      <c r="H47">
        <f t="shared" si="20"/>
        <v>1</v>
      </c>
      <c r="N47" s="22" t="s">
        <v>15</v>
      </c>
      <c r="O47" s="22">
        <f>H41*N41+H42*N42+H43*N43+H44*N44+H45*N45+H46*N46</f>
        <v>0.82585540926620249</v>
      </c>
      <c r="Q47" s="1">
        <f>$G$35-O47</f>
        <v>1.7058335466802244E-2</v>
      </c>
    </row>
    <row r="48" spans="1:17" x14ac:dyDescent="0.35">
      <c r="A48" s="38" t="s">
        <v>27</v>
      </c>
      <c r="B48" s="13" t="s">
        <v>28</v>
      </c>
      <c r="C48" s="9">
        <v>19</v>
      </c>
      <c r="D48" s="16">
        <v>13</v>
      </c>
      <c r="E48" s="11">
        <v>0</v>
      </c>
      <c r="F48" s="16">
        <f>SUM(C48:E48)</f>
        <v>32</v>
      </c>
      <c r="H48">
        <f t="shared" si="20"/>
        <v>2.8535758872837527E-3</v>
      </c>
      <c r="J48">
        <f>C48/$F48</f>
        <v>0.59375</v>
      </c>
      <c r="K48">
        <f t="shared" ref="K48:L50" si="23">D48/$F48</f>
        <v>0.40625</v>
      </c>
      <c r="L48">
        <f t="shared" si="23"/>
        <v>0</v>
      </c>
      <c r="N48">
        <f>-J48*LN(J48)-K48*LN(K48)-0</f>
        <v>0.67546458245090313</v>
      </c>
    </row>
    <row r="49" spans="1:17" x14ac:dyDescent="0.35">
      <c r="A49" s="39"/>
      <c r="B49" s="14" t="s">
        <v>29</v>
      </c>
      <c r="C49" s="8">
        <v>40</v>
      </c>
      <c r="D49" s="17">
        <v>19</v>
      </c>
      <c r="E49" s="6">
        <v>0</v>
      </c>
      <c r="F49" s="17">
        <f>SUM(C49:E49)</f>
        <v>59</v>
      </c>
      <c r="H49">
        <f t="shared" si="20"/>
        <v>5.2612805421794187E-3</v>
      </c>
      <c r="J49">
        <f t="shared" ref="J49:J50" si="24">C49/$F49</f>
        <v>0.67796610169491522</v>
      </c>
      <c r="K49">
        <f t="shared" si="23"/>
        <v>0.32203389830508472</v>
      </c>
      <c r="L49">
        <f t="shared" si="23"/>
        <v>0</v>
      </c>
      <c r="N49">
        <f>-J49*LN(J49)-K49*LN(K49)-0</f>
        <v>0.62839305799521394</v>
      </c>
    </row>
    <row r="50" spans="1:17" x14ac:dyDescent="0.35">
      <c r="A50" s="40"/>
      <c r="B50" s="15" t="s">
        <v>20</v>
      </c>
      <c r="C50" s="7">
        <v>3737</v>
      </c>
      <c r="D50" s="26">
        <v>6705</v>
      </c>
      <c r="E50" s="5">
        <v>681</v>
      </c>
      <c r="F50" s="17">
        <f>SUM(C50:E50)</f>
        <v>11123</v>
      </c>
      <c r="H50">
        <f t="shared" si="20"/>
        <v>0.99188514357053681</v>
      </c>
      <c r="J50">
        <f t="shared" si="24"/>
        <v>0.33597051155263868</v>
      </c>
      <c r="K50">
        <f t="shared" si="23"/>
        <v>0.60280499865144299</v>
      </c>
      <c r="L50">
        <f t="shared" si="23"/>
        <v>6.1224489795918366E-2</v>
      </c>
      <c r="N50">
        <f t="shared" ref="N50" si="25">-J50*LN(J50)-K50*LN(K50)-L50*LN(L50)</f>
        <v>0.84258317932039661</v>
      </c>
    </row>
    <row r="51" spans="1:17" x14ac:dyDescent="0.35">
      <c r="A51" s="28"/>
      <c r="F51" s="17">
        <f>SUM(F48:F50)</f>
        <v>11214</v>
      </c>
      <c r="G51" s="20" t="s">
        <v>4</v>
      </c>
      <c r="H51">
        <f t="shared" si="20"/>
        <v>1</v>
      </c>
      <c r="N51" s="22" t="s">
        <v>55</v>
      </c>
      <c r="O51" s="1">
        <f>H48*N48+H49*N49+H50*N50</f>
        <v>0.84097937940439793</v>
      </c>
      <c r="Q51">
        <f>$G$35-O51</f>
        <v>1.9343653286068019E-3</v>
      </c>
    </row>
    <row r="52" spans="1:17" x14ac:dyDescent="0.35">
      <c r="A52" s="46" t="s">
        <v>30</v>
      </c>
      <c r="B52" s="13" t="s">
        <v>20</v>
      </c>
      <c r="C52" s="9">
        <v>0</v>
      </c>
      <c r="D52" s="16">
        <v>0</v>
      </c>
      <c r="E52" s="11">
        <v>0</v>
      </c>
      <c r="F52" s="16">
        <f>SUM(C52:E52)</f>
        <v>0</v>
      </c>
      <c r="H52">
        <f t="shared" si="20"/>
        <v>0</v>
      </c>
      <c r="J52" t="e">
        <f>C52/$F52</f>
        <v>#DIV/0!</v>
      </c>
      <c r="K52" t="e">
        <f t="shared" ref="K52:L53" si="26">D52/$F52</f>
        <v>#DIV/0!</v>
      </c>
      <c r="L52" t="e">
        <f t="shared" si="26"/>
        <v>#DIV/0!</v>
      </c>
      <c r="N52">
        <v>0</v>
      </c>
    </row>
    <row r="53" spans="1:17" x14ac:dyDescent="0.35">
      <c r="A53" s="47"/>
      <c r="B53" s="15" t="s">
        <v>31</v>
      </c>
      <c r="C53" s="7">
        <v>3796</v>
      </c>
      <c r="D53" s="2">
        <v>6737</v>
      </c>
      <c r="E53" s="5">
        <v>681</v>
      </c>
      <c r="F53" s="7">
        <f>SUM(C53:E53)</f>
        <v>11214</v>
      </c>
      <c r="H53">
        <f t="shared" si="20"/>
        <v>1</v>
      </c>
      <c r="J53">
        <f>C53/$F53</f>
        <v>0.33850543962903512</v>
      </c>
      <c r="K53">
        <f t="shared" si="26"/>
        <v>0.60076689851970755</v>
      </c>
      <c r="L53">
        <f t="shared" si="26"/>
        <v>6.0727661851257358E-2</v>
      </c>
      <c r="N53">
        <f t="shared" ref="N53:N56" si="27">-J53*LN(J53)-K53*LN(K53)-L53*LN(L53)</f>
        <v>0.84291374473300473</v>
      </c>
    </row>
    <row r="54" spans="1:17" x14ac:dyDescent="0.35">
      <c r="F54" s="17">
        <f>SUM(F52:F53)</f>
        <v>11214</v>
      </c>
      <c r="G54" s="20" t="s">
        <v>4</v>
      </c>
      <c r="H54">
        <f t="shared" si="20"/>
        <v>1</v>
      </c>
      <c r="N54" s="22" t="s">
        <v>56</v>
      </c>
      <c r="O54" s="1">
        <f>H52*N52+H53*N53</f>
        <v>0.84291374473300473</v>
      </c>
      <c r="Q54">
        <f>$G$35-O54</f>
        <v>0</v>
      </c>
    </row>
    <row r="55" spans="1:17" ht="14.5" customHeight="1" x14ac:dyDescent="0.35">
      <c r="A55" s="41" t="s">
        <v>32</v>
      </c>
      <c r="B55" s="13" t="s">
        <v>33</v>
      </c>
      <c r="C55" s="9">
        <v>3745</v>
      </c>
      <c r="D55" s="16">
        <v>6707</v>
      </c>
      <c r="E55" s="11">
        <v>680</v>
      </c>
      <c r="F55" s="9">
        <f>SUM(C55:E55)</f>
        <v>11132</v>
      </c>
      <c r="H55">
        <f t="shared" si="20"/>
        <v>0.99268771178883541</v>
      </c>
      <c r="J55">
        <f>C55/$F55</f>
        <v>0.33641753503413585</v>
      </c>
      <c r="K55">
        <f t="shared" ref="K55:L56" si="28">D55/$F55</f>
        <v>0.60249730506647503</v>
      </c>
      <c r="L55">
        <f t="shared" si="28"/>
        <v>6.1085159899389146E-2</v>
      </c>
      <c r="N55">
        <f t="shared" si="27"/>
        <v>0.8425253075887984</v>
      </c>
    </row>
    <row r="56" spans="1:17" x14ac:dyDescent="0.35">
      <c r="A56" s="42"/>
      <c r="B56" s="15" t="s">
        <v>8</v>
      </c>
      <c r="C56" s="7">
        <v>51</v>
      </c>
      <c r="D56" s="26">
        <v>30</v>
      </c>
      <c r="E56" s="5">
        <v>1</v>
      </c>
      <c r="F56">
        <f>SUM(C56:E56)</f>
        <v>82</v>
      </c>
      <c r="H56">
        <f t="shared" si="20"/>
        <v>7.3122882111646154E-3</v>
      </c>
      <c r="J56">
        <f t="shared" ref="J56" si="29">C56/$F56</f>
        <v>0.62195121951219512</v>
      </c>
      <c r="K56">
        <f t="shared" si="28"/>
        <v>0.36585365853658536</v>
      </c>
      <c r="L56">
        <f t="shared" si="28"/>
        <v>1.2195121951219513E-2</v>
      </c>
      <c r="N56">
        <f t="shared" si="27"/>
        <v>0.71697499459589609</v>
      </c>
    </row>
    <row r="57" spans="1:17" x14ac:dyDescent="0.35">
      <c r="A57" s="28"/>
      <c r="F57" s="17">
        <f>SUM(F55:F56)</f>
        <v>11214</v>
      </c>
      <c r="G57" s="20" t="s">
        <v>4</v>
      </c>
      <c r="H57">
        <f t="shared" si="20"/>
        <v>1</v>
      </c>
      <c r="N57" s="22" t="s">
        <v>57</v>
      </c>
      <c r="O57" s="1">
        <f>H55*N55+H56*N56</f>
        <v>0.84160724751519234</v>
      </c>
      <c r="Q57">
        <f>$G$35-O57</f>
        <v>1.3064972178123968E-3</v>
      </c>
    </row>
    <row r="58" spans="1:17" ht="14.5" customHeight="1" x14ac:dyDescent="0.35">
      <c r="A58" s="46" t="s">
        <v>34</v>
      </c>
      <c r="B58" s="18" t="s">
        <v>33</v>
      </c>
      <c r="C58" s="9">
        <v>3495</v>
      </c>
      <c r="D58" s="16">
        <v>6006</v>
      </c>
      <c r="E58" s="11">
        <v>570</v>
      </c>
      <c r="F58" s="9">
        <f>SUM(C58:E58)</f>
        <v>10071</v>
      </c>
      <c r="H58">
        <f t="shared" si="20"/>
        <v>0.8980738362760835</v>
      </c>
      <c r="J58">
        <f>C58/$F58</f>
        <v>0.34703604408698241</v>
      </c>
      <c r="K58">
        <f t="shared" ref="K58:L59" si="30">D58/$F58</f>
        <v>0.59636580280011919</v>
      </c>
      <c r="L58">
        <f t="shared" si="30"/>
        <v>5.6598153112898418E-2</v>
      </c>
      <c r="N58">
        <f t="shared" ref="N58:N63" si="31">-J58*LN(J58)-K58*LN(K58)-L58*LN(L58)</f>
        <v>0.83807697262187508</v>
      </c>
    </row>
    <row r="59" spans="1:17" x14ac:dyDescent="0.35">
      <c r="A59" s="47"/>
      <c r="B59" s="19" t="s">
        <v>8</v>
      </c>
      <c r="C59" s="7">
        <v>301</v>
      </c>
      <c r="D59" s="2">
        <v>731</v>
      </c>
      <c r="E59" s="5">
        <v>111</v>
      </c>
      <c r="F59" s="7">
        <f>SUM(C59:E59)</f>
        <v>1143</v>
      </c>
      <c r="H59">
        <f t="shared" si="20"/>
        <v>0.10192616372391654</v>
      </c>
      <c r="J59">
        <f>C59/$F59</f>
        <v>0.26334208223972005</v>
      </c>
      <c r="K59">
        <f t="shared" si="30"/>
        <v>0.63954505686789154</v>
      </c>
      <c r="L59">
        <f t="shared" si="30"/>
        <v>9.711286089238845E-2</v>
      </c>
      <c r="N59">
        <f t="shared" si="31"/>
        <v>0.86370888066955365</v>
      </c>
    </row>
    <row r="60" spans="1:17" x14ac:dyDescent="0.35">
      <c r="F60" s="2">
        <f>SUM(F58:F59)</f>
        <v>11214</v>
      </c>
      <c r="G60" s="20" t="s">
        <v>4</v>
      </c>
      <c r="H60">
        <f t="shared" si="20"/>
        <v>1</v>
      </c>
      <c r="N60" s="22" t="s">
        <v>59</v>
      </c>
      <c r="O60" s="1">
        <f>H58*N58+H59*N59</f>
        <v>0.84068953467809926</v>
      </c>
      <c r="Q60">
        <f>$G$35-O60</f>
        <v>2.2242100549054733E-3</v>
      </c>
    </row>
    <row r="61" spans="1:17" x14ac:dyDescent="0.35">
      <c r="A61" s="43" t="s">
        <v>38</v>
      </c>
      <c r="B61" s="18" t="s">
        <v>39</v>
      </c>
      <c r="C61" s="9">
        <v>3491</v>
      </c>
      <c r="D61" s="16">
        <v>6332</v>
      </c>
      <c r="E61" s="11">
        <v>619</v>
      </c>
      <c r="F61">
        <f>SUM(C61:E61)</f>
        <v>10442</v>
      </c>
      <c r="H61">
        <f t="shared" si="20"/>
        <v>0.93115748171927948</v>
      </c>
      <c r="J61">
        <f>C61/$F61</f>
        <v>0.33432292664240565</v>
      </c>
      <c r="K61">
        <f t="shared" ref="K61:L63" si="32">D61/$F61</f>
        <v>0.60639724190768052</v>
      </c>
      <c r="L61">
        <f t="shared" si="32"/>
        <v>5.9279831449913813E-2</v>
      </c>
      <c r="N61">
        <f t="shared" si="31"/>
        <v>0.83712658109622451</v>
      </c>
    </row>
    <row r="62" spans="1:17" x14ac:dyDescent="0.35">
      <c r="A62" s="44"/>
      <c r="B62" s="21" t="s">
        <v>40</v>
      </c>
      <c r="C62" s="8">
        <v>295</v>
      </c>
      <c r="D62" s="17">
        <v>354</v>
      </c>
      <c r="E62" s="6">
        <v>50</v>
      </c>
      <c r="F62">
        <f>SUM(C62:E62)</f>
        <v>699</v>
      </c>
      <c r="H62">
        <f t="shared" si="20"/>
        <v>6.2332798287854464E-2</v>
      </c>
      <c r="J62">
        <f t="shared" ref="J62:J63" si="33">C62/$F62</f>
        <v>0.42203147353361947</v>
      </c>
      <c r="K62">
        <f t="shared" si="32"/>
        <v>0.50643776824034337</v>
      </c>
      <c r="L62">
        <f t="shared" si="32"/>
        <v>7.1530758226037203E-2</v>
      </c>
      <c r="N62">
        <f t="shared" si="31"/>
        <v>0.89730455104495443</v>
      </c>
    </row>
    <row r="63" spans="1:17" ht="14.5" customHeight="1" x14ac:dyDescent="0.35">
      <c r="A63" s="45"/>
      <c r="B63" s="19" t="s">
        <v>41</v>
      </c>
      <c r="C63" s="7">
        <v>10</v>
      </c>
      <c r="D63" s="26">
        <v>51</v>
      </c>
      <c r="E63" s="5">
        <v>12</v>
      </c>
      <c r="F63" s="17">
        <f>SUM(C63:E63)</f>
        <v>73</v>
      </c>
      <c r="H63">
        <f t="shared" si="20"/>
        <v>6.5097199928660599E-3</v>
      </c>
      <c r="J63">
        <f t="shared" si="33"/>
        <v>0.13698630136986301</v>
      </c>
      <c r="K63">
        <f t="shared" si="32"/>
        <v>0.69863013698630139</v>
      </c>
      <c r="L63">
        <f t="shared" si="32"/>
        <v>0.16438356164383561</v>
      </c>
      <c r="N63">
        <f t="shared" si="31"/>
        <v>0.8196671398287052</v>
      </c>
    </row>
    <row r="64" spans="1:17" x14ac:dyDescent="0.35">
      <c r="A64" s="33"/>
      <c r="F64" s="17">
        <f>SUM(F61:F63)</f>
        <v>11214</v>
      </c>
      <c r="H64">
        <f>F64/$F$47</f>
        <v>1</v>
      </c>
      <c r="N64" s="22" t="s">
        <v>60</v>
      </c>
      <c r="O64" s="1">
        <f>H61*N61+H62*N62+H63*N63</f>
        <v>0.84076398628452786</v>
      </c>
      <c r="Q64">
        <f>$G$35-O64</f>
        <v>2.1497584484768684E-3</v>
      </c>
    </row>
    <row r="66" spans="1:17" x14ac:dyDescent="0.35">
      <c r="A66" s="35" t="s">
        <v>61</v>
      </c>
      <c r="B66" s="36"/>
      <c r="C66" s="37"/>
      <c r="N66" s="35" t="s">
        <v>61</v>
      </c>
      <c r="O66" s="36"/>
      <c r="P66" s="37"/>
    </row>
    <row r="67" spans="1:17" x14ac:dyDescent="0.35">
      <c r="A67" s="53" t="s">
        <v>42</v>
      </c>
      <c r="B67" s="53"/>
      <c r="C67" s="53"/>
      <c r="F67" s="53" t="s">
        <v>42</v>
      </c>
      <c r="G67" s="53"/>
      <c r="H67" s="53"/>
      <c r="N67" s="53" t="s">
        <v>42</v>
      </c>
      <c r="O67" s="53"/>
      <c r="P67" s="53"/>
    </row>
    <row r="68" spans="1:17" ht="14.5" customHeight="1" x14ac:dyDescent="0.35">
      <c r="A68" s="2" t="s">
        <v>1</v>
      </c>
      <c r="B68" s="2" t="s">
        <v>2</v>
      </c>
      <c r="C68" s="2" t="s">
        <v>3</v>
      </c>
      <c r="D68" s="2" t="s">
        <v>4</v>
      </c>
      <c r="E68" s="49" t="s">
        <v>11</v>
      </c>
      <c r="F68" s="49"/>
      <c r="G68">
        <f>-A70*LN(A70)-B70*LN(B70)-C70*LN(C70)</f>
        <v>0.91738230156726974</v>
      </c>
    </row>
    <row r="69" spans="1:17" x14ac:dyDescent="0.35">
      <c r="A69">
        <v>263</v>
      </c>
      <c r="B69">
        <v>273</v>
      </c>
      <c r="C69">
        <v>47</v>
      </c>
      <c r="D69">
        <f>SUM(A69:C69)</f>
        <v>583</v>
      </c>
    </row>
    <row r="70" spans="1:17" x14ac:dyDescent="0.35">
      <c r="A70">
        <f>A69/$D$69</f>
        <v>0.451114922813036</v>
      </c>
      <c r="B70">
        <f t="shared" ref="B70:D70" si="34">B69/$D$69</f>
        <v>0.46826758147512865</v>
      </c>
      <c r="C70">
        <f t="shared" si="34"/>
        <v>8.0617495711835338E-2</v>
      </c>
      <c r="D70">
        <f t="shared" si="34"/>
        <v>1</v>
      </c>
    </row>
    <row r="72" spans="1:17" x14ac:dyDescent="0.35">
      <c r="A72" t="s">
        <v>5</v>
      </c>
      <c r="B72" t="s">
        <v>6</v>
      </c>
      <c r="C72" s="48" t="s">
        <v>7</v>
      </c>
      <c r="D72" s="48"/>
      <c r="E72" s="48"/>
      <c r="F72" t="s">
        <v>4</v>
      </c>
      <c r="H72" t="s">
        <v>9</v>
      </c>
      <c r="J72" s="48" t="s">
        <v>12</v>
      </c>
      <c r="K72" s="48"/>
      <c r="L72" s="48"/>
    </row>
    <row r="73" spans="1:17" x14ac:dyDescent="0.35">
      <c r="C73" s="7" t="s">
        <v>1</v>
      </c>
      <c r="D73" s="2" t="s">
        <v>2</v>
      </c>
      <c r="E73" s="5" t="s">
        <v>3</v>
      </c>
      <c r="J73" s="7" t="s">
        <v>1</v>
      </c>
      <c r="K73" s="2" t="s">
        <v>2</v>
      </c>
      <c r="L73" s="5" t="s">
        <v>3</v>
      </c>
      <c r="N73" s="4" t="s">
        <v>10</v>
      </c>
      <c r="Q73" t="s">
        <v>13</v>
      </c>
    </row>
    <row r="74" spans="1:17" ht="14.5" customHeight="1" x14ac:dyDescent="0.35">
      <c r="A74" s="38" t="s">
        <v>14</v>
      </c>
      <c r="B74" s="23" t="s">
        <v>16</v>
      </c>
      <c r="C74" s="9">
        <v>0</v>
      </c>
      <c r="D74" s="16">
        <v>0</v>
      </c>
      <c r="E74" s="11">
        <v>0</v>
      </c>
      <c r="F74" s="10">
        <f>SUM(C74:E74)</f>
        <v>0</v>
      </c>
      <c r="H74">
        <f>F74/$F$80</f>
        <v>0</v>
      </c>
      <c r="J74" t="e">
        <f>C74/$F74</f>
        <v>#DIV/0!</v>
      </c>
      <c r="K74" t="e">
        <f t="shared" ref="K74:L79" si="35">D74/$F74</f>
        <v>#DIV/0!</v>
      </c>
      <c r="L74" t="e">
        <f t="shared" si="35"/>
        <v>#DIV/0!</v>
      </c>
      <c r="N74">
        <v>0</v>
      </c>
    </row>
    <row r="75" spans="1:17" ht="29" x14ac:dyDescent="0.35">
      <c r="A75" s="39"/>
      <c r="B75" s="24" t="s">
        <v>17</v>
      </c>
      <c r="C75" s="8">
        <v>0</v>
      </c>
      <c r="D75" s="10">
        <v>0</v>
      </c>
      <c r="E75" s="6">
        <v>0</v>
      </c>
      <c r="F75" s="10">
        <f t="shared" ref="F75:F79" si="36">SUM(C75:E75)</f>
        <v>0</v>
      </c>
      <c r="H75">
        <f t="shared" ref="H75:H97" si="37">F75/$F$80</f>
        <v>0</v>
      </c>
      <c r="J75" t="e">
        <f t="shared" ref="J75:J79" si="38">C75/$F75</f>
        <v>#DIV/0!</v>
      </c>
      <c r="K75" t="e">
        <f t="shared" si="35"/>
        <v>#DIV/0!</v>
      </c>
      <c r="L75" t="e">
        <f t="shared" si="35"/>
        <v>#DIV/0!</v>
      </c>
      <c r="N75">
        <v>0</v>
      </c>
    </row>
    <row r="76" spans="1:17" ht="29" x14ac:dyDescent="0.35">
      <c r="A76" s="39"/>
      <c r="B76" s="24" t="s">
        <v>26</v>
      </c>
      <c r="C76" s="8">
        <v>36</v>
      </c>
      <c r="D76" s="10">
        <v>71</v>
      </c>
      <c r="E76" s="6">
        <v>0</v>
      </c>
      <c r="F76" s="10">
        <f t="shared" si="36"/>
        <v>107</v>
      </c>
      <c r="H76">
        <f t="shared" si="37"/>
        <v>0.18353344768439109</v>
      </c>
      <c r="J76">
        <f t="shared" si="38"/>
        <v>0.3364485981308411</v>
      </c>
      <c r="K76">
        <f t="shared" si="35"/>
        <v>0.66355140186915884</v>
      </c>
      <c r="L76">
        <f t="shared" si="35"/>
        <v>0</v>
      </c>
      <c r="N76">
        <f>-J76*LN(J76)-K76*LN(K76)-0</f>
        <v>0.63865170311280939</v>
      </c>
    </row>
    <row r="77" spans="1:17" x14ac:dyDescent="0.35">
      <c r="A77" s="39"/>
      <c r="B77" s="24" t="s">
        <v>18</v>
      </c>
      <c r="C77" s="8">
        <v>0</v>
      </c>
      <c r="D77" s="10">
        <v>0</v>
      </c>
      <c r="E77" s="6">
        <v>0</v>
      </c>
      <c r="F77" s="10">
        <f t="shared" si="36"/>
        <v>0</v>
      </c>
      <c r="H77">
        <f t="shared" si="37"/>
        <v>0</v>
      </c>
      <c r="J77" t="e">
        <f t="shared" si="38"/>
        <v>#DIV/0!</v>
      </c>
      <c r="K77" t="e">
        <f t="shared" si="35"/>
        <v>#DIV/0!</v>
      </c>
      <c r="L77" t="e">
        <f t="shared" si="35"/>
        <v>#DIV/0!</v>
      </c>
      <c r="N77">
        <v>0</v>
      </c>
    </row>
    <row r="78" spans="1:17" ht="29" x14ac:dyDescent="0.35">
      <c r="A78" s="39"/>
      <c r="B78" s="24" t="s">
        <v>19</v>
      </c>
      <c r="C78" s="8">
        <v>0</v>
      </c>
      <c r="D78" s="10">
        <v>0</v>
      </c>
      <c r="E78" s="6">
        <v>0</v>
      </c>
      <c r="F78" s="10">
        <f t="shared" si="36"/>
        <v>0</v>
      </c>
      <c r="H78">
        <f t="shared" si="37"/>
        <v>0</v>
      </c>
      <c r="J78" t="e">
        <f t="shared" si="38"/>
        <v>#DIV/0!</v>
      </c>
      <c r="K78" t="e">
        <f t="shared" si="35"/>
        <v>#DIV/0!</v>
      </c>
      <c r="L78" t="e">
        <f t="shared" si="35"/>
        <v>#DIV/0!</v>
      </c>
      <c r="N78">
        <v>0</v>
      </c>
    </row>
    <row r="79" spans="1:17" x14ac:dyDescent="0.35">
      <c r="A79" s="40"/>
      <c r="B79" s="25" t="s">
        <v>20</v>
      </c>
      <c r="C79" s="7">
        <v>227</v>
      </c>
      <c r="D79" s="2">
        <v>202</v>
      </c>
      <c r="E79" s="5">
        <v>47</v>
      </c>
      <c r="F79" s="10">
        <f t="shared" si="36"/>
        <v>476</v>
      </c>
      <c r="H79">
        <f t="shared" si="37"/>
        <v>0.81646655231560894</v>
      </c>
      <c r="J79">
        <f t="shared" si="38"/>
        <v>0.47689075630252103</v>
      </c>
      <c r="K79">
        <f t="shared" si="35"/>
        <v>0.42436974789915966</v>
      </c>
      <c r="L79">
        <f t="shared" si="35"/>
        <v>9.8739495798319324E-2</v>
      </c>
      <c r="N79">
        <f t="shared" ref="N79" si="39">-J79*LN(J79)-K79*LN(K79)-L79*LN(L79)</f>
        <v>0.94547948002197779</v>
      </c>
    </row>
    <row r="80" spans="1:17" x14ac:dyDescent="0.35">
      <c r="A80" s="28"/>
      <c r="F80" s="12">
        <f>SUM(F74:F79)</f>
        <v>583</v>
      </c>
      <c r="G80" s="20" t="s">
        <v>4</v>
      </c>
      <c r="H80">
        <f t="shared" si="37"/>
        <v>1</v>
      </c>
      <c r="N80" s="22" t="s">
        <v>15</v>
      </c>
      <c r="O80" s="22">
        <f>H74*N74+H75*N75+H76*N76+H77*N77+H78*N78+H79*N79</f>
        <v>0.88916632028050091</v>
      </c>
      <c r="Q80">
        <f>$G$68-O80</f>
        <v>2.8215981286768832E-2</v>
      </c>
    </row>
    <row r="81" spans="1:17" x14ac:dyDescent="0.35">
      <c r="A81" s="38" t="s">
        <v>27</v>
      </c>
      <c r="B81" s="13" t="s">
        <v>28</v>
      </c>
      <c r="C81" s="9">
        <v>0</v>
      </c>
      <c r="D81" s="16">
        <v>0</v>
      </c>
      <c r="E81" s="11">
        <v>0</v>
      </c>
      <c r="F81" s="16">
        <f>SUM(C81:E81)</f>
        <v>0</v>
      </c>
      <c r="H81">
        <f t="shared" si="37"/>
        <v>0</v>
      </c>
      <c r="J81" t="e">
        <f>C81/$F81</f>
        <v>#DIV/0!</v>
      </c>
      <c r="K81" t="e">
        <f t="shared" ref="K81:L83" si="40">D81/$F81</f>
        <v>#DIV/0!</v>
      </c>
      <c r="L81" t="e">
        <f t="shared" si="40"/>
        <v>#DIV/0!</v>
      </c>
      <c r="N81">
        <v>0</v>
      </c>
    </row>
    <row r="82" spans="1:17" x14ac:dyDescent="0.35">
      <c r="A82" s="39"/>
      <c r="B82" s="14" t="s">
        <v>29</v>
      </c>
      <c r="C82" s="8">
        <v>0</v>
      </c>
      <c r="D82" s="17">
        <v>0</v>
      </c>
      <c r="E82" s="6">
        <v>0</v>
      </c>
      <c r="F82" s="17">
        <f>SUM(C82:E82)</f>
        <v>0</v>
      </c>
      <c r="H82">
        <f t="shared" si="37"/>
        <v>0</v>
      </c>
      <c r="J82" t="e">
        <f t="shared" ref="J82:J83" si="41">C82/$F82</f>
        <v>#DIV/0!</v>
      </c>
      <c r="K82" t="e">
        <f t="shared" si="40"/>
        <v>#DIV/0!</v>
      </c>
      <c r="L82" t="e">
        <f t="shared" si="40"/>
        <v>#DIV/0!</v>
      </c>
      <c r="N82">
        <v>0</v>
      </c>
    </row>
    <row r="83" spans="1:17" x14ac:dyDescent="0.35">
      <c r="A83" s="40"/>
      <c r="B83" s="15" t="s">
        <v>20</v>
      </c>
      <c r="C83" s="7">
        <v>263</v>
      </c>
      <c r="D83" s="26">
        <v>273</v>
      </c>
      <c r="E83" s="5">
        <v>47</v>
      </c>
      <c r="F83" s="17">
        <f>SUM(C83:E83)</f>
        <v>583</v>
      </c>
      <c r="H83">
        <f t="shared" si="37"/>
        <v>1</v>
      </c>
      <c r="J83">
        <f t="shared" si="41"/>
        <v>0.451114922813036</v>
      </c>
      <c r="K83">
        <f t="shared" si="40"/>
        <v>0.46826758147512865</v>
      </c>
      <c r="L83">
        <f t="shared" si="40"/>
        <v>8.0617495711835338E-2</v>
      </c>
      <c r="N83">
        <f t="shared" ref="N83" si="42">-J83*LN(J83)-K83*LN(K83)-L83*LN(L83)</f>
        <v>0.91738230156726974</v>
      </c>
    </row>
    <row r="84" spans="1:17" x14ac:dyDescent="0.35">
      <c r="A84" s="28"/>
      <c r="F84" s="17">
        <f>SUM(F81:F83)</f>
        <v>583</v>
      </c>
      <c r="G84" s="20" t="s">
        <v>4</v>
      </c>
      <c r="H84">
        <f t="shared" si="37"/>
        <v>1</v>
      </c>
      <c r="N84" s="22" t="s">
        <v>55</v>
      </c>
      <c r="O84" s="1">
        <f>H81*N81+H82*N82+H83*N83</f>
        <v>0.91738230156726974</v>
      </c>
      <c r="Q84">
        <f>$G$68-O84</f>
        <v>0</v>
      </c>
    </row>
    <row r="85" spans="1:17" x14ac:dyDescent="0.35">
      <c r="A85" s="46" t="s">
        <v>30</v>
      </c>
      <c r="B85" s="13" t="s">
        <v>20</v>
      </c>
      <c r="C85" s="9">
        <v>0</v>
      </c>
      <c r="D85" s="16">
        <v>0</v>
      </c>
      <c r="E85" s="11">
        <v>0</v>
      </c>
      <c r="F85" s="16">
        <f>SUM(C85:E85)</f>
        <v>0</v>
      </c>
      <c r="H85">
        <f t="shared" si="37"/>
        <v>0</v>
      </c>
      <c r="J85" t="e">
        <f>C85/$F85</f>
        <v>#DIV/0!</v>
      </c>
      <c r="K85" t="e">
        <f t="shared" ref="K85:L86" si="43">D85/$F85</f>
        <v>#DIV/0!</v>
      </c>
      <c r="L85" t="e">
        <f t="shared" si="43"/>
        <v>#DIV/0!</v>
      </c>
      <c r="N85">
        <v>0</v>
      </c>
    </row>
    <row r="86" spans="1:17" ht="14.5" customHeight="1" x14ac:dyDescent="0.35">
      <c r="A86" s="47"/>
      <c r="B86" s="15" t="s">
        <v>31</v>
      </c>
      <c r="C86" s="7">
        <v>263</v>
      </c>
      <c r="D86" s="2">
        <v>273</v>
      </c>
      <c r="E86" s="5">
        <v>47</v>
      </c>
      <c r="F86" s="7">
        <f>SUM(C86:E86)</f>
        <v>583</v>
      </c>
      <c r="H86">
        <f t="shared" si="37"/>
        <v>1</v>
      </c>
      <c r="J86">
        <f>C86/$F86</f>
        <v>0.451114922813036</v>
      </c>
      <c r="K86">
        <f t="shared" si="43"/>
        <v>0.46826758147512865</v>
      </c>
      <c r="L86">
        <f t="shared" si="43"/>
        <v>8.0617495711835338E-2</v>
      </c>
      <c r="N86">
        <f t="shared" ref="N86" si="44">-J86*LN(J86)-K86*LN(K86)-L86*LN(L86)</f>
        <v>0.91738230156726974</v>
      </c>
    </row>
    <row r="87" spans="1:17" x14ac:dyDescent="0.35">
      <c r="F87" s="17">
        <f>SUM(F85:F86)</f>
        <v>583</v>
      </c>
      <c r="G87" s="20" t="s">
        <v>4</v>
      </c>
      <c r="H87">
        <f t="shared" si="37"/>
        <v>1</v>
      </c>
      <c r="N87" s="22" t="s">
        <v>56</v>
      </c>
      <c r="O87" s="1">
        <f>H85*N85+H86*N86</f>
        <v>0.91738230156726974</v>
      </c>
      <c r="Q87">
        <f>$G$68-O87</f>
        <v>0</v>
      </c>
    </row>
    <row r="88" spans="1:17" x14ac:dyDescent="0.35">
      <c r="A88" s="56" t="s">
        <v>32</v>
      </c>
      <c r="B88" s="13" t="s">
        <v>33</v>
      </c>
      <c r="C88" s="9">
        <v>263</v>
      </c>
      <c r="D88" s="16">
        <v>273</v>
      </c>
      <c r="E88" s="11">
        <v>0</v>
      </c>
      <c r="F88" s="9">
        <f>SUM(C88:E88)</f>
        <v>536</v>
      </c>
      <c r="H88">
        <f t="shared" si="37"/>
        <v>0.9193825042881647</v>
      </c>
      <c r="J88">
        <f>C88/$F88</f>
        <v>0.49067164179104478</v>
      </c>
      <c r="K88">
        <f t="shared" ref="K88:L89" si="45">D88/$F88</f>
        <v>0.50932835820895528</v>
      </c>
      <c r="L88">
        <f t="shared" si="45"/>
        <v>0</v>
      </c>
      <c r="N88">
        <f>-J88*LN(J88)-K88*LN(K88)-0</f>
        <v>0.69297313392855187</v>
      </c>
    </row>
    <row r="89" spans="1:17" x14ac:dyDescent="0.35">
      <c r="A89" s="57"/>
      <c r="B89" s="15" t="s">
        <v>8</v>
      </c>
      <c r="C89" s="7">
        <v>0</v>
      </c>
      <c r="D89" s="26">
        <v>0</v>
      </c>
      <c r="E89" s="5">
        <v>47</v>
      </c>
      <c r="F89">
        <f>SUM(C89:E89)</f>
        <v>47</v>
      </c>
      <c r="H89">
        <f t="shared" si="37"/>
        <v>8.0617495711835338E-2</v>
      </c>
      <c r="J89">
        <f t="shared" ref="J89" si="46">C89/$F89</f>
        <v>0</v>
      </c>
      <c r="K89">
        <f t="shared" si="45"/>
        <v>0</v>
      </c>
      <c r="L89">
        <f t="shared" si="45"/>
        <v>1</v>
      </c>
      <c r="N89">
        <f>0-L89*LN(L89)</f>
        <v>0</v>
      </c>
    </row>
    <row r="90" spans="1:17" x14ac:dyDescent="0.35">
      <c r="A90" s="28"/>
      <c r="F90" s="17">
        <f>SUM(F88:F89)</f>
        <v>583</v>
      </c>
      <c r="G90" s="20" t="s">
        <v>4</v>
      </c>
      <c r="H90">
        <f t="shared" si="37"/>
        <v>1</v>
      </c>
      <c r="N90" s="22" t="s">
        <v>57</v>
      </c>
      <c r="O90" s="1">
        <f>H88*N88+H89*N89</f>
        <v>0.63710737527564976</v>
      </c>
      <c r="Q90" s="1">
        <f>$G$68-O90</f>
        <v>0.28027492629161999</v>
      </c>
    </row>
    <row r="91" spans="1:17" ht="14.5" customHeight="1" x14ac:dyDescent="0.35">
      <c r="A91" s="46" t="s">
        <v>34</v>
      </c>
      <c r="B91" s="18" t="s">
        <v>33</v>
      </c>
      <c r="C91" s="9">
        <v>262</v>
      </c>
      <c r="D91" s="16">
        <v>273</v>
      </c>
      <c r="E91" s="11">
        <v>47</v>
      </c>
      <c r="F91" s="9">
        <f>SUM(C91:E91)</f>
        <v>582</v>
      </c>
      <c r="H91">
        <f t="shared" si="37"/>
        <v>0.99828473413379071</v>
      </c>
      <c r="J91">
        <f>C91/$F91</f>
        <v>0.45017182130584193</v>
      </c>
      <c r="K91">
        <f t="shared" ref="K91:L92" si="47">D91/$F91</f>
        <v>0.46907216494845361</v>
      </c>
      <c r="L91">
        <f t="shared" si="47"/>
        <v>8.0756013745704472E-2</v>
      </c>
      <c r="N91">
        <f t="shared" ref="N91:N95" si="48">-J91*LN(J91)-K91*LN(K91)-L91*LN(L91)</f>
        <v>0.91758900898354423</v>
      </c>
    </row>
    <row r="92" spans="1:17" x14ac:dyDescent="0.35">
      <c r="A92" s="47"/>
      <c r="B92" s="19" t="s">
        <v>8</v>
      </c>
      <c r="C92" s="7">
        <v>1</v>
      </c>
      <c r="D92" s="2">
        <v>0</v>
      </c>
      <c r="E92" s="5">
        <v>0</v>
      </c>
      <c r="F92" s="7">
        <f>SUM(C92:E92)</f>
        <v>1</v>
      </c>
      <c r="H92">
        <f t="shared" si="37"/>
        <v>1.7152658662092624E-3</v>
      </c>
      <c r="J92">
        <f>C92/$F92</f>
        <v>1</v>
      </c>
      <c r="K92">
        <f t="shared" si="47"/>
        <v>0</v>
      </c>
      <c r="L92">
        <f t="shared" si="47"/>
        <v>0</v>
      </c>
      <c r="N92">
        <f>-J92*LN(J92)-0</f>
        <v>0</v>
      </c>
    </row>
    <row r="93" spans="1:17" x14ac:dyDescent="0.35">
      <c r="F93" s="2">
        <f>SUM(F91:F92)</f>
        <v>583</v>
      </c>
      <c r="G93" s="20" t="s">
        <v>4</v>
      </c>
      <c r="H93">
        <f t="shared" si="37"/>
        <v>1</v>
      </c>
      <c r="N93" s="22" t="s">
        <v>59</v>
      </c>
      <c r="O93" s="1">
        <f>H91*N91+H92*N92</f>
        <v>0.91601509987722596</v>
      </c>
      <c r="Q93">
        <f>$G$68-O93</f>
        <v>1.3672016900437844E-3</v>
      </c>
    </row>
    <row r="94" spans="1:17" ht="14.5" customHeight="1" x14ac:dyDescent="0.35">
      <c r="A94" s="43" t="s">
        <v>38</v>
      </c>
      <c r="B94" s="18" t="s">
        <v>39</v>
      </c>
      <c r="C94" s="9">
        <v>245</v>
      </c>
      <c r="D94" s="16">
        <v>265</v>
      </c>
      <c r="E94" s="11">
        <v>44</v>
      </c>
      <c r="F94">
        <f>SUM(C94:E94)</f>
        <v>554</v>
      </c>
      <c r="H94">
        <f t="shared" si="37"/>
        <v>0.95025728987993141</v>
      </c>
      <c r="J94">
        <f>C94/$F94</f>
        <v>0.44223826714801445</v>
      </c>
      <c r="K94">
        <f t="shared" ref="K94:L96" si="49">D94/$F94</f>
        <v>0.47833935018050544</v>
      </c>
      <c r="L94">
        <f t="shared" si="49"/>
        <v>7.9422382671480149E-2</v>
      </c>
      <c r="N94">
        <f t="shared" si="48"/>
        <v>0.91474409223065845</v>
      </c>
    </row>
    <row r="95" spans="1:17" x14ac:dyDescent="0.35">
      <c r="A95" s="44"/>
      <c r="B95" s="21" t="s">
        <v>40</v>
      </c>
      <c r="C95" s="8">
        <v>18</v>
      </c>
      <c r="D95" s="17">
        <v>8</v>
      </c>
      <c r="E95" s="6">
        <v>2</v>
      </c>
      <c r="F95">
        <f>SUM(C95:E95)</f>
        <v>28</v>
      </c>
      <c r="H95">
        <f t="shared" si="37"/>
        <v>4.8027444253859346E-2</v>
      </c>
      <c r="J95">
        <f t="shared" ref="J95:J96" si="50">C95/$F95</f>
        <v>0.6428571428571429</v>
      </c>
      <c r="K95">
        <f t="shared" si="49"/>
        <v>0.2857142857142857</v>
      </c>
      <c r="L95">
        <f t="shared" si="49"/>
        <v>7.1428571428571425E-2</v>
      </c>
      <c r="N95">
        <f t="shared" si="48"/>
        <v>0.8304717124362917</v>
      </c>
    </row>
    <row r="96" spans="1:17" x14ac:dyDescent="0.35">
      <c r="A96" s="45"/>
      <c r="B96" s="19" t="s">
        <v>41</v>
      </c>
      <c r="C96" s="7">
        <v>0</v>
      </c>
      <c r="D96" s="26">
        <v>0</v>
      </c>
      <c r="E96" s="5">
        <v>1</v>
      </c>
      <c r="F96" s="17">
        <f>SUM(C96:E96)</f>
        <v>1</v>
      </c>
      <c r="H96">
        <f t="shared" si="37"/>
        <v>1.7152658662092624E-3</v>
      </c>
      <c r="J96">
        <f t="shared" si="50"/>
        <v>0</v>
      </c>
      <c r="K96">
        <f t="shared" si="49"/>
        <v>0</v>
      </c>
      <c r="L96">
        <f t="shared" si="49"/>
        <v>1</v>
      </c>
      <c r="N96">
        <f>0-L96*LN(L96)</f>
        <v>0</v>
      </c>
    </row>
    <row r="97" spans="1:17" x14ac:dyDescent="0.35">
      <c r="A97" s="33"/>
      <c r="F97" s="17">
        <f>SUM(F94:F96)</f>
        <v>583</v>
      </c>
      <c r="H97">
        <f t="shared" si="37"/>
        <v>1</v>
      </c>
      <c r="N97" s="22" t="s">
        <v>60</v>
      </c>
      <c r="O97" s="1">
        <f>H94*N94+H95*N95+H96*N96</f>
        <v>0.90912767589022458</v>
      </c>
      <c r="Q97">
        <f>$G$68-O97</f>
        <v>8.2546256770451576E-3</v>
      </c>
    </row>
    <row r="100" spans="1:17" x14ac:dyDescent="0.35">
      <c r="A100" s="35" t="s">
        <v>61</v>
      </c>
      <c r="B100" s="36"/>
      <c r="C100" s="37"/>
      <c r="N100" s="35" t="s">
        <v>61</v>
      </c>
      <c r="O100" s="36"/>
      <c r="P100" s="37"/>
    </row>
    <row r="101" spans="1:17" x14ac:dyDescent="0.35">
      <c r="A101" s="53" t="s">
        <v>0</v>
      </c>
      <c r="B101" s="53"/>
      <c r="C101" s="53"/>
      <c r="F101" s="53" t="s">
        <v>43</v>
      </c>
      <c r="G101" s="53"/>
      <c r="H101" s="53"/>
      <c r="N101" s="53" t="s">
        <v>43</v>
      </c>
      <c r="O101" s="53"/>
      <c r="P101" s="53"/>
    </row>
    <row r="102" spans="1:17" x14ac:dyDescent="0.35">
      <c r="A102" s="2" t="s">
        <v>1</v>
      </c>
      <c r="B102" s="2" t="s">
        <v>2</v>
      </c>
      <c r="C102" s="2" t="s">
        <v>3</v>
      </c>
      <c r="D102" s="2" t="s">
        <v>4</v>
      </c>
      <c r="E102" s="49" t="s">
        <v>11</v>
      </c>
      <c r="F102" s="49"/>
      <c r="G102">
        <f>-A104*LN(A104)-B104*LN(B104)-C104*LN(C104)</f>
        <v>0.90993872564226863</v>
      </c>
    </row>
    <row r="103" spans="1:17" ht="14.5" customHeight="1" x14ac:dyDescent="0.35">
      <c r="A103">
        <v>1666</v>
      </c>
      <c r="B103">
        <v>3075</v>
      </c>
      <c r="C103">
        <v>532</v>
      </c>
      <c r="D103">
        <f>SUM(A103:C103)</f>
        <v>5273</v>
      </c>
    </row>
    <row r="104" spans="1:17" x14ac:dyDescent="0.35">
      <c r="A104">
        <f>A103/$D$103</f>
        <v>0.31594917504267023</v>
      </c>
      <c r="B104">
        <f t="shared" ref="B104:D104" si="51">B103/$D$103</f>
        <v>0.5831594917504267</v>
      </c>
      <c r="C104">
        <f t="shared" si="51"/>
        <v>0.10089133320690309</v>
      </c>
      <c r="D104">
        <f t="shared" si="51"/>
        <v>1</v>
      </c>
    </row>
    <row r="106" spans="1:17" x14ac:dyDescent="0.35">
      <c r="A106" t="s">
        <v>5</v>
      </c>
      <c r="B106" t="s">
        <v>6</v>
      </c>
      <c r="C106" s="48" t="s">
        <v>7</v>
      </c>
      <c r="D106" s="48"/>
      <c r="E106" s="48"/>
      <c r="F106" t="s">
        <v>4</v>
      </c>
      <c r="H106" t="s">
        <v>9</v>
      </c>
      <c r="J106" s="48" t="s">
        <v>12</v>
      </c>
      <c r="K106" s="48"/>
      <c r="L106" s="48"/>
    </row>
    <row r="107" spans="1:17" x14ac:dyDescent="0.35">
      <c r="C107" s="7" t="s">
        <v>1</v>
      </c>
      <c r="D107" s="2" t="s">
        <v>2</v>
      </c>
      <c r="E107" s="5" t="s">
        <v>3</v>
      </c>
      <c r="J107" s="7" t="s">
        <v>1</v>
      </c>
      <c r="K107" s="2" t="s">
        <v>2</v>
      </c>
      <c r="L107" s="5" t="s">
        <v>3</v>
      </c>
      <c r="N107" s="4" t="s">
        <v>10</v>
      </c>
      <c r="Q107" t="s">
        <v>13</v>
      </c>
    </row>
    <row r="108" spans="1:17" ht="14.5" customHeight="1" x14ac:dyDescent="0.35">
      <c r="A108" s="38" t="s">
        <v>14</v>
      </c>
      <c r="B108" s="23" t="s">
        <v>16</v>
      </c>
      <c r="C108" s="9">
        <v>1</v>
      </c>
      <c r="D108" s="16">
        <v>0</v>
      </c>
      <c r="E108" s="11">
        <v>0</v>
      </c>
      <c r="F108" s="10">
        <f>SUM(C108:E108)</f>
        <v>1</v>
      </c>
      <c r="H108">
        <f>F108/$F$114</f>
        <v>1.8964536317087047E-4</v>
      </c>
      <c r="J108">
        <f>C108/$F108</f>
        <v>1</v>
      </c>
      <c r="K108">
        <f t="shared" ref="K108:L113" si="52">D108/$F108</f>
        <v>0</v>
      </c>
      <c r="L108">
        <f t="shared" si="52"/>
        <v>0</v>
      </c>
      <c r="N108">
        <f>-J108*LN(J108)-0</f>
        <v>0</v>
      </c>
    </row>
    <row r="109" spans="1:17" ht="29" x14ac:dyDescent="0.35">
      <c r="A109" s="39"/>
      <c r="B109" s="24" t="s">
        <v>17</v>
      </c>
      <c r="C109" s="8">
        <v>7</v>
      </c>
      <c r="D109" s="10">
        <v>19</v>
      </c>
      <c r="E109" s="6">
        <v>0</v>
      </c>
      <c r="F109" s="10">
        <f t="shared" ref="F109:F113" si="53">SUM(C109:E109)</f>
        <v>26</v>
      </c>
      <c r="H109">
        <f t="shared" ref="H109:H131" si="54">F109/$F$114</f>
        <v>4.9307794424426326E-3</v>
      </c>
      <c r="J109">
        <f t="shared" ref="J109:J113" si="55">C109/$F109</f>
        <v>0.26923076923076922</v>
      </c>
      <c r="K109">
        <f t="shared" si="52"/>
        <v>0.73076923076923073</v>
      </c>
      <c r="L109">
        <f t="shared" si="52"/>
        <v>0</v>
      </c>
      <c r="N109">
        <f>-J109*LN(J109)-K109*LN(K109)-0</f>
        <v>0.58249224388496046</v>
      </c>
    </row>
    <row r="110" spans="1:17" ht="29" x14ac:dyDescent="0.35">
      <c r="A110" s="39"/>
      <c r="B110" s="24" t="s">
        <v>26</v>
      </c>
      <c r="C110" s="8">
        <v>64</v>
      </c>
      <c r="D110" s="10">
        <v>9</v>
      </c>
      <c r="E110" s="6">
        <v>0</v>
      </c>
      <c r="F110" s="10">
        <f t="shared" si="53"/>
        <v>73</v>
      </c>
      <c r="H110">
        <f t="shared" si="54"/>
        <v>1.3844111511473545E-2</v>
      </c>
      <c r="J110">
        <f t="shared" si="55"/>
        <v>0.87671232876712324</v>
      </c>
      <c r="K110">
        <f t="shared" si="52"/>
        <v>0.12328767123287671</v>
      </c>
      <c r="L110">
        <f t="shared" si="52"/>
        <v>0</v>
      </c>
      <c r="N110">
        <f>-J110*LN(J110)-K110*LN(K110)-0</f>
        <v>0.37342466675051483</v>
      </c>
    </row>
    <row r="111" spans="1:17" x14ac:dyDescent="0.35">
      <c r="A111" s="39"/>
      <c r="B111" s="24" t="s">
        <v>18</v>
      </c>
      <c r="C111" s="8">
        <v>0</v>
      </c>
      <c r="D111" s="10">
        <v>0</v>
      </c>
      <c r="E111" s="6">
        <v>0</v>
      </c>
      <c r="F111" s="10">
        <f t="shared" si="53"/>
        <v>0</v>
      </c>
      <c r="H111">
        <f t="shared" si="54"/>
        <v>0</v>
      </c>
      <c r="J111" t="e">
        <f t="shared" si="55"/>
        <v>#DIV/0!</v>
      </c>
      <c r="K111" t="e">
        <f t="shared" si="52"/>
        <v>#DIV/0!</v>
      </c>
      <c r="L111" t="e">
        <f t="shared" si="52"/>
        <v>#DIV/0!</v>
      </c>
      <c r="N111">
        <v>0</v>
      </c>
    </row>
    <row r="112" spans="1:17" ht="29" x14ac:dyDescent="0.35">
      <c r="A112" s="39"/>
      <c r="B112" s="24" t="s">
        <v>19</v>
      </c>
      <c r="C112" s="8">
        <v>0</v>
      </c>
      <c r="D112" s="10">
        <v>0</v>
      </c>
      <c r="E112" s="6">
        <v>0</v>
      </c>
      <c r="F112" s="10">
        <f t="shared" si="53"/>
        <v>0</v>
      </c>
      <c r="H112">
        <f t="shared" si="54"/>
        <v>0</v>
      </c>
      <c r="J112" t="e">
        <f t="shared" si="55"/>
        <v>#DIV/0!</v>
      </c>
      <c r="K112" t="e">
        <f t="shared" si="52"/>
        <v>#DIV/0!</v>
      </c>
      <c r="L112" t="e">
        <f t="shared" si="52"/>
        <v>#DIV/0!</v>
      </c>
      <c r="N112">
        <v>0</v>
      </c>
    </row>
    <row r="113" spans="1:17" x14ac:dyDescent="0.35">
      <c r="A113" s="40"/>
      <c r="B113" s="25" t="s">
        <v>20</v>
      </c>
      <c r="C113" s="7">
        <v>1594</v>
      </c>
      <c r="D113" s="2">
        <v>3047</v>
      </c>
      <c r="E113" s="5">
        <v>532</v>
      </c>
      <c r="F113" s="10">
        <f t="shared" si="53"/>
        <v>5173</v>
      </c>
      <c r="H113">
        <f t="shared" si="54"/>
        <v>0.98103546368291294</v>
      </c>
      <c r="J113">
        <f t="shared" si="55"/>
        <v>0.30813841098008893</v>
      </c>
      <c r="K113">
        <f t="shared" si="52"/>
        <v>0.58901991107674467</v>
      </c>
      <c r="L113">
        <f t="shared" si="52"/>
        <v>0.10284167794316644</v>
      </c>
      <c r="N113">
        <f t="shared" ref="N113" si="56">-J113*LN(J113)-K113*LN(K113)-L113*LN(L113)</f>
        <v>0.90842795446062585</v>
      </c>
    </row>
    <row r="114" spans="1:17" ht="14.5" customHeight="1" x14ac:dyDescent="0.35">
      <c r="A114" s="28"/>
      <c r="F114" s="12">
        <f>SUM(F108:F113)</f>
        <v>5273</v>
      </c>
      <c r="G114" s="20" t="s">
        <v>4</v>
      </c>
      <c r="H114">
        <f t="shared" si="54"/>
        <v>1</v>
      </c>
      <c r="N114" s="22" t="s">
        <v>15</v>
      </c>
      <c r="O114" s="22">
        <f>H108*N108+H109*N109+H110*N110+H111*N111+H112*N112+H113*N113</f>
        <v>0.89924191303595935</v>
      </c>
      <c r="Q114">
        <f>$G$102-O114</f>
        <v>1.0696812606309281E-2</v>
      </c>
    </row>
    <row r="115" spans="1:17" x14ac:dyDescent="0.35">
      <c r="A115" s="38" t="s">
        <v>27</v>
      </c>
      <c r="B115" s="13" t="s">
        <v>28</v>
      </c>
      <c r="C115" s="9">
        <v>5</v>
      </c>
      <c r="D115" s="16">
        <v>0</v>
      </c>
      <c r="E115" s="11">
        <v>0</v>
      </c>
      <c r="F115" s="16">
        <f>SUM(C115:E115)</f>
        <v>5</v>
      </c>
      <c r="H115">
        <f t="shared" si="54"/>
        <v>9.4822681585435232E-4</v>
      </c>
      <c r="J115">
        <f>C115/$F115</f>
        <v>1</v>
      </c>
      <c r="K115">
        <f t="shared" ref="K115:L117" si="57">D115/$F115</f>
        <v>0</v>
      </c>
      <c r="L115">
        <f t="shared" si="57"/>
        <v>0</v>
      </c>
      <c r="N115">
        <f>-J115*LN(J115)-0</f>
        <v>0</v>
      </c>
    </row>
    <row r="116" spans="1:17" x14ac:dyDescent="0.35">
      <c r="A116" s="39"/>
      <c r="B116" s="14" t="s">
        <v>29</v>
      </c>
      <c r="C116" s="8">
        <v>0</v>
      </c>
      <c r="D116" s="17">
        <v>0</v>
      </c>
      <c r="E116" s="6">
        <v>0</v>
      </c>
      <c r="F116" s="17">
        <f>SUM(C116:E116)</f>
        <v>0</v>
      </c>
      <c r="H116">
        <f t="shared" si="54"/>
        <v>0</v>
      </c>
      <c r="J116" t="e">
        <f t="shared" ref="J116:J117" si="58">C116/$F116</f>
        <v>#DIV/0!</v>
      </c>
      <c r="K116" t="e">
        <f t="shared" si="57"/>
        <v>#DIV/0!</v>
      </c>
      <c r="L116" t="e">
        <f t="shared" si="57"/>
        <v>#DIV/0!</v>
      </c>
      <c r="N116">
        <v>0</v>
      </c>
    </row>
    <row r="117" spans="1:17" x14ac:dyDescent="0.35">
      <c r="A117" s="40"/>
      <c r="B117" s="15" t="s">
        <v>20</v>
      </c>
      <c r="C117" s="7">
        <v>1661</v>
      </c>
      <c r="D117" s="26">
        <v>3075</v>
      </c>
      <c r="E117" s="5">
        <v>532</v>
      </c>
      <c r="F117" s="17">
        <f>SUM(C117:E117)</f>
        <v>5268</v>
      </c>
      <c r="H117">
        <f t="shared" si="54"/>
        <v>0.99905177318414562</v>
      </c>
      <c r="J117">
        <f t="shared" si="58"/>
        <v>0.31529992406985574</v>
      </c>
      <c r="K117">
        <f t="shared" si="57"/>
        <v>0.58371298405466976</v>
      </c>
      <c r="L117">
        <f t="shared" si="57"/>
        <v>0.10098709187547457</v>
      </c>
      <c r="N117">
        <f t="shared" ref="N117" si="59">-J117*LN(J117)-K117*LN(K117)-L117*LN(L117)</f>
        <v>0.90970783817878687</v>
      </c>
    </row>
    <row r="118" spans="1:17" x14ac:dyDescent="0.35">
      <c r="A118" s="28"/>
      <c r="F118" s="17">
        <f>SUM(F115:F117)</f>
        <v>5273</v>
      </c>
      <c r="G118" s="20" t="s">
        <v>4</v>
      </c>
      <c r="H118">
        <f t="shared" si="54"/>
        <v>1</v>
      </c>
      <c r="N118" s="22" t="s">
        <v>55</v>
      </c>
      <c r="O118" s="1">
        <f>H115*N115+H116*N116+H117*N117</f>
        <v>0.90884522881203278</v>
      </c>
      <c r="Q118">
        <f>$G$102-O118</f>
        <v>1.0934968302358516E-3</v>
      </c>
    </row>
    <row r="119" spans="1:17" x14ac:dyDescent="0.35">
      <c r="A119" s="46" t="s">
        <v>30</v>
      </c>
      <c r="B119" s="13" t="s">
        <v>20</v>
      </c>
      <c r="C119" s="9">
        <v>0</v>
      </c>
      <c r="D119" s="16">
        <v>0</v>
      </c>
      <c r="E119" s="11">
        <v>0</v>
      </c>
      <c r="F119" s="16">
        <f>SUM(C119:E119)</f>
        <v>0</v>
      </c>
      <c r="H119">
        <f t="shared" si="54"/>
        <v>0</v>
      </c>
      <c r="J119" t="e">
        <f>C119/$F119</f>
        <v>#DIV/0!</v>
      </c>
      <c r="K119" t="e">
        <f t="shared" ref="K119:L120" si="60">D119/$F119</f>
        <v>#DIV/0!</v>
      </c>
      <c r="L119" t="e">
        <f t="shared" si="60"/>
        <v>#DIV/0!</v>
      </c>
      <c r="N119">
        <v>0</v>
      </c>
    </row>
    <row r="120" spans="1:17" x14ac:dyDescent="0.35">
      <c r="A120" s="47"/>
      <c r="B120" s="15" t="s">
        <v>31</v>
      </c>
      <c r="C120" s="7">
        <v>1666</v>
      </c>
      <c r="D120" s="2">
        <v>3075</v>
      </c>
      <c r="E120" s="5">
        <v>532</v>
      </c>
      <c r="F120" s="7">
        <f>SUM(C120:E120)</f>
        <v>5273</v>
      </c>
      <c r="H120">
        <f t="shared" si="54"/>
        <v>1</v>
      </c>
      <c r="J120">
        <f>C120/$F120</f>
        <v>0.31594917504267023</v>
      </c>
      <c r="K120">
        <f t="shared" si="60"/>
        <v>0.5831594917504267</v>
      </c>
      <c r="L120">
        <f t="shared" si="60"/>
        <v>0.10089133320690309</v>
      </c>
      <c r="N120">
        <f t="shared" ref="N120:N122" si="61">-J120*LN(J120)-K120*LN(K120)-L120*LN(L120)</f>
        <v>0.90993872564226863</v>
      </c>
    </row>
    <row r="121" spans="1:17" x14ac:dyDescent="0.35">
      <c r="F121" s="17">
        <f>SUM(F119:F120)</f>
        <v>5273</v>
      </c>
      <c r="G121" s="20" t="s">
        <v>4</v>
      </c>
      <c r="H121">
        <f t="shared" si="54"/>
        <v>1</v>
      </c>
      <c r="N121" s="22" t="s">
        <v>56</v>
      </c>
      <c r="O121" s="1">
        <f>H119*N119+H120*N120</f>
        <v>0.90993872564226863</v>
      </c>
      <c r="Q121">
        <f>$G$102-O121</f>
        <v>0</v>
      </c>
    </row>
    <row r="122" spans="1:17" x14ac:dyDescent="0.35">
      <c r="A122" s="41" t="s">
        <v>32</v>
      </c>
      <c r="B122" s="13" t="s">
        <v>33</v>
      </c>
      <c r="C122" s="9">
        <v>1666</v>
      </c>
      <c r="D122" s="16">
        <v>3061</v>
      </c>
      <c r="E122" s="11">
        <v>532</v>
      </c>
      <c r="F122" s="9">
        <f>SUM(C122:E122)</f>
        <v>5259</v>
      </c>
      <c r="H122">
        <f t="shared" si="54"/>
        <v>0.99734496491560787</v>
      </c>
      <c r="J122">
        <f>C122/$F122</f>
        <v>0.31679026430880397</v>
      </c>
      <c r="K122">
        <f t="shared" ref="K122:L123" si="62">D122/$F122</f>
        <v>0.58204981935729228</v>
      </c>
      <c r="L122">
        <f t="shared" si="62"/>
        <v>0.10115991633390378</v>
      </c>
      <c r="N122">
        <f t="shared" si="61"/>
        <v>0.91092288644264496</v>
      </c>
    </row>
    <row r="123" spans="1:17" x14ac:dyDescent="0.35">
      <c r="A123" s="42"/>
      <c r="B123" s="15" t="s">
        <v>8</v>
      </c>
      <c r="C123" s="7">
        <v>0</v>
      </c>
      <c r="D123" s="26">
        <v>14</v>
      </c>
      <c r="E123" s="5">
        <v>0</v>
      </c>
      <c r="F123">
        <f>SUM(C123:E123)</f>
        <v>14</v>
      </c>
      <c r="H123">
        <f t="shared" si="54"/>
        <v>2.6550350843921864E-3</v>
      </c>
      <c r="J123">
        <f t="shared" ref="J123" si="63">C123/$F123</f>
        <v>0</v>
      </c>
      <c r="K123">
        <f t="shared" si="62"/>
        <v>1</v>
      </c>
      <c r="L123">
        <f t="shared" si="62"/>
        <v>0</v>
      </c>
      <c r="N123">
        <f>0-K123*LN(K123)-0</f>
        <v>0</v>
      </c>
    </row>
    <row r="124" spans="1:17" x14ac:dyDescent="0.35">
      <c r="A124" s="28"/>
      <c r="F124" s="17">
        <f>SUM(F122:F123)</f>
        <v>5273</v>
      </c>
      <c r="G124" s="20" t="s">
        <v>4</v>
      </c>
      <c r="H124">
        <f t="shared" si="54"/>
        <v>1</v>
      </c>
      <c r="N124" s="22" t="s">
        <v>57</v>
      </c>
      <c r="O124" s="1">
        <f>H122*N122+H123*N123</f>
        <v>0.90850435421996401</v>
      </c>
      <c r="Q124">
        <f>$G$102-O124</f>
        <v>1.4343714223046256E-3</v>
      </c>
    </row>
    <row r="125" spans="1:17" ht="14.5" customHeight="1" x14ac:dyDescent="0.35">
      <c r="A125" s="54" t="s">
        <v>34</v>
      </c>
      <c r="B125" s="18" t="s">
        <v>33</v>
      </c>
      <c r="C125" s="9">
        <v>1320</v>
      </c>
      <c r="D125" s="16">
        <v>2216</v>
      </c>
      <c r="E125" s="11">
        <v>250</v>
      </c>
      <c r="F125" s="9">
        <f>SUM(C125:E125)</f>
        <v>3786</v>
      </c>
      <c r="H125">
        <f t="shared" si="54"/>
        <v>0.71799734496491563</v>
      </c>
      <c r="J125">
        <f>C125/$F125</f>
        <v>0.34865293185419971</v>
      </c>
      <c r="K125">
        <f t="shared" ref="K125:L126" si="64">D125/$F125</f>
        <v>0.58531431590068672</v>
      </c>
      <c r="L125">
        <f t="shared" si="64"/>
        <v>6.6032752245113582E-2</v>
      </c>
      <c r="N125">
        <f t="shared" ref="N125:N129" si="65">-J125*LN(J125)-K125*LN(K125)-L125*LN(L125)</f>
        <v>0.86031695878845194</v>
      </c>
    </row>
    <row r="126" spans="1:17" ht="14.5" customHeight="1" x14ac:dyDescent="0.35">
      <c r="A126" s="55"/>
      <c r="B126" s="19" t="s">
        <v>8</v>
      </c>
      <c r="C126" s="7">
        <v>346</v>
      </c>
      <c r="D126" s="2">
        <v>859</v>
      </c>
      <c r="E126" s="5">
        <v>282</v>
      </c>
      <c r="F126" s="7">
        <f>SUM(C126:E126)</f>
        <v>1487</v>
      </c>
      <c r="H126">
        <f t="shared" si="54"/>
        <v>0.28200265503508437</v>
      </c>
      <c r="J126">
        <f>C126/$F126</f>
        <v>0.23268325487558844</v>
      </c>
      <c r="K126">
        <f t="shared" si="64"/>
        <v>0.57767316745124409</v>
      </c>
      <c r="L126">
        <f t="shared" si="64"/>
        <v>0.18964357767316745</v>
      </c>
      <c r="N126">
        <f t="shared" si="65"/>
        <v>0.97156966928530908</v>
      </c>
    </row>
    <row r="127" spans="1:17" x14ac:dyDescent="0.35">
      <c r="F127" s="2">
        <f>SUM(F125:F126)</f>
        <v>5273</v>
      </c>
      <c r="G127" s="20" t="s">
        <v>4</v>
      </c>
      <c r="H127">
        <f t="shared" si="54"/>
        <v>1</v>
      </c>
      <c r="N127" s="22" t="s">
        <v>59</v>
      </c>
      <c r="O127" s="1">
        <f>H125*N125+H126*N126</f>
        <v>0.89169051852841519</v>
      </c>
      <c r="Q127" s="1">
        <f>$G$102-O127</f>
        <v>1.8248207113853443E-2</v>
      </c>
    </row>
    <row r="128" spans="1:17" x14ac:dyDescent="0.35">
      <c r="A128" s="43" t="s">
        <v>38</v>
      </c>
      <c r="B128" s="18" t="s">
        <v>39</v>
      </c>
      <c r="C128" s="9">
        <v>1589</v>
      </c>
      <c r="D128" s="16">
        <v>2816</v>
      </c>
      <c r="E128" s="11">
        <v>499</v>
      </c>
      <c r="F128">
        <f>SUM(C128:E128)</f>
        <v>4904</v>
      </c>
      <c r="H128">
        <f t="shared" si="54"/>
        <v>0.93002086098994885</v>
      </c>
      <c r="J128">
        <f>C128/$F128</f>
        <v>0.32402120717781402</v>
      </c>
      <c r="K128">
        <f t="shared" ref="K128:L130" si="66">D128/$F128</f>
        <v>0.57422512234910272</v>
      </c>
      <c r="L128">
        <f t="shared" si="66"/>
        <v>0.1017536704730832</v>
      </c>
      <c r="N128">
        <f t="shared" si="65"/>
        <v>0.9162240921630479</v>
      </c>
    </row>
    <row r="129" spans="1:17" x14ac:dyDescent="0.35">
      <c r="A129" s="44"/>
      <c r="B129" s="21" t="s">
        <v>40</v>
      </c>
      <c r="C129" s="8">
        <v>77</v>
      </c>
      <c r="D129" s="17">
        <v>234</v>
      </c>
      <c r="E129" s="6">
        <v>33</v>
      </c>
      <c r="F129">
        <f>SUM(C129:E129)</f>
        <v>344</v>
      </c>
      <c r="H129">
        <f t="shared" si="54"/>
        <v>6.5238004930779442E-2</v>
      </c>
      <c r="J129">
        <f t="shared" ref="J129:J130" si="67">C129/$F129</f>
        <v>0.22383720930232559</v>
      </c>
      <c r="K129">
        <f t="shared" si="66"/>
        <v>0.68023255813953487</v>
      </c>
      <c r="L129">
        <f t="shared" si="66"/>
        <v>9.5930232558139539E-2</v>
      </c>
      <c r="N129">
        <f t="shared" si="65"/>
        <v>0.82202855270819586</v>
      </c>
    </row>
    <row r="130" spans="1:17" x14ac:dyDescent="0.35">
      <c r="A130" s="45"/>
      <c r="B130" s="19" t="s">
        <v>41</v>
      </c>
      <c r="C130" s="7">
        <v>0</v>
      </c>
      <c r="D130" s="26">
        <v>25</v>
      </c>
      <c r="E130" s="5">
        <v>0</v>
      </c>
      <c r="F130" s="17">
        <f>SUM(C130:E130)</f>
        <v>25</v>
      </c>
      <c r="H130">
        <f t="shared" si="54"/>
        <v>4.741134079271762E-3</v>
      </c>
      <c r="J130">
        <f t="shared" si="67"/>
        <v>0</v>
      </c>
      <c r="K130">
        <f t="shared" si="66"/>
        <v>1</v>
      </c>
      <c r="L130">
        <f t="shared" si="66"/>
        <v>0</v>
      </c>
      <c r="N130">
        <f>0-K130*LN(K130)-0</f>
        <v>0</v>
      </c>
    </row>
    <row r="131" spans="1:17" x14ac:dyDescent="0.35">
      <c r="A131" s="33"/>
      <c r="F131" s="17">
        <f>SUM(F128:F130)</f>
        <v>5273</v>
      </c>
      <c r="H131">
        <f t="shared" si="54"/>
        <v>1</v>
      </c>
      <c r="N131" s="22" t="s">
        <v>60</v>
      </c>
      <c r="O131" s="1">
        <f>H128*N128+H129*N129+H130*N130</f>
        <v>0.90573502182803078</v>
      </c>
      <c r="Q131">
        <f>$G$102-O131</f>
        <v>4.2037038142378469E-3</v>
      </c>
    </row>
    <row r="134" spans="1:17" x14ac:dyDescent="0.35">
      <c r="A134" s="35" t="s">
        <v>61</v>
      </c>
      <c r="B134" s="36"/>
      <c r="C134" s="37"/>
      <c r="N134" s="35" t="s">
        <v>61</v>
      </c>
      <c r="O134" s="36"/>
      <c r="P134" s="37"/>
    </row>
    <row r="135" spans="1:17" ht="14.5" customHeight="1" x14ac:dyDescent="0.35">
      <c r="A135" s="53" t="s">
        <v>0</v>
      </c>
      <c r="B135" s="53"/>
      <c r="C135" s="53"/>
      <c r="F135" s="53" t="s">
        <v>23</v>
      </c>
      <c r="G135" s="53"/>
      <c r="H135" s="53"/>
      <c r="N135" s="53" t="s">
        <v>23</v>
      </c>
      <c r="O135" s="53"/>
      <c r="P135" s="53"/>
    </row>
    <row r="136" spans="1:17" x14ac:dyDescent="0.35">
      <c r="A136" s="2" t="s">
        <v>1</v>
      </c>
      <c r="B136" s="2" t="s">
        <v>2</v>
      </c>
      <c r="C136" s="2" t="s">
        <v>3</v>
      </c>
      <c r="D136" s="2" t="s">
        <v>4</v>
      </c>
      <c r="E136" s="49" t="s">
        <v>11</v>
      </c>
      <c r="F136" s="49"/>
      <c r="G136">
        <f>-A138*LN(A138)-B138*LN(B138)-C138*LN(C138)</f>
        <v>0.79042134220663507</v>
      </c>
    </row>
    <row r="137" spans="1:17" x14ac:dyDescent="0.35">
      <c r="A137">
        <v>2976</v>
      </c>
      <c r="B137">
        <v>3353</v>
      </c>
      <c r="C137">
        <v>161</v>
      </c>
      <c r="D137">
        <f>SUM(A137:C137)</f>
        <v>6490</v>
      </c>
    </row>
    <row r="138" spans="1:17" x14ac:dyDescent="0.35">
      <c r="A138">
        <f>A137/$D$137</f>
        <v>0.45855161787365178</v>
      </c>
      <c r="B138">
        <f>B137/$D$137</f>
        <v>0.51664098613251153</v>
      </c>
      <c r="C138">
        <f>C137/$D$137</f>
        <v>2.4807395993836672E-2</v>
      </c>
      <c r="D138">
        <f>D137/$D$137</f>
        <v>1</v>
      </c>
    </row>
    <row r="140" spans="1:17" x14ac:dyDescent="0.35">
      <c r="A140" t="s">
        <v>5</v>
      </c>
      <c r="B140" t="s">
        <v>6</v>
      </c>
      <c r="C140" s="48" t="s">
        <v>7</v>
      </c>
      <c r="D140" s="48"/>
      <c r="E140" s="48"/>
      <c r="F140" t="s">
        <v>4</v>
      </c>
      <c r="H140" t="s">
        <v>9</v>
      </c>
      <c r="J140" s="48" t="s">
        <v>12</v>
      </c>
      <c r="K140" s="48"/>
      <c r="L140" s="48"/>
    </row>
    <row r="141" spans="1:17" x14ac:dyDescent="0.35">
      <c r="C141" s="7" t="s">
        <v>1</v>
      </c>
      <c r="D141" s="2" t="s">
        <v>2</v>
      </c>
      <c r="E141" s="5" t="s">
        <v>3</v>
      </c>
      <c r="J141" s="7" t="s">
        <v>1</v>
      </c>
      <c r="K141" s="2" t="s">
        <v>2</v>
      </c>
      <c r="L141" s="5" t="s">
        <v>3</v>
      </c>
      <c r="N141" s="4" t="s">
        <v>10</v>
      </c>
      <c r="Q141" t="s">
        <v>13</v>
      </c>
    </row>
    <row r="142" spans="1:17" ht="29" x14ac:dyDescent="0.35">
      <c r="A142" s="38" t="s">
        <v>14</v>
      </c>
      <c r="B142" s="23" t="s">
        <v>16</v>
      </c>
      <c r="C142" s="9">
        <v>1</v>
      </c>
      <c r="D142" s="16">
        <v>0</v>
      </c>
      <c r="E142" s="11">
        <v>0</v>
      </c>
      <c r="F142" s="10">
        <f>SUM(C142:E142)</f>
        <v>1</v>
      </c>
      <c r="H142">
        <f>F142/$F$148</f>
        <v>1.5408320493066256E-4</v>
      </c>
      <c r="J142">
        <f>C142/$F142</f>
        <v>1</v>
      </c>
      <c r="K142">
        <f t="shared" ref="K142:L147" si="68">D142/$F142</f>
        <v>0</v>
      </c>
      <c r="L142">
        <f t="shared" si="68"/>
        <v>0</v>
      </c>
      <c r="N142">
        <f>-J142*LN(J142)-0</f>
        <v>0</v>
      </c>
    </row>
    <row r="143" spans="1:17" ht="14.5" customHeight="1" x14ac:dyDescent="0.35">
      <c r="A143" s="39"/>
      <c r="B143" s="24" t="s">
        <v>17</v>
      </c>
      <c r="C143" s="8">
        <v>0</v>
      </c>
      <c r="D143" s="10">
        <v>0</v>
      </c>
      <c r="E143" s="6">
        <v>0</v>
      </c>
      <c r="F143" s="10">
        <f t="shared" ref="F143:F147" si="69">SUM(C143:E143)</f>
        <v>0</v>
      </c>
      <c r="H143">
        <f t="shared" ref="H143:H165" si="70">F143/$F$148</f>
        <v>0</v>
      </c>
      <c r="J143" t="e">
        <f t="shared" ref="J143:J147" si="71">C143/$F143</f>
        <v>#DIV/0!</v>
      </c>
      <c r="K143" t="e">
        <f t="shared" si="68"/>
        <v>#DIV/0!</v>
      </c>
      <c r="L143" t="e">
        <f t="shared" si="68"/>
        <v>#DIV/0!</v>
      </c>
      <c r="N143">
        <v>0</v>
      </c>
    </row>
    <row r="144" spans="1:17" ht="29" x14ac:dyDescent="0.35">
      <c r="A144" s="39"/>
      <c r="B144" s="24" t="s">
        <v>26</v>
      </c>
      <c r="C144" s="8">
        <v>1421</v>
      </c>
      <c r="D144" s="10">
        <v>1624</v>
      </c>
      <c r="E144" s="6">
        <v>24</v>
      </c>
      <c r="F144" s="10">
        <f t="shared" si="69"/>
        <v>3069</v>
      </c>
      <c r="H144">
        <f t="shared" si="70"/>
        <v>0.47288135593220337</v>
      </c>
      <c r="J144">
        <f t="shared" si="71"/>
        <v>0.46301726946888239</v>
      </c>
      <c r="K144">
        <f t="shared" si="68"/>
        <v>0.52916259367872276</v>
      </c>
      <c r="L144">
        <f t="shared" si="68"/>
        <v>7.8201368523949169E-3</v>
      </c>
      <c r="N144">
        <f t="shared" ref="N144:N147" si="72">-J144*LN(J144)-K144*LN(K144)-L144*LN(L144)</f>
        <v>0.73124557413545899</v>
      </c>
    </row>
    <row r="145" spans="1:17" x14ac:dyDescent="0.35">
      <c r="A145" s="39"/>
      <c r="B145" s="24" t="s">
        <v>18</v>
      </c>
      <c r="C145" s="8">
        <v>0</v>
      </c>
      <c r="D145" s="10">
        <v>0</v>
      </c>
      <c r="E145" s="6">
        <v>0</v>
      </c>
      <c r="F145" s="10">
        <f t="shared" si="69"/>
        <v>0</v>
      </c>
      <c r="H145">
        <f t="shared" si="70"/>
        <v>0</v>
      </c>
      <c r="J145" t="e">
        <f t="shared" si="71"/>
        <v>#DIV/0!</v>
      </c>
      <c r="K145" t="e">
        <f t="shared" si="68"/>
        <v>#DIV/0!</v>
      </c>
      <c r="L145" t="e">
        <f t="shared" si="68"/>
        <v>#DIV/0!</v>
      </c>
      <c r="N145">
        <v>0</v>
      </c>
    </row>
    <row r="146" spans="1:17" ht="29" x14ac:dyDescent="0.35">
      <c r="A146" s="39"/>
      <c r="B146" s="24" t="s">
        <v>19</v>
      </c>
      <c r="C146" s="8">
        <v>0</v>
      </c>
      <c r="D146" s="10">
        <v>0</v>
      </c>
      <c r="E146" s="6">
        <v>0</v>
      </c>
      <c r="F146" s="10">
        <f t="shared" si="69"/>
        <v>0</v>
      </c>
      <c r="H146">
        <f t="shared" si="70"/>
        <v>0</v>
      </c>
      <c r="J146" t="e">
        <f t="shared" si="71"/>
        <v>#DIV/0!</v>
      </c>
      <c r="K146" t="e">
        <f t="shared" si="68"/>
        <v>#DIV/0!</v>
      </c>
      <c r="L146" t="e">
        <f t="shared" si="68"/>
        <v>#DIV/0!</v>
      </c>
      <c r="N146">
        <v>0</v>
      </c>
    </row>
    <row r="147" spans="1:17" x14ac:dyDescent="0.35">
      <c r="A147" s="40"/>
      <c r="B147" s="25" t="s">
        <v>20</v>
      </c>
      <c r="C147" s="7">
        <v>1554</v>
      </c>
      <c r="D147" s="2">
        <v>1729</v>
      </c>
      <c r="E147" s="5">
        <v>137</v>
      </c>
      <c r="F147" s="10">
        <f t="shared" si="69"/>
        <v>3420</v>
      </c>
      <c r="H147">
        <f t="shared" si="70"/>
        <v>0.52696456086286592</v>
      </c>
      <c r="J147">
        <f t="shared" si="71"/>
        <v>0.45438596491228073</v>
      </c>
      <c r="K147">
        <f t="shared" si="68"/>
        <v>0.50555555555555554</v>
      </c>
      <c r="L147">
        <f t="shared" si="68"/>
        <v>4.0058479532163745E-2</v>
      </c>
      <c r="N147">
        <f t="shared" si="72"/>
        <v>0.83214627109573225</v>
      </c>
    </row>
    <row r="148" spans="1:17" ht="14.5" customHeight="1" x14ac:dyDescent="0.35">
      <c r="A148" s="28"/>
      <c r="F148" s="12">
        <f>SUM(F142:F147)</f>
        <v>6490</v>
      </c>
      <c r="G148" s="20" t="s">
        <v>4</v>
      </c>
      <c r="H148">
        <f t="shared" si="70"/>
        <v>1</v>
      </c>
      <c r="N148" s="22" t="s">
        <v>15</v>
      </c>
      <c r="O148" s="22">
        <f>H142*N142+H143*N143+H144*N144+H145*N145+H146*N146+H147*N147</f>
        <v>0.78430399293823228</v>
      </c>
      <c r="Q148">
        <f>$G$136-O148</f>
        <v>6.1173492684027941E-3</v>
      </c>
    </row>
    <row r="149" spans="1:17" x14ac:dyDescent="0.35">
      <c r="A149" s="38" t="s">
        <v>27</v>
      </c>
      <c r="B149" s="13" t="s">
        <v>28</v>
      </c>
      <c r="C149" s="9">
        <v>1</v>
      </c>
      <c r="D149" s="16">
        <v>1</v>
      </c>
      <c r="E149" s="11">
        <v>0</v>
      </c>
      <c r="F149" s="16">
        <f>SUM(C149:E149)</f>
        <v>2</v>
      </c>
      <c r="H149">
        <f t="shared" si="70"/>
        <v>3.0816640986132513E-4</v>
      </c>
      <c r="J149">
        <f>C149/$F149</f>
        <v>0.5</v>
      </c>
      <c r="K149">
        <f t="shared" ref="K149:L151" si="73">D149/$F149</f>
        <v>0.5</v>
      </c>
      <c r="L149">
        <f t="shared" si="73"/>
        <v>0</v>
      </c>
      <c r="N149">
        <f>-J149*LN(J149)-K149*LN(K149)-0</f>
        <v>0.69314718055994529</v>
      </c>
    </row>
    <row r="150" spans="1:17" x14ac:dyDescent="0.35">
      <c r="A150" s="39"/>
      <c r="B150" s="14" t="s">
        <v>29</v>
      </c>
      <c r="C150" s="8">
        <v>0</v>
      </c>
      <c r="D150" s="17">
        <v>13</v>
      </c>
      <c r="E150" s="6">
        <v>0</v>
      </c>
      <c r="F150" s="17">
        <f>SUM(C150:E150)</f>
        <v>13</v>
      </c>
      <c r="H150">
        <f t="shared" si="70"/>
        <v>2.0030816640986132E-3</v>
      </c>
      <c r="J150">
        <f t="shared" ref="J150:J151" si="74">C150/$F150</f>
        <v>0</v>
      </c>
      <c r="K150">
        <f t="shared" si="73"/>
        <v>1</v>
      </c>
      <c r="L150">
        <f t="shared" si="73"/>
        <v>0</v>
      </c>
      <c r="N150">
        <f>0-K150*LN(K150)-0</f>
        <v>0</v>
      </c>
    </row>
    <row r="151" spans="1:17" x14ac:dyDescent="0.35">
      <c r="A151" s="40"/>
      <c r="B151" s="15" t="s">
        <v>20</v>
      </c>
      <c r="C151" s="7">
        <v>2975</v>
      </c>
      <c r="D151" s="26">
        <v>3339</v>
      </c>
      <c r="E151" s="5">
        <v>161</v>
      </c>
      <c r="F151" s="17">
        <f>SUM(C151:E151)</f>
        <v>6475</v>
      </c>
      <c r="H151">
        <f t="shared" si="70"/>
        <v>0.99768875192604001</v>
      </c>
      <c r="J151">
        <f t="shared" si="74"/>
        <v>0.45945945945945948</v>
      </c>
      <c r="K151">
        <f t="shared" si="73"/>
        <v>0.51567567567567563</v>
      </c>
      <c r="L151">
        <f t="shared" si="73"/>
        <v>2.4864864864864864E-2</v>
      </c>
      <c r="N151">
        <f t="shared" ref="N151" si="75">-J151*LN(J151)-K151*LN(K151)-L151*LN(L151)</f>
        <v>0.79070224571460224</v>
      </c>
    </row>
    <row r="152" spans="1:17" x14ac:dyDescent="0.35">
      <c r="A152" s="28"/>
      <c r="F152" s="17">
        <f>SUM(F149:F151)</f>
        <v>6490</v>
      </c>
      <c r="G152" s="20" t="s">
        <v>4</v>
      </c>
      <c r="H152">
        <f t="shared" si="70"/>
        <v>1</v>
      </c>
      <c r="N152" s="22" t="s">
        <v>55</v>
      </c>
      <c r="O152" s="1">
        <f>H149*N149+H150*N150+H151*N151</f>
        <v>0.78908834135025718</v>
      </c>
      <c r="Q152">
        <f>$G$136-O152</f>
        <v>1.3330008563778861E-3</v>
      </c>
    </row>
    <row r="153" spans="1:17" x14ac:dyDescent="0.35">
      <c r="A153" s="46" t="s">
        <v>30</v>
      </c>
      <c r="B153" s="13" t="s">
        <v>20</v>
      </c>
      <c r="C153" s="9">
        <v>1394</v>
      </c>
      <c r="D153" s="16">
        <v>1861</v>
      </c>
      <c r="E153" s="11">
        <v>45</v>
      </c>
      <c r="F153" s="16">
        <f>SUM(C153:E153)</f>
        <v>3300</v>
      </c>
      <c r="H153">
        <f t="shared" si="70"/>
        <v>0.50847457627118642</v>
      </c>
      <c r="J153">
        <f>C153/$F153</f>
        <v>0.42242424242424242</v>
      </c>
      <c r="K153">
        <f t="shared" ref="K153:L154" si="76">D153/$F153</f>
        <v>0.56393939393939396</v>
      </c>
      <c r="L153">
        <f t="shared" si="76"/>
        <v>1.3636363636363636E-2</v>
      </c>
      <c r="N153">
        <f>-J153*LN(J153)-K153*LN(K153)-L153*LN(L153)</f>
        <v>0.74561970777226039</v>
      </c>
    </row>
    <row r="154" spans="1:17" ht="14.5" customHeight="1" x14ac:dyDescent="0.35">
      <c r="A154" s="47"/>
      <c r="B154" s="15" t="s">
        <v>31</v>
      </c>
      <c r="C154" s="7">
        <v>1582</v>
      </c>
      <c r="D154" s="2">
        <v>1492</v>
      </c>
      <c r="E154" s="5">
        <v>116</v>
      </c>
      <c r="F154" s="7">
        <f>SUM(C154:E154)</f>
        <v>3190</v>
      </c>
      <c r="H154">
        <f t="shared" si="70"/>
        <v>0.49152542372881358</v>
      </c>
      <c r="J154">
        <f>C154/$F154</f>
        <v>0.49592476489028214</v>
      </c>
      <c r="K154">
        <f t="shared" si="76"/>
        <v>0.46771159874608148</v>
      </c>
      <c r="L154">
        <f t="shared" si="76"/>
        <v>3.6363636363636362E-2</v>
      </c>
      <c r="N154">
        <f t="shared" ref="N154:N156" si="77">-J154*LN(J154)-K154*LN(K154)-L154*LN(L154)</f>
        <v>0.82373893066226012</v>
      </c>
    </row>
    <row r="155" spans="1:17" x14ac:dyDescent="0.35">
      <c r="F155" s="17">
        <f>SUM(F153:F154)</f>
        <v>6490</v>
      </c>
      <c r="G155" s="20" t="s">
        <v>4</v>
      </c>
      <c r="H155">
        <f t="shared" si="70"/>
        <v>1</v>
      </c>
      <c r="N155" s="22" t="s">
        <v>56</v>
      </c>
      <c r="O155" s="1">
        <f>H153*N153+H154*N154</f>
        <v>0.7840172919046331</v>
      </c>
      <c r="Q155">
        <f>$G$136-O155</f>
        <v>6.4040503020019734E-3</v>
      </c>
    </row>
    <row r="156" spans="1:17" x14ac:dyDescent="0.35">
      <c r="A156" s="41" t="s">
        <v>32</v>
      </c>
      <c r="B156" s="13" t="s">
        <v>33</v>
      </c>
      <c r="C156" s="9">
        <v>2976</v>
      </c>
      <c r="D156" s="16">
        <v>3318</v>
      </c>
      <c r="E156" s="11">
        <v>161</v>
      </c>
      <c r="F156" s="9">
        <f>SUM(C156:E156)</f>
        <v>6455</v>
      </c>
      <c r="H156">
        <f t="shared" si="70"/>
        <v>0.99460708782742679</v>
      </c>
      <c r="J156">
        <f>C156/$F156</f>
        <v>0.46103795507358636</v>
      </c>
      <c r="K156">
        <f t="shared" ref="K156:L157" si="78">D156/$F156</f>
        <v>0.51402013942680091</v>
      </c>
      <c r="L156">
        <f t="shared" si="78"/>
        <v>2.4941905499612702E-2</v>
      </c>
      <c r="N156">
        <f t="shared" si="77"/>
        <v>0.79111254819656507</v>
      </c>
    </row>
    <row r="157" spans="1:17" x14ac:dyDescent="0.35">
      <c r="A157" s="42"/>
      <c r="B157" s="15" t="s">
        <v>8</v>
      </c>
      <c r="C157" s="7">
        <v>0</v>
      </c>
      <c r="D157" s="26">
        <v>35</v>
      </c>
      <c r="E157" s="5">
        <v>0</v>
      </c>
      <c r="F157">
        <f>SUM(C157:E157)</f>
        <v>35</v>
      </c>
      <c r="H157">
        <f t="shared" si="70"/>
        <v>5.3929121725731898E-3</v>
      </c>
      <c r="J157">
        <f t="shared" ref="J157" si="79">C157/$F157</f>
        <v>0</v>
      </c>
      <c r="K157">
        <f t="shared" si="78"/>
        <v>1</v>
      </c>
      <c r="L157">
        <f t="shared" si="78"/>
        <v>0</v>
      </c>
      <c r="N157">
        <f>0-K157*LN(K157)-0</f>
        <v>0</v>
      </c>
    </row>
    <row r="158" spans="1:17" x14ac:dyDescent="0.35">
      <c r="A158" s="28"/>
      <c r="F158" s="17">
        <f>SUM(F156:F157)</f>
        <v>6490</v>
      </c>
      <c r="G158" s="20" t="s">
        <v>4</v>
      </c>
      <c r="H158">
        <f t="shared" si="70"/>
        <v>1</v>
      </c>
      <c r="N158" s="22" t="s">
        <v>57</v>
      </c>
      <c r="O158" s="1">
        <f>H156*N156+H157*N157</f>
        <v>0.78684614770552042</v>
      </c>
      <c r="Q158">
        <f>$G$136-O158</f>
        <v>3.5751945011146535E-3</v>
      </c>
    </row>
    <row r="159" spans="1:17" ht="14.5" customHeight="1" x14ac:dyDescent="0.35">
      <c r="A159" s="54" t="s">
        <v>34</v>
      </c>
      <c r="B159" s="18" t="s">
        <v>33</v>
      </c>
      <c r="C159" s="9">
        <v>2439</v>
      </c>
      <c r="D159" s="16">
        <v>2157</v>
      </c>
      <c r="E159" s="11">
        <v>76</v>
      </c>
      <c r="F159" s="9">
        <f>SUM(C159:E159)</f>
        <v>4672</v>
      </c>
      <c r="H159">
        <f t="shared" si="70"/>
        <v>0.71987673343605552</v>
      </c>
      <c r="J159">
        <f>C159/$F159</f>
        <v>0.52204623287671237</v>
      </c>
      <c r="K159">
        <f t="shared" ref="K159:L160" si="80">D159/$F159</f>
        <v>0.46168664383561642</v>
      </c>
      <c r="L159">
        <f t="shared" si="80"/>
        <v>1.6267123287671232E-2</v>
      </c>
      <c r="N159">
        <f t="shared" ref="N159:N163" si="81">-J159*LN(J159)-K159*LN(K159)-L159*LN(L159)</f>
        <v>0.76315075709115354</v>
      </c>
    </row>
    <row r="160" spans="1:17" x14ac:dyDescent="0.35">
      <c r="A160" s="55"/>
      <c r="B160" s="19" t="s">
        <v>8</v>
      </c>
      <c r="C160" s="7">
        <v>537</v>
      </c>
      <c r="D160" s="2">
        <v>1196</v>
      </c>
      <c r="E160" s="5">
        <v>85</v>
      </c>
      <c r="F160" s="7">
        <f>SUM(C160:E160)</f>
        <v>1818</v>
      </c>
      <c r="H160">
        <f t="shared" si="70"/>
        <v>0.28012326656394454</v>
      </c>
      <c r="J160">
        <f>C160/$F160</f>
        <v>0.2953795379537954</v>
      </c>
      <c r="K160">
        <f t="shared" si="80"/>
        <v>0.65786578657865791</v>
      </c>
      <c r="L160">
        <f t="shared" si="80"/>
        <v>4.6754675467546754E-2</v>
      </c>
      <c r="N160">
        <f t="shared" si="81"/>
        <v>0.7788999187266501</v>
      </c>
    </row>
    <row r="161" spans="1:17" x14ac:dyDescent="0.35">
      <c r="F161" s="2">
        <f>SUM(F159:F160)</f>
        <v>6490</v>
      </c>
      <c r="G161" s="20" t="s">
        <v>4</v>
      </c>
      <c r="H161">
        <f t="shared" si="70"/>
        <v>1</v>
      </c>
      <c r="N161" s="22" t="s">
        <v>59</v>
      </c>
      <c r="O161" s="1">
        <f>H159*N159+H160*N160</f>
        <v>0.76756246369413239</v>
      </c>
      <c r="Q161" s="1">
        <f>$G$136-O161</f>
        <v>2.2858878512502678E-2</v>
      </c>
    </row>
    <row r="162" spans="1:17" x14ac:dyDescent="0.35">
      <c r="A162" s="43" t="s">
        <v>38</v>
      </c>
      <c r="B162" s="18" t="s">
        <v>39</v>
      </c>
      <c r="C162" s="9">
        <v>2517</v>
      </c>
      <c r="D162" s="16">
        <v>2845</v>
      </c>
      <c r="E162" s="11">
        <v>150</v>
      </c>
      <c r="F162">
        <f>SUM(C162:E162)</f>
        <v>5512</v>
      </c>
      <c r="H162">
        <f t="shared" si="70"/>
        <v>0.849306625577812</v>
      </c>
      <c r="J162">
        <f>C162/$F162</f>
        <v>0.4566400580551524</v>
      </c>
      <c r="K162">
        <f t="shared" ref="K162:L164" si="82">D162/$F162</f>
        <v>0.51614658925979684</v>
      </c>
      <c r="L162">
        <f t="shared" si="82"/>
        <v>2.7213352685050797E-2</v>
      </c>
      <c r="N162">
        <f t="shared" si="81"/>
        <v>0.79738102226634355</v>
      </c>
    </row>
    <row r="163" spans="1:17" x14ac:dyDescent="0.35">
      <c r="A163" s="44"/>
      <c r="B163" s="21" t="s">
        <v>40</v>
      </c>
      <c r="C163" s="8">
        <v>459</v>
      </c>
      <c r="D163" s="17">
        <v>452</v>
      </c>
      <c r="E163" s="6">
        <v>6</v>
      </c>
      <c r="F163">
        <f>SUM(C163:E163)</f>
        <v>917</v>
      </c>
      <c r="H163">
        <f t="shared" si="70"/>
        <v>0.14129429892141757</v>
      </c>
      <c r="J163">
        <f t="shared" ref="J163:J164" si="83">C163/$F163</f>
        <v>0.5005452562704471</v>
      </c>
      <c r="K163">
        <f t="shared" si="82"/>
        <v>0.49291166848418755</v>
      </c>
      <c r="L163">
        <f t="shared" si="82"/>
        <v>6.5430752453653216E-3</v>
      </c>
      <c r="N163">
        <f t="shared" si="81"/>
        <v>0.72801156329536665</v>
      </c>
    </row>
    <row r="164" spans="1:17" x14ac:dyDescent="0.35">
      <c r="A164" s="45"/>
      <c r="B164" s="19" t="s">
        <v>41</v>
      </c>
      <c r="C164" s="7">
        <v>0</v>
      </c>
      <c r="D164" s="26">
        <v>56</v>
      </c>
      <c r="E164" s="5">
        <v>5</v>
      </c>
      <c r="F164" s="17">
        <f>SUM(C164:E164)</f>
        <v>61</v>
      </c>
      <c r="H164">
        <f t="shared" si="70"/>
        <v>9.3990755007704162E-3</v>
      </c>
      <c r="J164">
        <f t="shared" si="83"/>
        <v>0</v>
      </c>
      <c r="K164">
        <f t="shared" si="82"/>
        <v>0.91803278688524592</v>
      </c>
      <c r="L164">
        <f t="shared" si="82"/>
        <v>8.1967213114754092E-2</v>
      </c>
      <c r="N164">
        <f>0-K164*LN(K164)-L164*LN(L164)</f>
        <v>0.28354789297103483</v>
      </c>
    </row>
    <row r="165" spans="1:17" x14ac:dyDescent="0.35">
      <c r="A165" s="33"/>
      <c r="F165" s="17">
        <f>SUM(F162:F164)</f>
        <v>6490</v>
      </c>
      <c r="H165">
        <f t="shared" si="70"/>
        <v>1</v>
      </c>
      <c r="N165" s="22" t="s">
        <v>60</v>
      </c>
      <c r="O165" s="1">
        <f>H162*N162+H163*N163+H164*N164</f>
        <v>0.78274995681743764</v>
      </c>
      <c r="Q165">
        <f>$G$136-O165</f>
        <v>7.6713853891974271E-3</v>
      </c>
    </row>
    <row r="166" spans="1:17" ht="14.5" customHeight="1" x14ac:dyDescent="0.35"/>
    <row r="174" spans="1:17" ht="14.5" customHeight="1" x14ac:dyDescent="0.35"/>
    <row r="182" ht="14.5" customHeight="1" x14ac:dyDescent="0.35"/>
    <row r="187" ht="14.5" customHeight="1" x14ac:dyDescent="0.35"/>
    <row r="193" ht="14.5" customHeight="1" x14ac:dyDescent="0.35"/>
  </sheetData>
  <mergeCells count="70">
    <mergeCell ref="A29:A31"/>
    <mergeCell ref="A34:C34"/>
    <mergeCell ref="J72:L72"/>
    <mergeCell ref="C39:E39"/>
    <mergeCell ref="J39:L39"/>
    <mergeCell ref="A41:A46"/>
    <mergeCell ref="A48:A50"/>
    <mergeCell ref="A52:A53"/>
    <mergeCell ref="A55:A56"/>
    <mergeCell ref="A58:A59"/>
    <mergeCell ref="A61:A63"/>
    <mergeCell ref="A66:C66"/>
    <mergeCell ref="F67:H67"/>
    <mergeCell ref="A67:C67"/>
    <mergeCell ref="E68:F68"/>
    <mergeCell ref="C72:E72"/>
    <mergeCell ref="A9:A14"/>
    <mergeCell ref="A16:A18"/>
    <mergeCell ref="A20:A21"/>
    <mergeCell ref="A23:A24"/>
    <mergeCell ref="A26:A27"/>
    <mergeCell ref="E136:F136"/>
    <mergeCell ref="C140:E140"/>
    <mergeCell ref="J140:L140"/>
    <mergeCell ref="A142:A147"/>
    <mergeCell ref="E35:F35"/>
    <mergeCell ref="A74:A79"/>
    <mergeCell ref="A81:A83"/>
    <mergeCell ref="A85:A86"/>
    <mergeCell ref="A88:A89"/>
    <mergeCell ref="A91:A92"/>
    <mergeCell ref="A94:A96"/>
    <mergeCell ref="F101:H101"/>
    <mergeCell ref="E102:F102"/>
    <mergeCell ref="C106:E106"/>
    <mergeCell ref="J106:L106"/>
    <mergeCell ref="A108:A113"/>
    <mergeCell ref="A149:A151"/>
    <mergeCell ref="A153:A154"/>
    <mergeCell ref="A156:A157"/>
    <mergeCell ref="A159:A160"/>
    <mergeCell ref="A162:A164"/>
    <mergeCell ref="N67:P67"/>
    <mergeCell ref="N66:P66"/>
    <mergeCell ref="N33:P33"/>
    <mergeCell ref="N1:P1"/>
    <mergeCell ref="A100:C100"/>
    <mergeCell ref="N100:P100"/>
    <mergeCell ref="A1:C1"/>
    <mergeCell ref="N2:P2"/>
    <mergeCell ref="F2:H2"/>
    <mergeCell ref="A33:C33"/>
    <mergeCell ref="F34:H34"/>
    <mergeCell ref="N34:P34"/>
    <mergeCell ref="A2:C2"/>
    <mergeCell ref="E3:F3"/>
    <mergeCell ref="C7:E7"/>
    <mergeCell ref="J7:L7"/>
    <mergeCell ref="N101:P101"/>
    <mergeCell ref="A134:C134"/>
    <mergeCell ref="N134:P134"/>
    <mergeCell ref="F135:H135"/>
    <mergeCell ref="N135:P135"/>
    <mergeCell ref="A135:C135"/>
    <mergeCell ref="A115:A117"/>
    <mergeCell ref="A119:A120"/>
    <mergeCell ref="A101:C101"/>
    <mergeCell ref="A122:A123"/>
    <mergeCell ref="A125:A126"/>
    <mergeCell ref="A128:A130"/>
  </mergeCells>
  <printOptions gridLines="1"/>
  <pageMargins left="0.25" right="0.25" top="0.5" bottom="0.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506-3C75-4BB1-9AE8-4F05CE4B96A7}">
  <dimension ref="A1:Q200"/>
  <sheetViews>
    <sheetView topLeftCell="A84" zoomScaleNormal="100" workbookViewId="0">
      <selection activeCell="N120" sqref="N120:Q120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5" t="s">
        <v>63</v>
      </c>
      <c r="B1" s="36"/>
      <c r="C1" s="37"/>
      <c r="N1" s="35" t="s">
        <v>63</v>
      </c>
      <c r="O1" s="36"/>
      <c r="P1" s="37"/>
    </row>
    <row r="2" spans="1:17" x14ac:dyDescent="0.35">
      <c r="A2" s="53" t="s">
        <v>0</v>
      </c>
      <c r="B2" s="53"/>
      <c r="C2" s="53"/>
      <c r="F2" s="53" t="s">
        <v>44</v>
      </c>
      <c r="G2" s="53"/>
      <c r="H2" s="53"/>
      <c r="N2" s="53" t="s">
        <v>44</v>
      </c>
      <c r="O2" s="53"/>
      <c r="P2" s="53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9" t="s">
        <v>11</v>
      </c>
      <c r="F3" s="49"/>
      <c r="G3">
        <f>-A5*LN(A5)-B5*LN(B5)-0</f>
        <v>0.54887438448499437</v>
      </c>
    </row>
    <row r="4" spans="1:17" x14ac:dyDescent="0.35">
      <c r="A4">
        <v>16</v>
      </c>
      <c r="B4">
        <v>5</v>
      </c>
      <c r="C4">
        <v>0</v>
      </c>
      <c r="D4">
        <f>SUM(A4:C4)</f>
        <v>21</v>
      </c>
    </row>
    <row r="5" spans="1:17" x14ac:dyDescent="0.35">
      <c r="A5">
        <f>A4/$D$4</f>
        <v>0.76190476190476186</v>
      </c>
      <c r="B5">
        <f t="shared" ref="B5:D5" si="0">B4/$D$4</f>
        <v>0.23809523809523808</v>
      </c>
      <c r="C5">
        <f t="shared" si="0"/>
        <v>0</v>
      </c>
      <c r="D5">
        <f t="shared" si="0"/>
        <v>1</v>
      </c>
    </row>
    <row r="7" spans="1:17" x14ac:dyDescent="0.35">
      <c r="A7" t="s">
        <v>5</v>
      </c>
      <c r="B7" t="s">
        <v>6</v>
      </c>
      <c r="C7" s="48" t="s">
        <v>7</v>
      </c>
      <c r="D7" s="48"/>
      <c r="E7" s="48"/>
      <c r="F7" t="s">
        <v>4</v>
      </c>
      <c r="H7" t="s">
        <v>9</v>
      </c>
      <c r="J7" s="48" t="s">
        <v>12</v>
      </c>
      <c r="K7" s="48"/>
      <c r="L7" s="48"/>
    </row>
    <row r="8" spans="1:17" x14ac:dyDescent="0.35">
      <c r="C8" s="7" t="s">
        <v>1</v>
      </c>
      <c r="D8" s="2" t="s">
        <v>2</v>
      </c>
      <c r="E8" s="5" t="s">
        <v>3</v>
      </c>
      <c r="J8" s="7" t="s">
        <v>1</v>
      </c>
      <c r="K8" s="2" t="s">
        <v>2</v>
      </c>
      <c r="L8" s="5" t="s">
        <v>3</v>
      </c>
      <c r="N8" s="4" t="s">
        <v>10</v>
      </c>
      <c r="Q8" t="s">
        <v>13</v>
      </c>
    </row>
    <row r="9" spans="1:17" ht="27" customHeight="1" x14ac:dyDescent="0.35">
      <c r="A9" s="38" t="s">
        <v>27</v>
      </c>
      <c r="B9" s="13" t="s">
        <v>28</v>
      </c>
      <c r="C9" s="9">
        <v>0</v>
      </c>
      <c r="D9" s="16">
        <v>0</v>
      </c>
      <c r="E9" s="11">
        <v>0</v>
      </c>
      <c r="F9" s="16">
        <f>SUM(C9:E9)</f>
        <v>0</v>
      </c>
      <c r="H9">
        <f>F9/$F$12</f>
        <v>0</v>
      </c>
      <c r="J9" t="e">
        <f>C9/$F9</f>
        <v>#DIV/0!</v>
      </c>
      <c r="K9" t="e">
        <f t="shared" ref="K9:L11" si="1">D9/$F9</f>
        <v>#DIV/0!</v>
      </c>
      <c r="L9" t="e">
        <f t="shared" si="1"/>
        <v>#DIV/0!</v>
      </c>
      <c r="N9">
        <v>0</v>
      </c>
    </row>
    <row r="10" spans="1:17" x14ac:dyDescent="0.35">
      <c r="A10" s="39"/>
      <c r="B10" s="14" t="s">
        <v>29</v>
      </c>
      <c r="C10" s="8">
        <v>0</v>
      </c>
      <c r="D10" s="17">
        <v>0</v>
      </c>
      <c r="E10" s="6">
        <v>0</v>
      </c>
      <c r="F10" s="17">
        <f>SUM(C10:E10)</f>
        <v>0</v>
      </c>
      <c r="H10">
        <f>F10/$F$12</f>
        <v>0</v>
      </c>
      <c r="J10" t="e">
        <f t="shared" ref="J10:J11" si="2">C10/$F10</f>
        <v>#DIV/0!</v>
      </c>
      <c r="K10" t="e">
        <f t="shared" si="1"/>
        <v>#DIV/0!</v>
      </c>
      <c r="L10" t="e">
        <f t="shared" si="1"/>
        <v>#DIV/0!</v>
      </c>
      <c r="N10">
        <v>0</v>
      </c>
    </row>
    <row r="11" spans="1:17" x14ac:dyDescent="0.35">
      <c r="A11" s="40"/>
      <c r="B11" s="15" t="s">
        <v>20</v>
      </c>
      <c r="C11" s="7">
        <v>5</v>
      </c>
      <c r="D11" s="26">
        <v>16</v>
      </c>
      <c r="E11" s="5">
        <v>0</v>
      </c>
      <c r="F11" s="17">
        <f>SUM(C11:E11)</f>
        <v>21</v>
      </c>
      <c r="H11">
        <f>F11/$F$12</f>
        <v>1</v>
      </c>
      <c r="J11">
        <f t="shared" si="2"/>
        <v>0.23809523809523808</v>
      </c>
      <c r="K11">
        <f t="shared" si="1"/>
        <v>0.76190476190476186</v>
      </c>
      <c r="L11">
        <f t="shared" si="1"/>
        <v>0</v>
      </c>
      <c r="N11">
        <f>-J11*LN(J11)-K11*LN(K11)-0</f>
        <v>0.54887438448499437</v>
      </c>
    </row>
    <row r="12" spans="1:17" x14ac:dyDescent="0.35">
      <c r="A12" s="28"/>
      <c r="F12" s="17">
        <f>SUM(F9:F11)</f>
        <v>21</v>
      </c>
      <c r="G12" s="20" t="s">
        <v>4</v>
      </c>
      <c r="H12" s="2">
        <f>SUM(H9:H11)</f>
        <v>1</v>
      </c>
      <c r="N12" s="22" t="s">
        <v>55</v>
      </c>
      <c r="O12" s="1">
        <f>H9*N9+H10*N10+H11*N11</f>
        <v>0.54887438448499437</v>
      </c>
      <c r="Q12">
        <f>$G$3-O12</f>
        <v>0</v>
      </c>
    </row>
    <row r="13" spans="1:17" x14ac:dyDescent="0.35">
      <c r="A13" s="46" t="s">
        <v>30</v>
      </c>
      <c r="B13" s="13" t="s">
        <v>20</v>
      </c>
      <c r="C13" s="9">
        <v>0</v>
      </c>
      <c r="D13" s="16">
        <v>0</v>
      </c>
      <c r="E13" s="11">
        <v>0</v>
      </c>
      <c r="F13" s="16">
        <f>SUM(C13:E13)</f>
        <v>0</v>
      </c>
      <c r="H13" s="17">
        <f>F13/$F$15</f>
        <v>0</v>
      </c>
      <c r="J13" t="e">
        <f>C13/$F13</f>
        <v>#DIV/0!</v>
      </c>
      <c r="K13" t="e">
        <f t="shared" ref="K13:L14" si="3">D13/$F13</f>
        <v>#DIV/0!</v>
      </c>
      <c r="L13" t="e">
        <f t="shared" si="3"/>
        <v>#DIV/0!</v>
      </c>
      <c r="N13">
        <v>0</v>
      </c>
    </row>
    <row r="14" spans="1:17" x14ac:dyDescent="0.35">
      <c r="A14" s="47"/>
      <c r="B14" s="15" t="s">
        <v>31</v>
      </c>
      <c r="C14" s="7">
        <v>5</v>
      </c>
      <c r="D14" s="2">
        <v>16</v>
      </c>
      <c r="E14" s="5">
        <v>0</v>
      </c>
      <c r="F14" s="7">
        <f>SUM(C14:E14)</f>
        <v>21</v>
      </c>
      <c r="H14" s="17">
        <f>F14/$F$15</f>
        <v>1</v>
      </c>
      <c r="J14">
        <f>C14/$F14</f>
        <v>0.23809523809523808</v>
      </c>
      <c r="K14">
        <f t="shared" si="3"/>
        <v>0.76190476190476186</v>
      </c>
      <c r="L14">
        <f t="shared" si="3"/>
        <v>0</v>
      </c>
      <c r="N14">
        <f>-J14*LN(J14)-K14*LN(K14)-0</f>
        <v>0.54887438448499437</v>
      </c>
    </row>
    <row r="15" spans="1:17" x14ac:dyDescent="0.35">
      <c r="F15" s="17">
        <f>SUM(F13:F14)</f>
        <v>21</v>
      </c>
      <c r="G15" s="20" t="s">
        <v>4</v>
      </c>
      <c r="H15" s="2">
        <f>SUM(H13:H14)</f>
        <v>1</v>
      </c>
      <c r="N15" s="22" t="s">
        <v>56</v>
      </c>
      <c r="O15" s="1">
        <f>H13*N13+H14*N14</f>
        <v>0.54887438448499437</v>
      </c>
      <c r="Q15">
        <f>$G$3-O15</f>
        <v>0</v>
      </c>
    </row>
    <row r="16" spans="1:17" x14ac:dyDescent="0.35">
      <c r="A16" s="41" t="s">
        <v>32</v>
      </c>
      <c r="B16" s="13" t="s">
        <v>33</v>
      </c>
      <c r="C16" s="9">
        <v>5</v>
      </c>
      <c r="D16" s="16">
        <v>16</v>
      </c>
      <c r="E16" s="11">
        <v>0</v>
      </c>
      <c r="F16" s="9">
        <f>SUM(C16:E16)</f>
        <v>21</v>
      </c>
      <c r="H16">
        <f>F16/$F$18</f>
        <v>1</v>
      </c>
      <c r="J16">
        <f>C16/$F16</f>
        <v>0.23809523809523808</v>
      </c>
      <c r="K16">
        <f t="shared" ref="K16:L17" si="4">D16/$F16</f>
        <v>0.76190476190476186</v>
      </c>
      <c r="L16">
        <f t="shared" si="4"/>
        <v>0</v>
      </c>
      <c r="N16">
        <f>-J16*LN(J16)-K16*LN(K16)-0</f>
        <v>0.54887438448499437</v>
      </c>
    </row>
    <row r="17" spans="1:17" ht="14.5" customHeight="1" x14ac:dyDescent="0.35">
      <c r="A17" s="42"/>
      <c r="B17" s="15" t="s">
        <v>8</v>
      </c>
      <c r="C17" s="7">
        <v>0</v>
      </c>
      <c r="D17" s="26">
        <v>0</v>
      </c>
      <c r="E17" s="5">
        <v>0</v>
      </c>
      <c r="F17">
        <f>SUM(C17:E17)</f>
        <v>0</v>
      </c>
      <c r="H17">
        <f>F17/$F$18</f>
        <v>0</v>
      </c>
      <c r="J17" t="e">
        <f t="shared" ref="J17" si="5">C17/$F17</f>
        <v>#DIV/0!</v>
      </c>
      <c r="K17" t="e">
        <f t="shared" si="4"/>
        <v>#DIV/0!</v>
      </c>
      <c r="L17" t="e">
        <f t="shared" si="4"/>
        <v>#DIV/0!</v>
      </c>
      <c r="N17">
        <v>0</v>
      </c>
    </row>
    <row r="18" spans="1:17" x14ac:dyDescent="0.35">
      <c r="A18" s="28"/>
      <c r="F18" s="17">
        <f>SUM(F16:F17)</f>
        <v>21</v>
      </c>
      <c r="G18" s="20" t="s">
        <v>4</v>
      </c>
      <c r="H18" s="2">
        <f>SUM(H16:H17)</f>
        <v>1</v>
      </c>
      <c r="N18" s="22" t="s">
        <v>57</v>
      </c>
      <c r="O18" s="1">
        <f>H16*N16+H17*N17</f>
        <v>0.54887438448499437</v>
      </c>
      <c r="Q18">
        <f>$G$3-O18</f>
        <v>0</v>
      </c>
    </row>
    <row r="19" spans="1:17" x14ac:dyDescent="0.35">
      <c r="A19" s="46" t="s">
        <v>34</v>
      </c>
      <c r="B19" s="18" t="s">
        <v>33</v>
      </c>
      <c r="C19" s="9">
        <v>5</v>
      </c>
      <c r="D19" s="16">
        <v>16</v>
      </c>
      <c r="E19" s="11">
        <v>0</v>
      </c>
      <c r="F19" s="9">
        <f>SUM(C19:E19)</f>
        <v>21</v>
      </c>
      <c r="H19">
        <f>F19/$F$21</f>
        <v>1</v>
      </c>
      <c r="J19">
        <f>C19/$F19</f>
        <v>0.23809523809523808</v>
      </c>
      <c r="K19">
        <f t="shared" ref="K19:L20" si="6">D19/$F19</f>
        <v>0.76190476190476186</v>
      </c>
      <c r="L19">
        <f t="shared" si="6"/>
        <v>0</v>
      </c>
      <c r="N19">
        <f>-J19*LN(J19)-K19*LN(K19)-0</f>
        <v>0.54887438448499437</v>
      </c>
    </row>
    <row r="20" spans="1:17" x14ac:dyDescent="0.35">
      <c r="A20" s="47"/>
      <c r="B20" s="19" t="s">
        <v>8</v>
      </c>
      <c r="C20" s="7">
        <v>0</v>
      </c>
      <c r="D20" s="2">
        <v>0</v>
      </c>
      <c r="E20" s="5">
        <v>0</v>
      </c>
      <c r="F20" s="7">
        <f>SUM(C20:E20)</f>
        <v>0</v>
      </c>
      <c r="H20">
        <f>F20/$F$21</f>
        <v>0</v>
      </c>
      <c r="J20" t="e">
        <f>C20/$F20</f>
        <v>#DIV/0!</v>
      </c>
      <c r="K20" t="e">
        <f t="shared" si="6"/>
        <v>#DIV/0!</v>
      </c>
      <c r="L20" t="e">
        <f t="shared" si="6"/>
        <v>#DIV/0!</v>
      </c>
      <c r="N20">
        <v>0</v>
      </c>
    </row>
    <row r="21" spans="1:17" x14ac:dyDescent="0.35">
      <c r="F21" s="2">
        <f>SUM(F19:F20)</f>
        <v>21</v>
      </c>
      <c r="G21" s="20" t="s">
        <v>4</v>
      </c>
      <c r="H21" s="2">
        <f>SUM(H19:H20)</f>
        <v>1</v>
      </c>
      <c r="N21" s="22" t="s">
        <v>59</v>
      </c>
      <c r="O21" s="1">
        <f>H19*N19+H20*N20</f>
        <v>0.54887438448499437</v>
      </c>
      <c r="Q21">
        <f>$G$3-O21</f>
        <v>0</v>
      </c>
    </row>
    <row r="22" spans="1:17" x14ac:dyDescent="0.35">
      <c r="A22" s="63" t="s">
        <v>38</v>
      </c>
      <c r="B22" s="18" t="s">
        <v>39</v>
      </c>
      <c r="C22" s="9">
        <v>5</v>
      </c>
      <c r="D22" s="16">
        <v>15</v>
      </c>
      <c r="E22" s="11">
        <v>0</v>
      </c>
      <c r="F22">
        <f>SUM(C22:E22)</f>
        <v>20</v>
      </c>
      <c r="H22">
        <f>F22/$F$25</f>
        <v>0.95238095238095233</v>
      </c>
      <c r="J22">
        <f>C22/$F22</f>
        <v>0.25</v>
      </c>
      <c r="K22">
        <f t="shared" ref="K22:L24" si="7">D22/$F22</f>
        <v>0.75</v>
      </c>
      <c r="L22">
        <f t="shared" si="7"/>
        <v>0</v>
      </c>
      <c r="N22">
        <f>-J22*LN(J22)-K22*LN(K22)-0</f>
        <v>0.56233514461880829</v>
      </c>
    </row>
    <row r="23" spans="1:17" x14ac:dyDescent="0.35">
      <c r="A23" s="64"/>
      <c r="B23" s="21" t="s">
        <v>40</v>
      </c>
      <c r="C23" s="8">
        <v>0</v>
      </c>
      <c r="D23" s="17">
        <v>1</v>
      </c>
      <c r="E23" s="6">
        <v>0</v>
      </c>
      <c r="F23">
        <f>SUM(C23:E23)</f>
        <v>1</v>
      </c>
      <c r="H23">
        <f>F23/$F$25</f>
        <v>4.7619047619047616E-2</v>
      </c>
      <c r="J23">
        <f t="shared" ref="J23:J24" si="8">C23/$F23</f>
        <v>0</v>
      </c>
      <c r="K23">
        <f t="shared" si="7"/>
        <v>1</v>
      </c>
      <c r="L23">
        <f t="shared" si="7"/>
        <v>0</v>
      </c>
      <c r="N23">
        <f>0-K23*LN(K23)-0</f>
        <v>0</v>
      </c>
    </row>
    <row r="24" spans="1:17" ht="29" x14ac:dyDescent="0.35">
      <c r="A24" s="65"/>
      <c r="B24" s="34" t="s">
        <v>41</v>
      </c>
      <c r="C24" s="7">
        <v>0</v>
      </c>
      <c r="D24" s="26">
        <v>0</v>
      </c>
      <c r="E24" s="5">
        <v>0</v>
      </c>
      <c r="F24" s="17">
        <f>SUM(C24:E24)</f>
        <v>0</v>
      </c>
      <c r="H24">
        <f>F24/$F$25</f>
        <v>0</v>
      </c>
      <c r="J24" t="e">
        <f t="shared" si="8"/>
        <v>#DIV/0!</v>
      </c>
      <c r="K24" t="e">
        <f t="shared" si="7"/>
        <v>#DIV/0!</v>
      </c>
      <c r="L24" t="e">
        <f t="shared" si="7"/>
        <v>#DIV/0!</v>
      </c>
      <c r="N24">
        <v>0</v>
      </c>
    </row>
    <row r="25" spans="1:17" ht="14.5" customHeight="1" x14ac:dyDescent="0.35">
      <c r="A25" s="33"/>
      <c r="F25" s="17">
        <f>SUM(F22:F24)</f>
        <v>21</v>
      </c>
      <c r="H25">
        <f>F25/$F$25</f>
        <v>1</v>
      </c>
      <c r="N25" s="22" t="s">
        <v>60</v>
      </c>
      <c r="O25" s="1">
        <f>H22*N22+H23*N23+H24*N24</f>
        <v>0.53555728058934116</v>
      </c>
      <c r="Q25" s="1">
        <f>$G$3-O25</f>
        <v>1.3317103895653215E-2</v>
      </c>
    </row>
    <row r="26" spans="1:17" ht="14.5" customHeight="1" x14ac:dyDescent="0.35"/>
    <row r="28" spans="1:17" x14ac:dyDescent="0.35">
      <c r="A28" s="35" t="s">
        <v>63</v>
      </c>
      <c r="B28" s="36"/>
      <c r="C28" s="37"/>
      <c r="N28" s="35" t="s">
        <v>63</v>
      </c>
      <c r="O28" s="36"/>
      <c r="P28" s="37"/>
    </row>
    <row r="29" spans="1:17" x14ac:dyDescent="0.35">
      <c r="A29" s="53" t="s">
        <v>0</v>
      </c>
      <c r="B29" s="53"/>
      <c r="C29" s="53"/>
      <c r="F29" s="53" t="s">
        <v>45</v>
      </c>
      <c r="G29" s="53"/>
      <c r="H29" s="53"/>
      <c r="N29" s="53" t="s">
        <v>45</v>
      </c>
      <c r="O29" s="53"/>
      <c r="P29" s="53"/>
    </row>
    <row r="30" spans="1:17" x14ac:dyDescent="0.35">
      <c r="A30" s="2" t="s">
        <v>1</v>
      </c>
      <c r="B30" s="2" t="s">
        <v>2</v>
      </c>
      <c r="C30" s="2" t="s">
        <v>3</v>
      </c>
      <c r="D30" s="2" t="s">
        <v>4</v>
      </c>
      <c r="E30" s="49" t="s">
        <v>11</v>
      </c>
      <c r="F30" s="49"/>
      <c r="G30">
        <f>-A32*LN(A32)-B32*LN(B32)-0</f>
        <v>0.66260106030489974</v>
      </c>
    </row>
    <row r="31" spans="1:17" ht="14.5" customHeight="1" x14ac:dyDescent="0.35">
      <c r="A31">
        <v>38</v>
      </c>
      <c r="B31">
        <v>23</v>
      </c>
      <c r="C31">
        <v>0</v>
      </c>
      <c r="D31">
        <f>SUM(A31:C31)</f>
        <v>61</v>
      </c>
    </row>
    <row r="32" spans="1:17" x14ac:dyDescent="0.35">
      <c r="A32">
        <f>A31/$D$31</f>
        <v>0.62295081967213117</v>
      </c>
      <c r="B32">
        <f t="shared" ref="B32:D32" si="9">B31/$D$31</f>
        <v>0.37704918032786883</v>
      </c>
      <c r="C32">
        <f t="shared" si="9"/>
        <v>0</v>
      </c>
      <c r="D32">
        <f t="shared" si="9"/>
        <v>1</v>
      </c>
    </row>
    <row r="34" spans="1:17" x14ac:dyDescent="0.35">
      <c r="A34" t="s">
        <v>5</v>
      </c>
      <c r="B34" t="s">
        <v>6</v>
      </c>
      <c r="C34" s="48" t="s">
        <v>7</v>
      </c>
      <c r="D34" s="48"/>
      <c r="E34" s="48"/>
      <c r="F34" t="s">
        <v>4</v>
      </c>
      <c r="H34" t="s">
        <v>9</v>
      </c>
      <c r="J34" s="48" t="s">
        <v>12</v>
      </c>
      <c r="K34" s="48"/>
      <c r="L34" s="48"/>
    </row>
    <row r="35" spans="1:17" x14ac:dyDescent="0.35">
      <c r="C35" s="7" t="s">
        <v>1</v>
      </c>
      <c r="D35" s="2" t="s">
        <v>2</v>
      </c>
      <c r="E35" s="5" t="s">
        <v>3</v>
      </c>
      <c r="J35" s="7" t="s">
        <v>1</v>
      </c>
      <c r="K35" s="2" t="s">
        <v>2</v>
      </c>
      <c r="L35" s="5" t="s">
        <v>3</v>
      </c>
      <c r="N35" s="4" t="s">
        <v>10</v>
      </c>
      <c r="Q35" t="s">
        <v>13</v>
      </c>
    </row>
    <row r="36" spans="1:17" ht="29" customHeight="1" x14ac:dyDescent="0.35">
      <c r="A36" s="38" t="s">
        <v>27</v>
      </c>
      <c r="B36" s="13" t="s">
        <v>28</v>
      </c>
      <c r="C36" s="9">
        <v>0</v>
      </c>
      <c r="D36" s="16">
        <v>1</v>
      </c>
      <c r="E36" s="11">
        <v>0</v>
      </c>
      <c r="F36" s="16">
        <f>SUM(C36:E36)</f>
        <v>1</v>
      </c>
      <c r="H36">
        <f>F36/$F$39</f>
        <v>1.6393442622950821E-2</v>
      </c>
      <c r="J36">
        <f>C36/$F36</f>
        <v>0</v>
      </c>
      <c r="K36">
        <f t="shared" ref="K36:L38" si="10">D36/$F36</f>
        <v>1</v>
      </c>
      <c r="L36">
        <f t="shared" si="10"/>
        <v>0</v>
      </c>
      <c r="N36">
        <f>0-K36*LN(K36)-0</f>
        <v>0</v>
      </c>
    </row>
    <row r="37" spans="1:17" ht="14.5" customHeight="1" x14ac:dyDescent="0.35">
      <c r="A37" s="39"/>
      <c r="B37" s="14" t="s">
        <v>29</v>
      </c>
      <c r="C37" s="8">
        <v>0</v>
      </c>
      <c r="D37" s="17">
        <v>0</v>
      </c>
      <c r="E37" s="6">
        <v>0</v>
      </c>
      <c r="F37" s="17">
        <f>SUM(C37:E37)</f>
        <v>0</v>
      </c>
      <c r="H37">
        <f t="shared" ref="H37:H52" si="11">F37/$F$39</f>
        <v>0</v>
      </c>
      <c r="J37" t="e">
        <f t="shared" ref="J37:J38" si="12">C37/$F37</f>
        <v>#DIV/0!</v>
      </c>
      <c r="K37" t="e">
        <f t="shared" si="10"/>
        <v>#DIV/0!</v>
      </c>
      <c r="L37" t="e">
        <f t="shared" si="10"/>
        <v>#DIV/0!</v>
      </c>
      <c r="N37">
        <v>0</v>
      </c>
    </row>
    <row r="38" spans="1:17" x14ac:dyDescent="0.35">
      <c r="A38" s="40"/>
      <c r="B38" s="15" t="s">
        <v>20</v>
      </c>
      <c r="C38" s="7">
        <v>23</v>
      </c>
      <c r="D38" s="26">
        <v>37</v>
      </c>
      <c r="E38" s="5">
        <v>0</v>
      </c>
      <c r="F38" s="17">
        <f>SUM(C38:E38)</f>
        <v>60</v>
      </c>
      <c r="H38">
        <f t="shared" si="11"/>
        <v>0.98360655737704916</v>
      </c>
      <c r="J38">
        <f t="shared" si="12"/>
        <v>0.38333333333333336</v>
      </c>
      <c r="K38">
        <f t="shared" si="10"/>
        <v>0.6166666666666667</v>
      </c>
      <c r="L38">
        <f t="shared" si="10"/>
        <v>0</v>
      </c>
      <c r="N38">
        <f>-J38*LN(J38)-K38*LN(K38)-0</f>
        <v>0.66567239998532157</v>
      </c>
    </row>
    <row r="39" spans="1:17" x14ac:dyDescent="0.35">
      <c r="A39" s="28"/>
      <c r="F39" s="17">
        <f>SUM(F36:F38)</f>
        <v>61</v>
      </c>
      <c r="G39" s="20" t="s">
        <v>4</v>
      </c>
      <c r="H39">
        <f t="shared" si="11"/>
        <v>1</v>
      </c>
      <c r="N39" s="22" t="s">
        <v>55</v>
      </c>
      <c r="O39" s="1">
        <f>H36*N36+H37*N37+H38*N38</f>
        <v>0.65475973769048024</v>
      </c>
      <c r="Q39">
        <f>$G$30-O39</f>
        <v>7.8413226144194992E-3</v>
      </c>
    </row>
    <row r="40" spans="1:17" x14ac:dyDescent="0.35">
      <c r="A40" s="46" t="s">
        <v>30</v>
      </c>
      <c r="B40" s="13" t="s">
        <v>20</v>
      </c>
      <c r="C40" s="9">
        <v>0</v>
      </c>
      <c r="D40" s="16">
        <v>0</v>
      </c>
      <c r="E40" s="11">
        <v>0</v>
      </c>
      <c r="F40" s="16">
        <f>SUM(C40:E40)</f>
        <v>0</v>
      </c>
      <c r="H40">
        <f t="shared" si="11"/>
        <v>0</v>
      </c>
      <c r="J40" t="e">
        <f>C40/$F40</f>
        <v>#DIV/0!</v>
      </c>
      <c r="K40" t="e">
        <f t="shared" ref="K40:L41" si="13">D40/$F40</f>
        <v>#DIV/0!</v>
      </c>
      <c r="L40" t="e">
        <f t="shared" si="13"/>
        <v>#DIV/0!</v>
      </c>
      <c r="N40">
        <v>0</v>
      </c>
    </row>
    <row r="41" spans="1:17" x14ac:dyDescent="0.35">
      <c r="A41" s="47"/>
      <c r="B41" s="15" t="s">
        <v>31</v>
      </c>
      <c r="C41" s="7">
        <v>23</v>
      </c>
      <c r="D41" s="2">
        <v>38</v>
      </c>
      <c r="E41" s="5">
        <v>0</v>
      </c>
      <c r="F41" s="7">
        <f>SUM(C41:E41)</f>
        <v>61</v>
      </c>
      <c r="H41">
        <f t="shared" si="11"/>
        <v>1</v>
      </c>
      <c r="J41">
        <f>C41/$F41</f>
        <v>0.37704918032786883</v>
      </c>
      <c r="K41">
        <f t="shared" si="13"/>
        <v>0.62295081967213117</v>
      </c>
      <c r="L41">
        <f t="shared" si="13"/>
        <v>0</v>
      </c>
      <c r="N41">
        <f>-J41*LN(J41)-K41*LN(K41)-0</f>
        <v>0.66260106030489974</v>
      </c>
    </row>
    <row r="42" spans="1:17" x14ac:dyDescent="0.35">
      <c r="F42" s="17">
        <f>SUM(F40:F41)</f>
        <v>61</v>
      </c>
      <c r="G42" s="20" t="s">
        <v>4</v>
      </c>
      <c r="H42">
        <f t="shared" si="11"/>
        <v>1</v>
      </c>
      <c r="N42" s="22" t="s">
        <v>56</v>
      </c>
      <c r="O42" s="1">
        <f>H40*N40+H41*N41</f>
        <v>0.66260106030489974</v>
      </c>
      <c r="Q42">
        <f>$G$30-O42</f>
        <v>0</v>
      </c>
    </row>
    <row r="43" spans="1:17" x14ac:dyDescent="0.35">
      <c r="A43" s="41" t="s">
        <v>32</v>
      </c>
      <c r="B43" s="13" t="s">
        <v>33</v>
      </c>
      <c r="C43" s="9">
        <v>23</v>
      </c>
      <c r="D43" s="16">
        <v>38</v>
      </c>
      <c r="E43" s="11">
        <v>0</v>
      </c>
      <c r="F43" s="9">
        <f>SUM(C43:E43)</f>
        <v>61</v>
      </c>
      <c r="H43">
        <f t="shared" si="11"/>
        <v>1</v>
      </c>
      <c r="J43">
        <f>C43/$F43</f>
        <v>0.37704918032786883</v>
      </c>
      <c r="K43">
        <f t="shared" ref="K43:L44" si="14">D43/$F43</f>
        <v>0.62295081967213117</v>
      </c>
      <c r="L43">
        <f t="shared" si="14"/>
        <v>0</v>
      </c>
      <c r="N43">
        <f>-J43*LN(J43)-K43*LN(K43)-0</f>
        <v>0.66260106030489974</v>
      </c>
    </row>
    <row r="44" spans="1:17" x14ac:dyDescent="0.35">
      <c r="A44" s="42"/>
      <c r="B44" s="15" t="s">
        <v>8</v>
      </c>
      <c r="C44" s="7">
        <v>0</v>
      </c>
      <c r="D44" s="26">
        <v>0</v>
      </c>
      <c r="E44" s="5">
        <v>0</v>
      </c>
      <c r="F44">
        <f>SUM(C44:E44)</f>
        <v>0</v>
      </c>
      <c r="H44">
        <f t="shared" si="11"/>
        <v>0</v>
      </c>
      <c r="J44" t="e">
        <f t="shared" ref="J44" si="15">C44/$F44</f>
        <v>#DIV/0!</v>
      </c>
      <c r="K44" t="e">
        <f t="shared" si="14"/>
        <v>#DIV/0!</v>
      </c>
      <c r="L44" t="e">
        <f t="shared" si="14"/>
        <v>#DIV/0!</v>
      </c>
      <c r="N44">
        <v>0</v>
      </c>
    </row>
    <row r="45" spans="1:17" x14ac:dyDescent="0.35">
      <c r="A45" s="28"/>
      <c r="F45" s="17">
        <f>SUM(F43:F44)</f>
        <v>61</v>
      </c>
      <c r="G45" s="20" t="s">
        <v>4</v>
      </c>
      <c r="H45">
        <f t="shared" si="11"/>
        <v>1</v>
      </c>
      <c r="N45" s="22" t="s">
        <v>57</v>
      </c>
      <c r="O45" s="1">
        <f>H43*N43+H44*N44</f>
        <v>0.66260106030489974</v>
      </c>
      <c r="Q45">
        <f>$G$30-O45</f>
        <v>0</v>
      </c>
    </row>
    <row r="46" spans="1:17" x14ac:dyDescent="0.35">
      <c r="A46" s="46" t="s">
        <v>34</v>
      </c>
      <c r="B46" s="18" t="s">
        <v>33</v>
      </c>
      <c r="C46" s="9">
        <v>23</v>
      </c>
      <c r="D46" s="16">
        <v>38</v>
      </c>
      <c r="E46" s="11">
        <v>0</v>
      </c>
      <c r="F46" s="9">
        <f>SUM(C46:E46)</f>
        <v>61</v>
      </c>
      <c r="H46">
        <f t="shared" si="11"/>
        <v>1</v>
      </c>
      <c r="J46">
        <f>C46/$F46</f>
        <v>0.37704918032786883</v>
      </c>
      <c r="K46">
        <f t="shared" ref="K46:L47" si="16">D46/$F46</f>
        <v>0.62295081967213117</v>
      </c>
      <c r="L46">
        <f t="shared" si="16"/>
        <v>0</v>
      </c>
      <c r="N46">
        <f>-J46*LN(J46)-K46*LN(K46)-0</f>
        <v>0.66260106030489974</v>
      </c>
    </row>
    <row r="47" spans="1:17" x14ac:dyDescent="0.35">
      <c r="A47" s="47"/>
      <c r="B47" s="19" t="s">
        <v>8</v>
      </c>
      <c r="C47" s="7">
        <v>0</v>
      </c>
      <c r="D47" s="2">
        <v>0</v>
      </c>
      <c r="E47" s="5">
        <v>0</v>
      </c>
      <c r="F47" s="7">
        <f>SUM(C47:E47)</f>
        <v>0</v>
      </c>
      <c r="H47">
        <f t="shared" si="11"/>
        <v>0</v>
      </c>
      <c r="J47" t="e">
        <f>C47/$F47</f>
        <v>#DIV/0!</v>
      </c>
      <c r="K47" t="e">
        <f t="shared" si="16"/>
        <v>#DIV/0!</v>
      </c>
      <c r="L47" t="e">
        <f t="shared" si="16"/>
        <v>#DIV/0!</v>
      </c>
      <c r="N47">
        <v>0</v>
      </c>
    </row>
    <row r="48" spans="1:17" x14ac:dyDescent="0.35">
      <c r="F48" s="2">
        <f>SUM(F46:F47)</f>
        <v>61</v>
      </c>
      <c r="G48" s="20" t="s">
        <v>4</v>
      </c>
      <c r="H48">
        <f t="shared" si="11"/>
        <v>1</v>
      </c>
      <c r="N48" s="22" t="s">
        <v>59</v>
      </c>
      <c r="O48" s="1">
        <f>H46*N46+H47*N47</f>
        <v>0.66260106030489974</v>
      </c>
      <c r="Q48">
        <f>$G$30-O48</f>
        <v>0</v>
      </c>
    </row>
    <row r="49" spans="1:17" ht="14.5" customHeight="1" x14ac:dyDescent="0.35">
      <c r="A49" s="63" t="s">
        <v>38</v>
      </c>
      <c r="B49" s="18" t="s">
        <v>39</v>
      </c>
      <c r="C49" s="9">
        <v>1</v>
      </c>
      <c r="D49" s="16">
        <v>31</v>
      </c>
      <c r="E49" s="11">
        <v>0</v>
      </c>
      <c r="F49">
        <f>SUM(C49:E49)</f>
        <v>32</v>
      </c>
      <c r="H49">
        <f t="shared" si="11"/>
        <v>0.52459016393442626</v>
      </c>
      <c r="J49">
        <f>C49/$F49</f>
        <v>3.125E-2</v>
      </c>
      <c r="K49">
        <f t="shared" ref="K49:L51" si="17">D49/$F49</f>
        <v>0.96875</v>
      </c>
      <c r="L49">
        <f t="shared" si="17"/>
        <v>0</v>
      </c>
      <c r="N49">
        <f>-J49*LN(J49)-K49*LN(K49)-0</f>
        <v>0.13906079845474112</v>
      </c>
    </row>
    <row r="50" spans="1:17" x14ac:dyDescent="0.35">
      <c r="A50" s="64"/>
      <c r="B50" s="21" t="s">
        <v>40</v>
      </c>
      <c r="C50" s="8">
        <v>22</v>
      </c>
      <c r="D50" s="17">
        <v>7</v>
      </c>
      <c r="E50" s="6">
        <v>0</v>
      </c>
      <c r="F50">
        <f>SUM(C50:E50)</f>
        <v>29</v>
      </c>
      <c r="H50">
        <f t="shared" si="11"/>
        <v>0.47540983606557374</v>
      </c>
      <c r="J50">
        <f t="shared" ref="J50:J51" si="18">C50/$F50</f>
        <v>0.75862068965517238</v>
      </c>
      <c r="K50">
        <f t="shared" si="17"/>
        <v>0.2413793103448276</v>
      </c>
      <c r="L50">
        <f t="shared" si="17"/>
        <v>0</v>
      </c>
      <c r="N50">
        <f>-J50*LN(J50)-K50*LN(K50)-0</f>
        <v>0.55266462249440029</v>
      </c>
    </row>
    <row r="51" spans="1:17" x14ac:dyDescent="0.35">
      <c r="A51" s="65"/>
      <c r="B51" s="19" t="s">
        <v>41</v>
      </c>
      <c r="C51" s="7">
        <v>0</v>
      </c>
      <c r="D51" s="26">
        <v>0</v>
      </c>
      <c r="E51" s="5">
        <v>0</v>
      </c>
      <c r="F51" s="17">
        <f>SUM(C51:E51)</f>
        <v>0</v>
      </c>
      <c r="H51">
        <f t="shared" si="11"/>
        <v>0</v>
      </c>
      <c r="J51" t="e">
        <f t="shared" si="18"/>
        <v>#DIV/0!</v>
      </c>
      <c r="K51" t="e">
        <f t="shared" si="17"/>
        <v>#DIV/0!</v>
      </c>
      <c r="L51" t="e">
        <f t="shared" si="17"/>
        <v>#DIV/0!</v>
      </c>
      <c r="N51">
        <v>0</v>
      </c>
    </row>
    <row r="52" spans="1:17" x14ac:dyDescent="0.35">
      <c r="A52" s="33"/>
      <c r="F52" s="17">
        <f>SUM(F49:F51)</f>
        <v>61</v>
      </c>
      <c r="H52">
        <f t="shared" si="11"/>
        <v>1</v>
      </c>
      <c r="N52" s="22" t="s">
        <v>60</v>
      </c>
      <c r="O52" s="1">
        <f>H49*N49+H50*N50+H51*N51</f>
        <v>0.3356921246375299</v>
      </c>
      <c r="Q52" s="1">
        <f>$G$30-O52</f>
        <v>0.32690893566736984</v>
      </c>
    </row>
    <row r="56" spans="1:17" x14ac:dyDescent="0.35">
      <c r="A56" s="35" t="s">
        <v>63</v>
      </c>
      <c r="B56" s="36"/>
      <c r="C56" s="37"/>
      <c r="M56" s="35" t="s">
        <v>63</v>
      </c>
      <c r="N56" s="36"/>
      <c r="O56" s="37"/>
    </row>
    <row r="57" spans="1:17" x14ac:dyDescent="0.35">
      <c r="A57" s="53" t="s">
        <v>46</v>
      </c>
      <c r="B57" s="53"/>
      <c r="C57" s="53"/>
      <c r="F57" s="58" t="s">
        <v>46</v>
      </c>
      <c r="G57" s="58"/>
      <c r="H57" s="58"/>
      <c r="I57" s="58"/>
      <c r="M57" s="53" t="s">
        <v>46</v>
      </c>
      <c r="N57" s="53"/>
      <c r="O57" s="53"/>
    </row>
    <row r="58" spans="1:17" x14ac:dyDescent="0.35">
      <c r="A58" s="2" t="s">
        <v>1</v>
      </c>
      <c r="B58" s="2" t="s">
        <v>2</v>
      </c>
      <c r="C58" s="2" t="s">
        <v>3</v>
      </c>
      <c r="D58" s="2" t="s">
        <v>4</v>
      </c>
      <c r="E58" s="49" t="s">
        <v>11</v>
      </c>
      <c r="F58" s="49"/>
      <c r="G58">
        <f>-A60*LN(A60)-B60*LN(B60)-C60*LN(C60)</f>
        <v>0.77908363501874445</v>
      </c>
    </row>
    <row r="59" spans="1:17" ht="14.5" customHeight="1" x14ac:dyDescent="0.35">
      <c r="A59">
        <v>1785</v>
      </c>
      <c r="B59">
        <v>1495</v>
      </c>
      <c r="C59">
        <v>73</v>
      </c>
      <c r="D59">
        <f>SUM(A59:C59)</f>
        <v>3353</v>
      </c>
    </row>
    <row r="60" spans="1:17" x14ac:dyDescent="0.35">
      <c r="A60">
        <f>A59/$D$59</f>
        <v>0.53235908141962418</v>
      </c>
      <c r="B60">
        <f t="shared" ref="B60:D60" si="19">B59/$D$59</f>
        <v>0.44586937071279453</v>
      </c>
      <c r="C60">
        <f t="shared" si="19"/>
        <v>2.1771547867581269E-2</v>
      </c>
      <c r="D60">
        <f t="shared" si="19"/>
        <v>1</v>
      </c>
    </row>
    <row r="62" spans="1:17" ht="14.5" customHeight="1" x14ac:dyDescent="0.35">
      <c r="A62" t="s">
        <v>5</v>
      </c>
      <c r="B62" t="s">
        <v>6</v>
      </c>
      <c r="C62" s="48" t="s">
        <v>7</v>
      </c>
      <c r="D62" s="48"/>
      <c r="E62" s="48"/>
      <c r="F62" t="s">
        <v>4</v>
      </c>
      <c r="H62" t="s">
        <v>9</v>
      </c>
      <c r="J62" s="48" t="s">
        <v>12</v>
      </c>
      <c r="K62" s="48"/>
      <c r="L62" s="48"/>
    </row>
    <row r="63" spans="1:17" x14ac:dyDescent="0.35">
      <c r="C63" s="7" t="s">
        <v>1</v>
      </c>
      <c r="D63" s="2" t="s">
        <v>2</v>
      </c>
      <c r="E63" s="5" t="s">
        <v>3</v>
      </c>
      <c r="J63" s="7" t="s">
        <v>1</v>
      </c>
      <c r="K63" s="2" t="s">
        <v>2</v>
      </c>
      <c r="L63" s="5" t="s">
        <v>3</v>
      </c>
      <c r="N63" s="4" t="s">
        <v>10</v>
      </c>
      <c r="Q63" t="s">
        <v>13</v>
      </c>
    </row>
    <row r="64" spans="1:17" ht="29" customHeight="1" x14ac:dyDescent="0.35">
      <c r="A64" s="38" t="s">
        <v>27</v>
      </c>
      <c r="B64" s="13" t="s">
        <v>28</v>
      </c>
      <c r="C64" s="9">
        <v>20</v>
      </c>
      <c r="D64" s="16">
        <v>48</v>
      </c>
      <c r="E64" s="11">
        <v>0</v>
      </c>
      <c r="F64" s="16">
        <f>SUM(C64:E64)</f>
        <v>68</v>
      </c>
      <c r="H64">
        <f>F64/$F$67</f>
        <v>2.0280345958842826E-2</v>
      </c>
      <c r="J64">
        <f>C64/$F64</f>
        <v>0.29411764705882354</v>
      </c>
      <c r="K64">
        <f t="shared" ref="K64:L66" si="20">D64/$F64</f>
        <v>0.70588235294117652</v>
      </c>
      <c r="L64">
        <f t="shared" si="20"/>
        <v>0</v>
      </c>
      <c r="N64">
        <f>-J64*LN(J64)-K64*LN(K64)-0</f>
        <v>0.60579749937230398</v>
      </c>
    </row>
    <row r="65" spans="1:17" x14ac:dyDescent="0.35">
      <c r="A65" s="39"/>
      <c r="B65" s="14" t="s">
        <v>29</v>
      </c>
      <c r="C65" s="8">
        <v>16</v>
      </c>
      <c r="D65" s="17">
        <v>13</v>
      </c>
      <c r="E65" s="6">
        <v>0</v>
      </c>
      <c r="F65" s="17">
        <f>SUM(C65:E65)</f>
        <v>29</v>
      </c>
      <c r="H65">
        <f t="shared" ref="H65:H80" si="21">F65/$F$67</f>
        <v>8.64897107068297E-3</v>
      </c>
      <c r="J65">
        <f t="shared" ref="J65:J66" si="22">C65/$F65</f>
        <v>0.55172413793103448</v>
      </c>
      <c r="K65">
        <f t="shared" si="20"/>
        <v>0.44827586206896552</v>
      </c>
      <c r="L65">
        <f t="shared" si="20"/>
        <v>0</v>
      </c>
      <c r="N65">
        <f>-J65*LN(J65)-K65*LN(K65)-0</f>
        <v>0.68778682299211269</v>
      </c>
    </row>
    <row r="66" spans="1:17" x14ac:dyDescent="0.35">
      <c r="A66" s="40"/>
      <c r="B66" s="15" t="s">
        <v>20</v>
      </c>
      <c r="C66" s="7">
        <v>1749</v>
      </c>
      <c r="D66" s="26">
        <v>1434</v>
      </c>
      <c r="E66" s="5">
        <v>73</v>
      </c>
      <c r="F66" s="17">
        <f>SUM(C66:E66)</f>
        <v>3256</v>
      </c>
      <c r="H66">
        <f t="shared" si="21"/>
        <v>0.97107068297047416</v>
      </c>
      <c r="J66">
        <f t="shared" si="22"/>
        <v>0.53716216216216217</v>
      </c>
      <c r="K66">
        <f t="shared" si="20"/>
        <v>0.44041769041769041</v>
      </c>
      <c r="L66">
        <f t="shared" si="20"/>
        <v>2.2420147420147422E-2</v>
      </c>
      <c r="N66">
        <f t="shared" ref="N66" si="23">-J66*LN(J66)-K66*LN(K66)-L66*LN(L66)</f>
        <v>0.78012584709964694</v>
      </c>
    </row>
    <row r="67" spans="1:17" ht="14.5" customHeight="1" x14ac:dyDescent="0.35">
      <c r="A67" s="28"/>
      <c r="F67" s="17">
        <f>SUM(F64:F66)</f>
        <v>3353</v>
      </c>
      <c r="G67" s="20" t="s">
        <v>4</v>
      </c>
      <c r="H67">
        <f t="shared" si="21"/>
        <v>1</v>
      </c>
      <c r="N67" s="22" t="s">
        <v>55</v>
      </c>
      <c r="O67" s="1">
        <f>H64*N64+H65*N65+H66*N66</f>
        <v>0.77579177034910185</v>
      </c>
      <c r="Q67">
        <f>$G$58-O67</f>
        <v>3.2918646696425968E-3</v>
      </c>
    </row>
    <row r="68" spans="1:17" x14ac:dyDescent="0.35">
      <c r="A68" s="46" t="s">
        <v>30</v>
      </c>
      <c r="B68" s="13" t="s">
        <v>20</v>
      </c>
      <c r="C68" s="9">
        <v>0</v>
      </c>
      <c r="D68" s="16">
        <v>0</v>
      </c>
      <c r="E68" s="11">
        <v>0</v>
      </c>
      <c r="F68" s="16">
        <f>SUM(C68:E68)</f>
        <v>0</v>
      </c>
      <c r="H68">
        <f t="shared" si="21"/>
        <v>0</v>
      </c>
      <c r="J68" t="e">
        <f>C68/$F68</f>
        <v>#DIV/0!</v>
      </c>
      <c r="K68" t="e">
        <f t="shared" ref="K68:L69" si="24">D68/$F68</f>
        <v>#DIV/0!</v>
      </c>
      <c r="L68" t="e">
        <f t="shared" si="24"/>
        <v>#DIV/0!</v>
      </c>
      <c r="N68">
        <v>0</v>
      </c>
    </row>
    <row r="69" spans="1:17" x14ac:dyDescent="0.35">
      <c r="A69" s="47"/>
      <c r="B69" s="15" t="s">
        <v>31</v>
      </c>
      <c r="C69" s="7">
        <v>1785</v>
      </c>
      <c r="D69" s="2">
        <v>1495</v>
      </c>
      <c r="E69" s="5">
        <v>73</v>
      </c>
      <c r="F69" s="7">
        <f>SUM(C69:E69)</f>
        <v>3353</v>
      </c>
      <c r="H69">
        <f t="shared" si="21"/>
        <v>1</v>
      </c>
      <c r="J69">
        <f>C69/$F69</f>
        <v>0.53235908141962418</v>
      </c>
      <c r="K69">
        <f t="shared" si="24"/>
        <v>0.44586937071279453</v>
      </c>
      <c r="L69">
        <f t="shared" si="24"/>
        <v>2.1771547867581269E-2</v>
      </c>
      <c r="N69">
        <f t="shared" ref="N69" si="25">-J69*LN(J69)-K69*LN(K69)-L69*LN(L69)</f>
        <v>0.77908363501874445</v>
      </c>
    </row>
    <row r="70" spans="1:17" x14ac:dyDescent="0.35">
      <c r="F70" s="17">
        <f>SUM(F68:F69)</f>
        <v>3353</v>
      </c>
      <c r="G70" s="20" t="s">
        <v>4</v>
      </c>
      <c r="H70">
        <f t="shared" si="21"/>
        <v>1</v>
      </c>
      <c r="N70" s="22" t="s">
        <v>56</v>
      </c>
      <c r="O70" s="1">
        <f>H68*N68+H69*N69</f>
        <v>0.77908363501874445</v>
      </c>
      <c r="Q70">
        <f>$G$58-O70</f>
        <v>0</v>
      </c>
    </row>
    <row r="71" spans="1:17" x14ac:dyDescent="0.35">
      <c r="A71" s="61" t="s">
        <v>32</v>
      </c>
      <c r="B71" s="13" t="s">
        <v>33</v>
      </c>
      <c r="C71" s="9">
        <v>1785</v>
      </c>
      <c r="D71" s="16">
        <v>1489</v>
      </c>
      <c r="E71" s="11">
        <v>73</v>
      </c>
      <c r="F71" s="9">
        <f>SUM(C71:E71)</f>
        <v>3347</v>
      </c>
      <c r="H71">
        <f t="shared" si="21"/>
        <v>0.99821055770951383</v>
      </c>
      <c r="J71">
        <f>C71/$F71</f>
        <v>0.53331341499850615</v>
      </c>
      <c r="K71">
        <f t="shared" ref="K71:L72" si="26">D71/$F71</f>
        <v>0.44487600836570063</v>
      </c>
      <c r="L71">
        <f t="shared" si="26"/>
        <v>2.1810576635793246E-2</v>
      </c>
      <c r="N71">
        <f>-J71*LN(J71)-K71*LN(K71)-L71*LN(L71)</f>
        <v>0.77903028620031767</v>
      </c>
    </row>
    <row r="72" spans="1:17" ht="14.5" customHeight="1" x14ac:dyDescent="0.35">
      <c r="A72" s="62"/>
      <c r="B72" s="15" t="s">
        <v>8</v>
      </c>
      <c r="C72" s="7">
        <v>0</v>
      </c>
      <c r="D72" s="26">
        <v>6</v>
      </c>
      <c r="E72" s="5">
        <v>0</v>
      </c>
      <c r="F72">
        <f>SUM(C72:E72)</f>
        <v>6</v>
      </c>
      <c r="H72">
        <f t="shared" si="21"/>
        <v>1.7894422904861319E-3</v>
      </c>
      <c r="J72">
        <f t="shared" ref="J72" si="27">C72/$F72</f>
        <v>0</v>
      </c>
      <c r="K72">
        <f t="shared" si="26"/>
        <v>1</v>
      </c>
      <c r="L72">
        <f t="shared" si="26"/>
        <v>0</v>
      </c>
      <c r="N72">
        <f>0-K72*LN(K72)</f>
        <v>0</v>
      </c>
    </row>
    <row r="73" spans="1:17" x14ac:dyDescent="0.35">
      <c r="A73" s="28"/>
      <c r="F73" s="17">
        <f>SUM(F71:F72)</f>
        <v>3353</v>
      </c>
      <c r="G73" s="20" t="s">
        <v>4</v>
      </c>
      <c r="H73">
        <f t="shared" si="21"/>
        <v>1</v>
      </c>
      <c r="N73" s="22" t="s">
        <v>57</v>
      </c>
      <c r="O73" s="1">
        <f>H71*N71+H72*N72</f>
        <v>0.77763625646062129</v>
      </c>
      <c r="Q73">
        <f>$G$58-O73</f>
        <v>1.447378558123158E-3</v>
      </c>
    </row>
    <row r="74" spans="1:17" x14ac:dyDescent="0.35">
      <c r="A74" s="54" t="s">
        <v>34</v>
      </c>
      <c r="B74" s="18" t="s">
        <v>33</v>
      </c>
      <c r="C74" s="9">
        <v>1757</v>
      </c>
      <c r="D74" s="16">
        <v>1145</v>
      </c>
      <c r="E74" s="11">
        <v>31</v>
      </c>
      <c r="F74" s="9">
        <f>SUM(C74:E74)</f>
        <v>2933</v>
      </c>
      <c r="H74">
        <f t="shared" si="21"/>
        <v>0.87473903966597077</v>
      </c>
      <c r="J74">
        <f>C74/$F74</f>
        <v>0.59904534606205251</v>
      </c>
      <c r="K74">
        <f t="shared" ref="K74:L75" si="28">D74/$F74</f>
        <v>0.39038527105352883</v>
      </c>
      <c r="L74">
        <f t="shared" si="28"/>
        <v>1.0569382884418685E-2</v>
      </c>
      <c r="N74">
        <f t="shared" ref="N74:N79" si="29">-J74*LN(J74)-K74*LN(K74)-L74*LN(L74)</f>
        <v>0.72225476379831077</v>
      </c>
    </row>
    <row r="75" spans="1:17" x14ac:dyDescent="0.35">
      <c r="A75" s="55"/>
      <c r="B75" s="19" t="s">
        <v>8</v>
      </c>
      <c r="C75" s="7">
        <v>28</v>
      </c>
      <c r="D75" s="2">
        <v>350</v>
      </c>
      <c r="E75" s="5">
        <v>42</v>
      </c>
      <c r="F75" s="7">
        <f>SUM(C75:E75)</f>
        <v>420</v>
      </c>
      <c r="H75">
        <f t="shared" si="21"/>
        <v>0.12526096033402923</v>
      </c>
      <c r="J75">
        <f>C75/$F75</f>
        <v>6.6666666666666666E-2</v>
      </c>
      <c r="K75">
        <f t="shared" si="28"/>
        <v>0.83333333333333337</v>
      </c>
      <c r="L75">
        <f t="shared" si="28"/>
        <v>0.1</v>
      </c>
      <c r="N75">
        <f t="shared" si="29"/>
        <v>0.56272982003451411</v>
      </c>
    </row>
    <row r="76" spans="1:17" x14ac:dyDescent="0.35">
      <c r="F76" s="2">
        <f>SUM(F74:F75)</f>
        <v>3353</v>
      </c>
      <c r="G76" s="20" t="s">
        <v>4</v>
      </c>
      <c r="H76">
        <f t="shared" si="21"/>
        <v>1</v>
      </c>
      <c r="N76" s="22" t="s">
        <v>59</v>
      </c>
      <c r="O76" s="1">
        <f>H74*N74+H75*N75</f>
        <v>0.70227251614522557</v>
      </c>
      <c r="Q76" s="1">
        <f>$G$58-O76</f>
        <v>7.681111887351888E-2</v>
      </c>
    </row>
    <row r="77" spans="1:17" x14ac:dyDescent="0.35">
      <c r="A77" s="43" t="s">
        <v>38</v>
      </c>
      <c r="B77" s="18" t="s">
        <v>39</v>
      </c>
      <c r="C77" s="9">
        <v>1532</v>
      </c>
      <c r="D77" s="16">
        <v>1366</v>
      </c>
      <c r="E77" s="11">
        <v>59</v>
      </c>
      <c r="F77">
        <f>SUM(C77:E77)</f>
        <v>2957</v>
      </c>
      <c r="H77">
        <f t="shared" si="21"/>
        <v>0.88189680882791532</v>
      </c>
      <c r="J77">
        <f>C77/$F77</f>
        <v>0.51809266148123101</v>
      </c>
      <c r="K77">
        <f t="shared" ref="K77:L79" si="30">D77/$F77</f>
        <v>0.46195468380114979</v>
      </c>
      <c r="L77">
        <f t="shared" si="30"/>
        <v>1.9952654717619207E-2</v>
      </c>
      <c r="N77">
        <f t="shared" si="29"/>
        <v>0.77556315405286813</v>
      </c>
    </row>
    <row r="78" spans="1:17" ht="14.5" customHeight="1" x14ac:dyDescent="0.35">
      <c r="A78" s="44"/>
      <c r="B78" s="21" t="s">
        <v>40</v>
      </c>
      <c r="C78" s="8">
        <v>234</v>
      </c>
      <c r="D78" s="17">
        <v>111</v>
      </c>
      <c r="E78" s="6">
        <v>11</v>
      </c>
      <c r="F78">
        <f>SUM(C78:E78)</f>
        <v>356</v>
      </c>
      <c r="H78">
        <f t="shared" si="21"/>
        <v>0.10617357590217716</v>
      </c>
      <c r="J78">
        <f t="shared" ref="J78:J79" si="31">C78/$F78</f>
        <v>0.65730337078651691</v>
      </c>
      <c r="K78">
        <f t="shared" si="30"/>
        <v>0.31179775280898875</v>
      </c>
      <c r="L78">
        <f t="shared" si="30"/>
        <v>3.0898876404494381E-2</v>
      </c>
      <c r="N78">
        <f t="shared" si="29"/>
        <v>0.746616569784184</v>
      </c>
    </row>
    <row r="79" spans="1:17" x14ac:dyDescent="0.35">
      <c r="A79" s="45"/>
      <c r="B79" s="19" t="s">
        <v>41</v>
      </c>
      <c r="C79" s="7">
        <v>19</v>
      </c>
      <c r="D79" s="26">
        <v>18</v>
      </c>
      <c r="E79" s="5">
        <v>3</v>
      </c>
      <c r="F79" s="17">
        <f>SUM(C79:E79)</f>
        <v>40</v>
      </c>
      <c r="H79">
        <f t="shared" si="21"/>
        <v>1.1929615269907545E-2</v>
      </c>
      <c r="J79">
        <f t="shared" si="31"/>
        <v>0.47499999999999998</v>
      </c>
      <c r="K79">
        <f t="shared" si="30"/>
        <v>0.45</v>
      </c>
      <c r="L79">
        <f t="shared" si="30"/>
        <v>7.4999999999999997E-2</v>
      </c>
      <c r="N79">
        <f t="shared" si="29"/>
        <v>0.90720772630649471</v>
      </c>
    </row>
    <row r="80" spans="1:17" x14ac:dyDescent="0.35">
      <c r="A80" s="33"/>
      <c r="F80" s="17">
        <f>SUM(F77:F79)</f>
        <v>3353</v>
      </c>
      <c r="H80">
        <f t="shared" si="21"/>
        <v>1</v>
      </c>
      <c r="N80" s="22" t="s">
        <v>60</v>
      </c>
      <c r="O80" s="1">
        <f>H77*N77+H78*N78+H79*N79</f>
        <v>0.77406026079026546</v>
      </c>
      <c r="Q80">
        <f>$G$58-O80</f>
        <v>5.0233742284789829E-3</v>
      </c>
    </row>
    <row r="84" spans="1:17" x14ac:dyDescent="0.35">
      <c r="A84" s="35" t="s">
        <v>63</v>
      </c>
      <c r="B84" s="36"/>
      <c r="C84" s="37"/>
      <c r="N84" s="35" t="s">
        <v>63</v>
      </c>
      <c r="O84" s="36"/>
      <c r="P84" s="37"/>
    </row>
    <row r="85" spans="1:17" x14ac:dyDescent="0.35">
      <c r="A85" s="53" t="s">
        <v>0</v>
      </c>
      <c r="B85" s="53"/>
      <c r="C85" s="53"/>
      <c r="F85" s="53" t="s">
        <v>47</v>
      </c>
      <c r="G85" s="53"/>
      <c r="H85" s="53"/>
      <c r="N85" s="53" t="s">
        <v>47</v>
      </c>
      <c r="O85" s="53"/>
      <c r="P85" s="53"/>
    </row>
    <row r="86" spans="1:17" x14ac:dyDescent="0.35">
      <c r="A86" s="2" t="s">
        <v>1</v>
      </c>
      <c r="B86" s="2" t="s">
        <v>2</v>
      </c>
      <c r="C86" s="2" t="s">
        <v>3</v>
      </c>
      <c r="D86" s="2" t="s">
        <v>4</v>
      </c>
      <c r="E86" s="49" t="s">
        <v>11</v>
      </c>
      <c r="F86" s="49"/>
      <c r="G86">
        <f>-A88*LN(A88)-0</f>
        <v>0</v>
      </c>
    </row>
    <row r="87" spans="1:17" x14ac:dyDescent="0.35">
      <c r="A87" s="30">
        <v>3</v>
      </c>
      <c r="B87">
        <v>0</v>
      </c>
      <c r="C87">
        <v>0</v>
      </c>
      <c r="D87">
        <f>SUM(A87:C87)</f>
        <v>3</v>
      </c>
    </row>
    <row r="88" spans="1:17" x14ac:dyDescent="0.35">
      <c r="A88">
        <f>A87/$D$87</f>
        <v>1</v>
      </c>
      <c r="B88">
        <f t="shared" ref="B88:D88" si="32">B87/$D$87</f>
        <v>0</v>
      </c>
      <c r="C88">
        <f t="shared" si="32"/>
        <v>0</v>
      </c>
      <c r="D88">
        <f t="shared" si="32"/>
        <v>1</v>
      </c>
    </row>
    <row r="90" spans="1:17" x14ac:dyDescent="0.35">
      <c r="A90" t="s">
        <v>5</v>
      </c>
      <c r="B90" t="s">
        <v>6</v>
      </c>
      <c r="C90" s="48" t="s">
        <v>7</v>
      </c>
      <c r="D90" s="48"/>
      <c r="E90" s="48"/>
      <c r="F90" t="s">
        <v>4</v>
      </c>
      <c r="H90" t="s">
        <v>9</v>
      </c>
      <c r="J90" s="48" t="s">
        <v>12</v>
      </c>
      <c r="K90" s="48"/>
      <c r="L90" s="48"/>
    </row>
    <row r="91" spans="1:17" x14ac:dyDescent="0.35">
      <c r="C91" s="7" t="s">
        <v>1</v>
      </c>
      <c r="D91" s="2" t="s">
        <v>2</v>
      </c>
      <c r="E91" s="5" t="s">
        <v>3</v>
      </c>
      <c r="J91" s="7" t="s">
        <v>1</v>
      </c>
      <c r="K91" s="2" t="s">
        <v>2</v>
      </c>
      <c r="L91" s="5" t="s">
        <v>3</v>
      </c>
      <c r="N91" s="4" t="s">
        <v>10</v>
      </c>
      <c r="Q91" t="s">
        <v>13</v>
      </c>
    </row>
    <row r="92" spans="1:17" ht="14.5" customHeight="1" x14ac:dyDescent="0.35">
      <c r="A92" s="38" t="s">
        <v>27</v>
      </c>
      <c r="B92" s="13" t="s">
        <v>28</v>
      </c>
      <c r="C92" s="9"/>
      <c r="D92" s="16"/>
      <c r="E92" s="11"/>
      <c r="F92" s="16"/>
    </row>
    <row r="93" spans="1:17" x14ac:dyDescent="0.35">
      <c r="A93" s="39"/>
      <c r="B93" s="14" t="s">
        <v>29</v>
      </c>
      <c r="C93" s="8"/>
      <c r="D93" s="17"/>
      <c r="E93" s="6"/>
      <c r="F93" s="17"/>
    </row>
    <row r="94" spans="1:17" x14ac:dyDescent="0.35">
      <c r="A94" s="40"/>
      <c r="B94" s="15" t="s">
        <v>20</v>
      </c>
      <c r="C94" s="7"/>
      <c r="D94" s="26"/>
      <c r="E94" s="5"/>
      <c r="F94" s="17"/>
    </row>
    <row r="95" spans="1:17" x14ac:dyDescent="0.35">
      <c r="A95" s="28"/>
      <c r="F95" s="17"/>
      <c r="G95" s="20"/>
      <c r="N95" s="22" t="s">
        <v>55</v>
      </c>
      <c r="O95" s="1">
        <f>H92*N92+H93*N93+H94*N94</f>
        <v>0</v>
      </c>
      <c r="Q95">
        <f>$G$86-O95</f>
        <v>0</v>
      </c>
    </row>
    <row r="96" spans="1:17" x14ac:dyDescent="0.35">
      <c r="A96" s="46" t="s">
        <v>30</v>
      </c>
      <c r="B96" s="13" t="s">
        <v>20</v>
      </c>
      <c r="C96" s="9"/>
      <c r="D96" s="16"/>
      <c r="E96" s="11"/>
      <c r="F96" s="16"/>
    </row>
    <row r="97" spans="1:17" ht="14.5" customHeight="1" x14ac:dyDescent="0.35">
      <c r="A97" s="47"/>
      <c r="B97" s="15" t="s">
        <v>31</v>
      </c>
      <c r="C97" s="7"/>
      <c r="D97" s="2"/>
      <c r="E97" s="5"/>
      <c r="F97" s="7"/>
    </row>
    <row r="98" spans="1:17" x14ac:dyDescent="0.35">
      <c r="F98" s="17"/>
      <c r="G98" s="20"/>
      <c r="N98" s="22" t="s">
        <v>56</v>
      </c>
      <c r="O98" s="1">
        <f>H96*N96+H97*N97</f>
        <v>0</v>
      </c>
      <c r="Q98">
        <f>$G$86-O98</f>
        <v>0</v>
      </c>
    </row>
    <row r="99" spans="1:17" x14ac:dyDescent="0.35">
      <c r="A99" s="41" t="s">
        <v>32</v>
      </c>
      <c r="B99" s="13" t="s">
        <v>33</v>
      </c>
      <c r="C99" s="9"/>
      <c r="D99" s="16"/>
      <c r="E99" s="11"/>
      <c r="F99" s="9"/>
    </row>
    <row r="100" spans="1:17" ht="14.5" customHeight="1" x14ac:dyDescent="0.35">
      <c r="A100" s="42"/>
      <c r="B100" s="15" t="s">
        <v>8</v>
      </c>
      <c r="C100" s="7"/>
      <c r="D100" s="26"/>
      <c r="E100" s="5"/>
    </row>
    <row r="101" spans="1:17" x14ac:dyDescent="0.35">
      <c r="A101" s="28"/>
      <c r="F101" s="17"/>
      <c r="G101" s="20"/>
      <c r="N101" s="22" t="s">
        <v>57</v>
      </c>
      <c r="O101" s="1">
        <f>H99*N99+H100*N100</f>
        <v>0</v>
      </c>
      <c r="Q101">
        <f>$G$86-O101</f>
        <v>0</v>
      </c>
    </row>
    <row r="102" spans="1:17" x14ac:dyDescent="0.35">
      <c r="A102" s="59" t="s">
        <v>34</v>
      </c>
      <c r="B102" s="18" t="s">
        <v>33</v>
      </c>
      <c r="C102" s="9"/>
      <c r="D102" s="16"/>
      <c r="E102" s="11"/>
      <c r="F102" s="9"/>
    </row>
    <row r="103" spans="1:17" x14ac:dyDescent="0.35">
      <c r="A103" s="60"/>
      <c r="B103" s="19" t="s">
        <v>8</v>
      </c>
      <c r="C103" s="7"/>
      <c r="D103" s="2"/>
      <c r="E103" s="5"/>
      <c r="F103" s="7"/>
    </row>
    <row r="104" spans="1:17" x14ac:dyDescent="0.35">
      <c r="F104" s="2"/>
      <c r="G104" s="20"/>
      <c r="N104" s="22" t="s">
        <v>59</v>
      </c>
      <c r="O104" s="1">
        <f>H102*N102+H103*N103</f>
        <v>0</v>
      </c>
      <c r="Q104">
        <f>$G$86-O104</f>
        <v>0</v>
      </c>
    </row>
    <row r="105" spans="1:17" x14ac:dyDescent="0.35">
      <c r="A105" s="43" t="s">
        <v>38</v>
      </c>
      <c r="B105" s="18" t="s">
        <v>39</v>
      </c>
      <c r="C105" s="9"/>
      <c r="D105" s="16"/>
      <c r="E105" s="11"/>
    </row>
    <row r="106" spans="1:17" x14ac:dyDescent="0.35">
      <c r="A106" s="44"/>
      <c r="B106" s="21" t="s">
        <v>40</v>
      </c>
      <c r="C106" s="8"/>
      <c r="D106" s="17"/>
      <c r="E106" s="6"/>
    </row>
    <row r="107" spans="1:17" x14ac:dyDescent="0.35">
      <c r="A107" s="45"/>
      <c r="B107" s="19" t="s">
        <v>41</v>
      </c>
      <c r="C107" s="7"/>
      <c r="D107" s="26"/>
      <c r="E107" s="5"/>
      <c r="F107" s="17"/>
    </row>
    <row r="108" spans="1:17" ht="14.5" customHeight="1" x14ac:dyDescent="0.35">
      <c r="A108" s="33"/>
      <c r="F108" s="17"/>
      <c r="N108" s="22" t="s">
        <v>60</v>
      </c>
      <c r="O108" s="1">
        <f>H105*N105+H106*N106+H107*N107</f>
        <v>0</v>
      </c>
      <c r="Q108">
        <f>$G$86-O108</f>
        <v>0</v>
      </c>
    </row>
    <row r="113" spans="1:17" x14ac:dyDescent="0.35">
      <c r="A113" s="35" t="s">
        <v>63</v>
      </c>
      <c r="B113" s="36"/>
      <c r="C113" s="37"/>
      <c r="N113" s="35" t="s">
        <v>63</v>
      </c>
      <c r="O113" s="36"/>
      <c r="P113" s="37"/>
    </row>
    <row r="114" spans="1:17" x14ac:dyDescent="0.35">
      <c r="A114" s="53" t="s">
        <v>0</v>
      </c>
      <c r="B114" s="53"/>
      <c r="C114" s="53"/>
      <c r="F114" s="53" t="s">
        <v>48</v>
      </c>
      <c r="G114" s="53"/>
      <c r="H114" s="53"/>
      <c r="N114" s="53" t="s">
        <v>48</v>
      </c>
      <c r="O114" s="53"/>
      <c r="P114" s="53"/>
    </row>
    <row r="115" spans="1:17" x14ac:dyDescent="0.35">
      <c r="A115" s="2" t="s">
        <v>1</v>
      </c>
      <c r="B115" s="2" t="s">
        <v>2</v>
      </c>
      <c r="C115" s="2" t="s">
        <v>3</v>
      </c>
      <c r="D115" s="2" t="s">
        <v>4</v>
      </c>
      <c r="E115" s="49" t="s">
        <v>11</v>
      </c>
      <c r="F115" s="49"/>
      <c r="G115">
        <f>-A117*LN(A117)-B117*LN(B117)-C117*LN(C117)</f>
        <v>0.925166743854962</v>
      </c>
    </row>
    <row r="116" spans="1:17" ht="14.5" customHeight="1" x14ac:dyDescent="0.35">
      <c r="A116">
        <v>9331</v>
      </c>
      <c r="B116">
        <v>12712</v>
      </c>
      <c r="C116">
        <v>2223</v>
      </c>
      <c r="D116">
        <f>SUM(A116:C116)</f>
        <v>24266</v>
      </c>
    </row>
    <row r="117" spans="1:17" x14ac:dyDescent="0.35">
      <c r="A117">
        <f>A116/$D$116</f>
        <v>0.38452979477458171</v>
      </c>
      <c r="B117">
        <f>B116/$D$116</f>
        <v>0.52386054561938511</v>
      </c>
      <c r="C117">
        <f>C116/$D$116</f>
        <v>9.1609659606033136E-2</v>
      </c>
      <c r="D117">
        <f>D116/$D$116</f>
        <v>1</v>
      </c>
    </row>
    <row r="119" spans="1:17" x14ac:dyDescent="0.35">
      <c r="A119" t="s">
        <v>5</v>
      </c>
      <c r="B119" t="s">
        <v>6</v>
      </c>
      <c r="C119" s="48" t="s">
        <v>7</v>
      </c>
      <c r="D119" s="48"/>
      <c r="E119" s="48"/>
      <c r="F119" t="s">
        <v>4</v>
      </c>
      <c r="H119" t="s">
        <v>9</v>
      </c>
      <c r="J119" s="48" t="s">
        <v>12</v>
      </c>
      <c r="K119" s="48"/>
      <c r="L119" s="48"/>
    </row>
    <row r="120" spans="1:17" x14ac:dyDescent="0.35">
      <c r="C120" s="7" t="s">
        <v>1</v>
      </c>
      <c r="D120" s="2" t="s">
        <v>2</v>
      </c>
      <c r="E120" s="5" t="s">
        <v>3</v>
      </c>
      <c r="J120" s="7" t="s">
        <v>1</v>
      </c>
      <c r="K120" s="2" t="s">
        <v>2</v>
      </c>
      <c r="L120" s="5" t="s">
        <v>3</v>
      </c>
      <c r="N120" s="4" t="s">
        <v>10</v>
      </c>
      <c r="Q120" t="s">
        <v>13</v>
      </c>
    </row>
    <row r="121" spans="1:17" x14ac:dyDescent="0.35">
      <c r="A121" s="38" t="s">
        <v>27</v>
      </c>
      <c r="B121" s="13" t="s">
        <v>28</v>
      </c>
      <c r="C121" s="9">
        <v>9</v>
      </c>
      <c r="D121" s="16">
        <v>0</v>
      </c>
      <c r="E121" s="11">
        <v>0</v>
      </c>
      <c r="F121" s="16">
        <f>SUM(C121:E121)</f>
        <v>9</v>
      </c>
      <c r="H121">
        <f>F121/$F$124</f>
        <v>3.708893101458831E-4</v>
      </c>
      <c r="J121">
        <f>C121/$F121</f>
        <v>1</v>
      </c>
      <c r="K121">
        <f t="shared" ref="K121:L123" si="33">D121/$F121</f>
        <v>0</v>
      </c>
      <c r="L121">
        <f t="shared" si="33"/>
        <v>0</v>
      </c>
      <c r="N121">
        <f>-J121*LN(J121)-0</f>
        <v>0</v>
      </c>
    </row>
    <row r="122" spans="1:17" ht="14.5" customHeight="1" x14ac:dyDescent="0.35">
      <c r="A122" s="39"/>
      <c r="B122" s="14" t="s">
        <v>29</v>
      </c>
      <c r="C122" s="8">
        <v>5</v>
      </c>
      <c r="D122" s="17">
        <v>2</v>
      </c>
      <c r="E122" s="6">
        <v>0</v>
      </c>
      <c r="F122" s="17">
        <f>SUM(C122:E122)</f>
        <v>7</v>
      </c>
      <c r="H122">
        <f t="shared" ref="H122:H137" si="34">F122/$F$124</f>
        <v>2.8846946344679799E-4</v>
      </c>
      <c r="J122">
        <f t="shared" ref="J122:J123" si="35">C122/$F122</f>
        <v>0.7142857142857143</v>
      </c>
      <c r="K122">
        <f t="shared" si="33"/>
        <v>0.2857142857142857</v>
      </c>
      <c r="L122">
        <f t="shared" si="33"/>
        <v>0</v>
      </c>
      <c r="N122">
        <f>-J122*LN(J122)-K122*LN(K122)-0</f>
        <v>0.59826958858525725</v>
      </c>
    </row>
    <row r="123" spans="1:17" x14ac:dyDescent="0.35">
      <c r="A123" s="40"/>
      <c r="B123" s="15" t="s">
        <v>20</v>
      </c>
      <c r="C123" s="7">
        <v>9317</v>
      </c>
      <c r="D123" s="26">
        <v>12710</v>
      </c>
      <c r="E123" s="5">
        <v>2223</v>
      </c>
      <c r="F123" s="17">
        <f>SUM(C123:E123)</f>
        <v>24250</v>
      </c>
      <c r="H123">
        <f t="shared" si="34"/>
        <v>0.99934064122640731</v>
      </c>
      <c r="J123">
        <f t="shared" si="35"/>
        <v>0.38420618556701031</v>
      </c>
      <c r="K123">
        <f t="shared" si="33"/>
        <v>0.52412371134020619</v>
      </c>
      <c r="L123">
        <f t="shared" si="33"/>
        <v>9.1670103092783506E-2</v>
      </c>
      <c r="N123">
        <f t="shared" ref="N123" si="36">-J123*LN(J123)-K123*LN(K123)-L123*LN(L123)</f>
        <v>0.92517185491200871</v>
      </c>
    </row>
    <row r="124" spans="1:17" x14ac:dyDescent="0.35">
      <c r="A124" s="28"/>
      <c r="F124" s="17">
        <f>SUM(F121:F123)</f>
        <v>24266</v>
      </c>
      <c r="G124" s="20" t="s">
        <v>4</v>
      </c>
      <c r="H124">
        <f t="shared" si="34"/>
        <v>1</v>
      </c>
      <c r="N124" s="22" t="s">
        <v>55</v>
      </c>
      <c r="O124" s="1">
        <f>H121*N121+H122*N122+H123*N123</f>
        <v>0.92473441723960714</v>
      </c>
      <c r="Q124">
        <f>$G$115-O124</f>
        <v>4.3232661535486105E-4</v>
      </c>
    </row>
    <row r="125" spans="1:17" x14ac:dyDescent="0.35">
      <c r="A125" s="46" t="s">
        <v>30</v>
      </c>
      <c r="B125" s="13" t="s">
        <v>20</v>
      </c>
      <c r="C125" s="9">
        <v>0</v>
      </c>
      <c r="D125" s="16">
        <v>0</v>
      </c>
      <c r="E125" s="11">
        <v>0</v>
      </c>
      <c r="F125" s="16">
        <f>SUM(C125:E125)</f>
        <v>0</v>
      </c>
      <c r="H125">
        <f t="shared" si="34"/>
        <v>0</v>
      </c>
      <c r="J125" t="e">
        <f>C125/$F125</f>
        <v>#DIV/0!</v>
      </c>
      <c r="K125" t="e">
        <f t="shared" ref="K125:L126" si="37">D125/$F125</f>
        <v>#DIV/0!</v>
      </c>
      <c r="L125" t="e">
        <f t="shared" si="37"/>
        <v>#DIV/0!</v>
      </c>
      <c r="N125">
        <v>0</v>
      </c>
    </row>
    <row r="126" spans="1:17" x14ac:dyDescent="0.35">
      <c r="A126" s="47"/>
      <c r="B126" s="15" t="s">
        <v>31</v>
      </c>
      <c r="C126" s="7">
        <v>9331</v>
      </c>
      <c r="D126" s="2">
        <v>12712</v>
      </c>
      <c r="E126" s="5">
        <v>2223</v>
      </c>
      <c r="F126" s="7">
        <f>SUM(C126:E126)</f>
        <v>24266</v>
      </c>
      <c r="H126">
        <f t="shared" si="34"/>
        <v>1</v>
      </c>
      <c r="J126">
        <f>C126/$F126</f>
        <v>0.38452979477458171</v>
      </c>
      <c r="K126">
        <f t="shared" si="37"/>
        <v>0.52386054561938511</v>
      </c>
      <c r="L126">
        <f t="shared" si="37"/>
        <v>9.1609659606033136E-2</v>
      </c>
      <c r="N126">
        <f t="shared" ref="N126:N129" si="38">-J126*LN(J126)-K126*LN(K126)-L126*LN(L126)</f>
        <v>0.925166743854962</v>
      </c>
    </row>
    <row r="127" spans="1:17" x14ac:dyDescent="0.35">
      <c r="F127" s="17">
        <f>SUM(F125:F126)</f>
        <v>24266</v>
      </c>
      <c r="G127" s="20" t="s">
        <v>4</v>
      </c>
      <c r="H127">
        <f t="shared" si="34"/>
        <v>1</v>
      </c>
      <c r="N127" s="22" t="s">
        <v>56</v>
      </c>
      <c r="O127" s="1">
        <f>H125*N125+H126*N126</f>
        <v>0.925166743854962</v>
      </c>
      <c r="Q127">
        <f>$G$115-O127</f>
        <v>0</v>
      </c>
    </row>
    <row r="128" spans="1:17" ht="29" customHeight="1" x14ac:dyDescent="0.35">
      <c r="A128" s="56" t="s">
        <v>32</v>
      </c>
      <c r="B128" s="13" t="s">
        <v>33</v>
      </c>
      <c r="C128" s="9">
        <v>9279</v>
      </c>
      <c r="D128" s="16">
        <v>12689</v>
      </c>
      <c r="E128" s="11">
        <v>2144</v>
      </c>
      <c r="F128" s="9">
        <f>SUM(C128:E128)</f>
        <v>24112</v>
      </c>
      <c r="H128">
        <f t="shared" si="34"/>
        <v>0.99365367180417041</v>
      </c>
      <c r="J128">
        <f>C128/$F128</f>
        <v>0.38482913072329133</v>
      </c>
      <c r="K128">
        <f t="shared" ref="K128:L129" si="39">D128/$F128</f>
        <v>0.52625248838752492</v>
      </c>
      <c r="L128">
        <f t="shared" si="39"/>
        <v>8.8918380889183815E-2</v>
      </c>
      <c r="N128">
        <f t="shared" si="38"/>
        <v>0.92052105361741954</v>
      </c>
    </row>
    <row r="129" spans="1:17" x14ac:dyDescent="0.35">
      <c r="A129" s="57"/>
      <c r="B129" s="15" t="s">
        <v>8</v>
      </c>
      <c r="C129" s="7">
        <v>52</v>
      </c>
      <c r="D129" s="26">
        <v>23</v>
      </c>
      <c r="E129" s="5">
        <v>79</v>
      </c>
      <c r="F129">
        <f>SUM(C129:E129)</f>
        <v>154</v>
      </c>
      <c r="H129">
        <f t="shared" si="34"/>
        <v>6.3463281958295557E-3</v>
      </c>
      <c r="J129">
        <f t="shared" ref="J129" si="40">C129/$F129</f>
        <v>0.33766233766233766</v>
      </c>
      <c r="K129">
        <f t="shared" si="39"/>
        <v>0.14935064935064934</v>
      </c>
      <c r="L129">
        <f t="shared" si="39"/>
        <v>0.51298701298701299</v>
      </c>
      <c r="N129">
        <f t="shared" si="38"/>
        <v>0.99300831229999686</v>
      </c>
    </row>
    <row r="130" spans="1:17" x14ac:dyDescent="0.35">
      <c r="A130" s="28"/>
      <c r="F130" s="17">
        <f>SUM(F128:F129)</f>
        <v>24266</v>
      </c>
      <c r="G130" s="20" t="s">
        <v>4</v>
      </c>
      <c r="H130">
        <f t="shared" si="34"/>
        <v>1</v>
      </c>
      <c r="N130" s="22" t="s">
        <v>57</v>
      </c>
      <c r="O130" s="1">
        <f>H128*N128+H129*N129</f>
        <v>0.9209810815510352</v>
      </c>
      <c r="Q130" s="1">
        <f>$G$115-O130</f>
        <v>4.185662303926807E-3</v>
      </c>
    </row>
    <row r="131" spans="1:17" x14ac:dyDescent="0.35">
      <c r="A131" s="59" t="s">
        <v>34</v>
      </c>
      <c r="B131" s="18" t="s">
        <v>33</v>
      </c>
      <c r="C131" s="9">
        <v>8470</v>
      </c>
      <c r="D131" s="16">
        <v>11206</v>
      </c>
      <c r="E131" s="11">
        <v>1884</v>
      </c>
      <c r="F131" s="9">
        <f>SUM(C131:E131)</f>
        <v>21560</v>
      </c>
      <c r="H131">
        <f t="shared" si="34"/>
        <v>0.88848594741613784</v>
      </c>
      <c r="J131">
        <f>C131/$F131</f>
        <v>0.39285714285714285</v>
      </c>
      <c r="K131">
        <f t="shared" ref="K131:L132" si="41">D131/$F131</f>
        <v>0.51975881261595547</v>
      </c>
      <c r="L131">
        <f t="shared" si="41"/>
        <v>8.7384044526901669E-2</v>
      </c>
      <c r="N131">
        <f t="shared" ref="N131:N136" si="42">-J131*LN(J131)-K131*LN(K131)-L131*LN(L131)</f>
        <v>0.92016882327847149</v>
      </c>
    </row>
    <row r="132" spans="1:17" x14ac:dyDescent="0.35">
      <c r="A132" s="60"/>
      <c r="B132" s="19" t="s">
        <v>8</v>
      </c>
      <c r="C132" s="7">
        <v>861</v>
      </c>
      <c r="D132" s="2">
        <v>1506</v>
      </c>
      <c r="E132" s="5">
        <v>339</v>
      </c>
      <c r="F132" s="7">
        <f>SUM(C132:E132)</f>
        <v>2706</v>
      </c>
      <c r="H132">
        <f t="shared" si="34"/>
        <v>0.1115140525838622</v>
      </c>
      <c r="J132">
        <f>C132/$F132</f>
        <v>0.31818181818181818</v>
      </c>
      <c r="K132">
        <f t="shared" si="41"/>
        <v>0.55654101995565408</v>
      </c>
      <c r="L132">
        <f t="shared" si="41"/>
        <v>0.12527716186252771</v>
      </c>
      <c r="N132">
        <f t="shared" si="42"/>
        <v>0.95073039642320711</v>
      </c>
    </row>
    <row r="133" spans="1:17" ht="14.5" customHeight="1" x14ac:dyDescent="0.35">
      <c r="F133" s="2">
        <f>SUM(F131:F132)</f>
        <v>24266</v>
      </c>
      <c r="G133" s="20" t="s">
        <v>4</v>
      </c>
      <c r="H133">
        <f t="shared" si="34"/>
        <v>1</v>
      </c>
      <c r="N133" s="22" t="s">
        <v>59</v>
      </c>
      <c r="O133" s="1">
        <f>H131*N131+H132*N132</f>
        <v>0.92357686815317908</v>
      </c>
      <c r="Q133">
        <f>$G$115-O133</f>
        <v>1.5898757017829279E-3</v>
      </c>
    </row>
    <row r="134" spans="1:17" ht="14.5" customHeight="1" x14ac:dyDescent="0.35">
      <c r="A134" s="43" t="s">
        <v>38</v>
      </c>
      <c r="B134" s="18" t="s">
        <v>39</v>
      </c>
      <c r="C134" s="9">
        <v>8623</v>
      </c>
      <c r="D134" s="16">
        <v>11753</v>
      </c>
      <c r="E134" s="11">
        <v>1997</v>
      </c>
      <c r="F134">
        <f>SUM(C134:E134)</f>
        <v>22373</v>
      </c>
      <c r="H134">
        <f t="shared" si="34"/>
        <v>0.92198961509931587</v>
      </c>
      <c r="J134">
        <f>C134/$F134</f>
        <v>0.38541992580342377</v>
      </c>
      <c r="K134">
        <f t="shared" ref="K134:L136" si="43">D134/$F134</f>
        <v>0.52532069905689893</v>
      </c>
      <c r="L134">
        <f t="shared" si="43"/>
        <v>8.9259375139677286E-2</v>
      </c>
      <c r="N134">
        <f t="shared" si="42"/>
        <v>0.92131033898069192</v>
      </c>
    </row>
    <row r="135" spans="1:17" x14ac:dyDescent="0.35">
      <c r="A135" s="44"/>
      <c r="B135" s="21" t="s">
        <v>40</v>
      </c>
      <c r="C135" s="8">
        <v>651</v>
      </c>
      <c r="D135" s="17">
        <v>905</v>
      </c>
      <c r="E135" s="6">
        <v>202</v>
      </c>
      <c r="F135">
        <f>SUM(C135:E135)</f>
        <v>1758</v>
      </c>
      <c r="H135">
        <f t="shared" si="34"/>
        <v>7.2447045248495837E-2</v>
      </c>
      <c r="J135">
        <f t="shared" ref="J135:J136" si="44">C135/$F135</f>
        <v>0.37030716723549489</v>
      </c>
      <c r="K135">
        <f t="shared" si="43"/>
        <v>0.51478953356086465</v>
      </c>
      <c r="L135">
        <f t="shared" si="43"/>
        <v>0.11490329920364049</v>
      </c>
      <c r="N135">
        <f t="shared" si="42"/>
        <v>0.95830239906352099</v>
      </c>
    </row>
    <row r="136" spans="1:17" x14ac:dyDescent="0.35">
      <c r="A136" s="45"/>
      <c r="B136" s="19" t="s">
        <v>41</v>
      </c>
      <c r="C136" s="7">
        <v>57</v>
      </c>
      <c r="D136" s="26">
        <v>54</v>
      </c>
      <c r="E136" s="5">
        <v>24</v>
      </c>
      <c r="F136" s="17">
        <f>SUM(C136:E136)</f>
        <v>135</v>
      </c>
      <c r="H136">
        <f t="shared" si="34"/>
        <v>5.5633396521882466E-3</v>
      </c>
      <c r="J136">
        <f t="shared" si="44"/>
        <v>0.42222222222222222</v>
      </c>
      <c r="K136">
        <f t="shared" si="43"/>
        <v>0.4</v>
      </c>
      <c r="L136">
        <f t="shared" si="43"/>
        <v>0.17777777777777778</v>
      </c>
      <c r="N136">
        <f t="shared" si="42"/>
        <v>1.0376277213318303</v>
      </c>
    </row>
    <row r="137" spans="1:17" x14ac:dyDescent="0.35">
      <c r="A137" s="33"/>
      <c r="F137" s="17">
        <f>SUM(F134:F136)</f>
        <v>24266</v>
      </c>
      <c r="H137">
        <f t="shared" si="34"/>
        <v>1</v>
      </c>
      <c r="N137" s="22" t="s">
        <v>60</v>
      </c>
      <c r="O137" s="1">
        <f>H134*N134+H135*N135+H136*N136</f>
        <v>0.92463741753682049</v>
      </c>
      <c r="Q137">
        <f>$G$115-O137</f>
        <v>5.2932631814150977E-4</v>
      </c>
    </row>
    <row r="142" spans="1:17" ht="14.5" customHeight="1" x14ac:dyDescent="0.35"/>
    <row r="150" ht="14.5" customHeight="1" x14ac:dyDescent="0.35"/>
    <row r="155" ht="14.5" customHeight="1" x14ac:dyDescent="0.35"/>
    <row r="161" ht="14.5" customHeight="1" x14ac:dyDescent="0.35"/>
    <row r="166" ht="14.5" customHeight="1" x14ac:dyDescent="0.35"/>
    <row r="173" ht="14.5" customHeight="1" x14ac:dyDescent="0.35"/>
    <row r="181" ht="14.5" customHeight="1" x14ac:dyDescent="0.35"/>
    <row r="189" ht="14.5" customHeight="1" x14ac:dyDescent="0.35"/>
    <row r="194" ht="14.5" customHeight="1" x14ac:dyDescent="0.35"/>
    <row r="200" ht="14.5" customHeight="1" x14ac:dyDescent="0.35"/>
  </sheetData>
  <mergeCells count="65">
    <mergeCell ref="E30:F30"/>
    <mergeCell ref="A2:C2"/>
    <mergeCell ref="E3:F3"/>
    <mergeCell ref="C7:E7"/>
    <mergeCell ref="J7:L7"/>
    <mergeCell ref="A9:A11"/>
    <mergeCell ref="A13:A14"/>
    <mergeCell ref="A16:A17"/>
    <mergeCell ref="A19:A20"/>
    <mergeCell ref="A22:A24"/>
    <mergeCell ref="A29:C29"/>
    <mergeCell ref="C34:E34"/>
    <mergeCell ref="J34:L34"/>
    <mergeCell ref="A36:A38"/>
    <mergeCell ref="A40:A41"/>
    <mergeCell ref="A43:A44"/>
    <mergeCell ref="A46:A47"/>
    <mergeCell ref="A49:A51"/>
    <mergeCell ref="A57:C57"/>
    <mergeCell ref="E58:F58"/>
    <mergeCell ref="C62:E62"/>
    <mergeCell ref="A56:C56"/>
    <mergeCell ref="E115:F115"/>
    <mergeCell ref="A85:C85"/>
    <mergeCell ref="E86:F86"/>
    <mergeCell ref="C90:E90"/>
    <mergeCell ref="J90:L90"/>
    <mergeCell ref="A92:A94"/>
    <mergeCell ref="F85:H85"/>
    <mergeCell ref="A131:A132"/>
    <mergeCell ref="A134:A136"/>
    <mergeCell ref="F2:H2"/>
    <mergeCell ref="N2:P2"/>
    <mergeCell ref="A1:C1"/>
    <mergeCell ref="N1:P1"/>
    <mergeCell ref="A28:C28"/>
    <mergeCell ref="N28:P28"/>
    <mergeCell ref="F29:H29"/>
    <mergeCell ref="N29:P29"/>
    <mergeCell ref="C119:E119"/>
    <mergeCell ref="J119:L119"/>
    <mergeCell ref="A121:A123"/>
    <mergeCell ref="A125:A126"/>
    <mergeCell ref="A128:A129"/>
    <mergeCell ref="A96:A97"/>
    <mergeCell ref="M56:O56"/>
    <mergeCell ref="M57:O57"/>
    <mergeCell ref="F57:I57"/>
    <mergeCell ref="A84:C84"/>
    <mergeCell ref="N84:P84"/>
    <mergeCell ref="A64:A66"/>
    <mergeCell ref="A68:A69"/>
    <mergeCell ref="A71:A72"/>
    <mergeCell ref="A74:A75"/>
    <mergeCell ref="A77:A79"/>
    <mergeCell ref="J62:L62"/>
    <mergeCell ref="N85:P85"/>
    <mergeCell ref="F114:H114"/>
    <mergeCell ref="N114:P114"/>
    <mergeCell ref="A113:C113"/>
    <mergeCell ref="N113:P113"/>
    <mergeCell ref="A99:A100"/>
    <mergeCell ref="A102:A103"/>
    <mergeCell ref="A105:A107"/>
    <mergeCell ref="A114:C114"/>
  </mergeCells>
  <printOptions gridLines="1"/>
  <pageMargins left="0.7" right="0.7" top="1.25" bottom="1.25" header="0.3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1645-9223-4FF4-BE1B-703786A66A44}">
  <dimension ref="A1:Q228"/>
  <sheetViews>
    <sheetView zoomScaleNormal="100" workbookViewId="0">
      <selection activeCell="A169" sqref="A169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5" t="s">
        <v>65</v>
      </c>
      <c r="B1" s="36"/>
      <c r="C1" s="37"/>
      <c r="N1" s="35" t="s">
        <v>65</v>
      </c>
      <c r="O1" s="36"/>
      <c r="P1" s="37"/>
    </row>
    <row r="2" spans="1:17" x14ac:dyDescent="0.35">
      <c r="A2" s="53" t="s">
        <v>0</v>
      </c>
      <c r="B2" s="53"/>
      <c r="C2" s="53"/>
      <c r="F2" s="53" t="s">
        <v>44</v>
      </c>
      <c r="G2" s="53"/>
      <c r="H2" s="53"/>
      <c r="N2" s="53" t="s">
        <v>44</v>
      </c>
      <c r="O2" s="53"/>
      <c r="P2" s="53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9" t="s">
        <v>11</v>
      </c>
      <c r="F3" s="49"/>
      <c r="G3">
        <f>0-B5*LN(B5)-0</f>
        <v>0</v>
      </c>
    </row>
    <row r="4" spans="1:17" x14ac:dyDescent="0.35">
      <c r="A4">
        <v>0</v>
      </c>
      <c r="B4" s="30">
        <v>3</v>
      </c>
      <c r="C4">
        <v>0</v>
      </c>
      <c r="D4">
        <f>SUM(A4:C4)</f>
        <v>3</v>
      </c>
    </row>
    <row r="5" spans="1:17" x14ac:dyDescent="0.35">
      <c r="A5">
        <f>A4/$D$4</f>
        <v>0</v>
      </c>
      <c r="B5">
        <f t="shared" ref="B5:D5" si="0">B4/$D$4</f>
        <v>1</v>
      </c>
      <c r="C5">
        <f t="shared" si="0"/>
        <v>0</v>
      </c>
      <c r="D5">
        <f t="shared" si="0"/>
        <v>1</v>
      </c>
    </row>
    <row r="7" spans="1:17" x14ac:dyDescent="0.35">
      <c r="A7" t="s">
        <v>5</v>
      </c>
      <c r="B7" t="s">
        <v>6</v>
      </c>
      <c r="C7" s="48" t="s">
        <v>7</v>
      </c>
      <c r="D7" s="48"/>
      <c r="E7" s="48"/>
      <c r="F7" t="s">
        <v>4</v>
      </c>
      <c r="H7" t="s">
        <v>9</v>
      </c>
      <c r="J7" s="48" t="s">
        <v>12</v>
      </c>
      <c r="K7" s="48"/>
      <c r="L7" s="48"/>
    </row>
    <row r="8" spans="1:17" x14ac:dyDescent="0.35">
      <c r="C8" s="7" t="s">
        <v>1</v>
      </c>
      <c r="D8" s="2" t="s">
        <v>2</v>
      </c>
      <c r="E8" s="5" t="s">
        <v>3</v>
      </c>
      <c r="J8" s="7" t="s">
        <v>1</v>
      </c>
      <c r="K8" s="2" t="s">
        <v>2</v>
      </c>
      <c r="L8" s="5" t="s">
        <v>3</v>
      </c>
      <c r="N8" s="4" t="s">
        <v>10</v>
      </c>
      <c r="Q8" t="s">
        <v>13</v>
      </c>
    </row>
    <row r="9" spans="1:17" ht="27" customHeight="1" x14ac:dyDescent="0.35">
      <c r="A9" s="38" t="s">
        <v>27</v>
      </c>
      <c r="B9" s="13" t="s">
        <v>28</v>
      </c>
      <c r="C9" s="9"/>
      <c r="D9" s="16"/>
      <c r="E9" s="11"/>
      <c r="F9" s="16"/>
    </row>
    <row r="10" spans="1:17" x14ac:dyDescent="0.35">
      <c r="A10" s="39"/>
      <c r="B10" s="14" t="s">
        <v>29</v>
      </c>
      <c r="C10" s="8"/>
      <c r="D10" s="17"/>
      <c r="E10" s="6"/>
      <c r="F10" s="17"/>
    </row>
    <row r="11" spans="1:17" x14ac:dyDescent="0.35">
      <c r="A11" s="40"/>
      <c r="B11" s="15" t="s">
        <v>20</v>
      </c>
      <c r="C11" s="7"/>
      <c r="D11" s="26"/>
      <c r="E11" s="5"/>
      <c r="F11" s="17"/>
    </row>
    <row r="12" spans="1:17" x14ac:dyDescent="0.35">
      <c r="A12" s="28"/>
      <c r="F12" s="17"/>
      <c r="G12" s="20"/>
      <c r="H12" s="2"/>
      <c r="N12" s="22" t="s">
        <v>55</v>
      </c>
      <c r="O12" s="1">
        <f>H9*N9+H10*N10+H11*N11</f>
        <v>0</v>
      </c>
      <c r="Q12">
        <f>$G$3-O12</f>
        <v>0</v>
      </c>
    </row>
    <row r="13" spans="1:17" x14ac:dyDescent="0.35">
      <c r="A13" s="46" t="s">
        <v>30</v>
      </c>
      <c r="B13" s="13" t="s">
        <v>20</v>
      </c>
      <c r="C13" s="9"/>
      <c r="D13" s="16"/>
      <c r="E13" s="11"/>
      <c r="F13" s="16"/>
      <c r="H13" s="17"/>
    </row>
    <row r="14" spans="1:17" x14ac:dyDescent="0.35">
      <c r="A14" s="47"/>
      <c r="B14" s="15" t="s">
        <v>31</v>
      </c>
      <c r="C14" s="7"/>
      <c r="D14" s="2"/>
      <c r="E14" s="5"/>
      <c r="F14" s="7"/>
      <c r="H14" s="17"/>
    </row>
    <row r="15" spans="1:17" x14ac:dyDescent="0.35">
      <c r="F15" s="17"/>
      <c r="G15" s="20"/>
      <c r="H15" s="2"/>
      <c r="N15" s="22" t="s">
        <v>56</v>
      </c>
      <c r="O15" s="1">
        <f>H13*N13+H14*N14</f>
        <v>0</v>
      </c>
      <c r="Q15">
        <f>$G$3-O15</f>
        <v>0</v>
      </c>
    </row>
    <row r="16" spans="1:17" x14ac:dyDescent="0.35">
      <c r="A16" s="41" t="s">
        <v>32</v>
      </c>
      <c r="B16" s="13" t="s">
        <v>33</v>
      </c>
      <c r="C16" s="9"/>
      <c r="D16" s="16"/>
      <c r="E16" s="11"/>
      <c r="F16" s="9"/>
    </row>
    <row r="17" spans="1:17" ht="14.5" customHeight="1" x14ac:dyDescent="0.35">
      <c r="A17" s="42"/>
      <c r="B17" s="15" t="s">
        <v>8</v>
      </c>
      <c r="C17" s="7"/>
      <c r="D17" s="26"/>
      <c r="E17" s="5"/>
    </row>
    <row r="18" spans="1:17" x14ac:dyDescent="0.35">
      <c r="A18" s="28"/>
      <c r="F18" s="17"/>
      <c r="G18" s="20"/>
      <c r="H18" s="2"/>
      <c r="N18" s="22" t="s">
        <v>57</v>
      </c>
      <c r="O18" s="1">
        <f>H16*N16+H17*N17</f>
        <v>0</v>
      </c>
      <c r="Q18">
        <f>$G$3-O18</f>
        <v>0</v>
      </c>
    </row>
    <row r="19" spans="1:17" x14ac:dyDescent="0.35">
      <c r="A19" s="46" t="s">
        <v>34</v>
      </c>
      <c r="B19" s="18" t="s">
        <v>33</v>
      </c>
      <c r="C19" s="9"/>
      <c r="D19" s="16"/>
      <c r="E19" s="11"/>
      <c r="F19" s="9"/>
    </row>
    <row r="20" spans="1:17" x14ac:dyDescent="0.35">
      <c r="A20" s="47"/>
      <c r="B20" s="19" t="s">
        <v>8</v>
      </c>
      <c r="C20" s="7"/>
      <c r="D20" s="2"/>
      <c r="E20" s="5"/>
      <c r="F20" s="7"/>
    </row>
    <row r="21" spans="1:17" x14ac:dyDescent="0.35">
      <c r="F21" s="2"/>
      <c r="G21" s="20"/>
      <c r="H21" s="2"/>
      <c r="N21" s="22" t="s">
        <v>59</v>
      </c>
      <c r="O21" s="1">
        <f>H19*N19+H20*N20</f>
        <v>0</v>
      </c>
      <c r="Q21">
        <f>$G$3-O21</f>
        <v>0</v>
      </c>
    </row>
    <row r="22" spans="1:17" x14ac:dyDescent="0.35">
      <c r="A22" s="43" t="s">
        <v>38</v>
      </c>
      <c r="B22" s="18" t="s">
        <v>39</v>
      </c>
      <c r="C22" s="9"/>
      <c r="D22" s="16"/>
      <c r="E22" s="11"/>
    </row>
    <row r="23" spans="1:17" x14ac:dyDescent="0.35">
      <c r="A23" s="44"/>
      <c r="B23" s="21" t="s">
        <v>40</v>
      </c>
      <c r="C23" s="8"/>
      <c r="D23" s="17"/>
      <c r="E23" s="6"/>
    </row>
    <row r="24" spans="1:17" ht="29" x14ac:dyDescent="0.35">
      <c r="A24" s="45"/>
      <c r="B24" s="34" t="s">
        <v>41</v>
      </c>
      <c r="C24" s="7"/>
      <c r="D24" s="26"/>
      <c r="E24" s="5"/>
      <c r="F24" s="17"/>
    </row>
    <row r="25" spans="1:17" ht="14.5" customHeight="1" x14ac:dyDescent="0.35">
      <c r="A25" s="33"/>
      <c r="F25" s="17"/>
      <c r="N25" s="22" t="s">
        <v>60</v>
      </c>
      <c r="O25" s="1">
        <f>H22*N22+H23*N23+H24*N24</f>
        <v>0</v>
      </c>
      <c r="Q25">
        <f>$G$3-O25</f>
        <v>0</v>
      </c>
    </row>
    <row r="26" spans="1:17" ht="14.5" customHeight="1" x14ac:dyDescent="0.35"/>
    <row r="33" spans="1:17" x14ac:dyDescent="0.35">
      <c r="A33" s="35" t="s">
        <v>65</v>
      </c>
      <c r="B33" s="36"/>
      <c r="C33" s="37"/>
      <c r="N33" s="35" t="s">
        <v>65</v>
      </c>
      <c r="O33" s="36"/>
      <c r="P33" s="37"/>
    </row>
    <row r="34" spans="1:17" x14ac:dyDescent="0.35">
      <c r="A34" s="53" t="s">
        <v>0</v>
      </c>
      <c r="B34" s="53"/>
      <c r="C34" s="53"/>
      <c r="F34" s="53" t="s">
        <v>45</v>
      </c>
      <c r="G34" s="53"/>
      <c r="H34" s="53"/>
      <c r="N34" s="53" t="s">
        <v>45</v>
      </c>
      <c r="O34" s="53"/>
      <c r="P34" s="53"/>
    </row>
    <row r="35" spans="1:17" x14ac:dyDescent="0.35">
      <c r="A35" s="2" t="s">
        <v>1</v>
      </c>
      <c r="B35" s="2" t="s">
        <v>2</v>
      </c>
      <c r="C35" s="2" t="s">
        <v>3</v>
      </c>
      <c r="D35" s="2" t="s">
        <v>4</v>
      </c>
      <c r="E35" s="49" t="s">
        <v>11</v>
      </c>
      <c r="F35" s="49"/>
      <c r="G35">
        <f>-A37*LN(A37)-B37*LN(B37)-0</f>
        <v>0.41948336930618069</v>
      </c>
    </row>
    <row r="36" spans="1:17" ht="14.5" customHeight="1" x14ac:dyDescent="0.35">
      <c r="A36">
        <v>4</v>
      </c>
      <c r="B36">
        <v>23</v>
      </c>
      <c r="C36">
        <v>0</v>
      </c>
      <c r="D36">
        <f>SUM(A36:C36)</f>
        <v>27</v>
      </c>
    </row>
    <row r="37" spans="1:17" x14ac:dyDescent="0.35">
      <c r="A37">
        <f>A36/$D$36</f>
        <v>0.14814814814814814</v>
      </c>
      <c r="B37">
        <f t="shared" ref="B37:D37" si="1">B36/$D$36</f>
        <v>0.85185185185185186</v>
      </c>
      <c r="C37">
        <f t="shared" si="1"/>
        <v>0</v>
      </c>
      <c r="D37">
        <f t="shared" si="1"/>
        <v>1</v>
      </c>
    </row>
    <row r="39" spans="1:17" x14ac:dyDescent="0.35">
      <c r="A39" t="s">
        <v>5</v>
      </c>
      <c r="B39" t="s">
        <v>6</v>
      </c>
      <c r="C39" s="48" t="s">
        <v>7</v>
      </c>
      <c r="D39" s="48"/>
      <c r="E39" s="48"/>
      <c r="F39" t="s">
        <v>4</v>
      </c>
      <c r="H39" t="s">
        <v>9</v>
      </c>
      <c r="J39" s="48" t="s">
        <v>12</v>
      </c>
      <c r="K39" s="48"/>
      <c r="L39" s="48"/>
    </row>
    <row r="40" spans="1:17" x14ac:dyDescent="0.35">
      <c r="C40" s="7" t="s">
        <v>1</v>
      </c>
      <c r="D40" s="2" t="s">
        <v>2</v>
      </c>
      <c r="E40" s="5" t="s">
        <v>3</v>
      </c>
      <c r="J40" s="7" t="s">
        <v>1</v>
      </c>
      <c r="K40" s="2" t="s">
        <v>2</v>
      </c>
      <c r="L40" s="5" t="s">
        <v>3</v>
      </c>
      <c r="N40" s="4" t="s">
        <v>10</v>
      </c>
      <c r="Q40" t="s">
        <v>13</v>
      </c>
    </row>
    <row r="41" spans="1:17" ht="29" customHeight="1" x14ac:dyDescent="0.35">
      <c r="A41" s="50" t="s">
        <v>27</v>
      </c>
      <c r="B41" s="13" t="s">
        <v>28</v>
      </c>
      <c r="C41" s="9">
        <v>0</v>
      </c>
      <c r="D41" s="16">
        <v>0</v>
      </c>
      <c r="E41" s="11">
        <v>0</v>
      </c>
      <c r="F41" s="16">
        <f>SUM(C41:E41)</f>
        <v>0</v>
      </c>
      <c r="H41">
        <f>F41/$F$44</f>
        <v>0</v>
      </c>
      <c r="J41" t="e">
        <f>C41/$F41</f>
        <v>#DIV/0!</v>
      </c>
      <c r="K41" t="e">
        <f t="shared" ref="K41:L43" si="2">D41/$F41</f>
        <v>#DIV/0!</v>
      </c>
      <c r="L41" t="e">
        <f t="shared" si="2"/>
        <v>#DIV/0!</v>
      </c>
      <c r="N41">
        <v>0</v>
      </c>
    </row>
    <row r="42" spans="1:17" ht="14.5" customHeight="1" x14ac:dyDescent="0.35">
      <c r="A42" s="51"/>
      <c r="B42" s="14" t="s">
        <v>29</v>
      </c>
      <c r="C42" s="8">
        <v>4</v>
      </c>
      <c r="D42" s="17">
        <v>0</v>
      </c>
      <c r="E42" s="6">
        <v>0</v>
      </c>
      <c r="F42" s="17">
        <f>SUM(C42:E42)</f>
        <v>4</v>
      </c>
      <c r="H42">
        <f t="shared" ref="H42:H57" si="3">F42/$F$44</f>
        <v>0.14814814814814814</v>
      </c>
      <c r="J42">
        <f t="shared" ref="J42:J43" si="4">C42/$F42</f>
        <v>1</v>
      </c>
      <c r="K42">
        <f t="shared" si="2"/>
        <v>0</v>
      </c>
      <c r="L42">
        <f t="shared" si="2"/>
        <v>0</v>
      </c>
      <c r="N42">
        <f>-J42*LN(J42)-0</f>
        <v>0</v>
      </c>
    </row>
    <row r="43" spans="1:17" x14ac:dyDescent="0.35">
      <c r="A43" s="52"/>
      <c r="B43" s="15" t="s">
        <v>20</v>
      </c>
      <c r="C43" s="7">
        <v>0</v>
      </c>
      <c r="D43" s="26">
        <v>23</v>
      </c>
      <c r="E43" s="5">
        <v>0</v>
      </c>
      <c r="F43" s="17">
        <f>SUM(C43:E43)</f>
        <v>23</v>
      </c>
      <c r="H43">
        <f t="shared" si="3"/>
        <v>0.85185185185185186</v>
      </c>
      <c r="J43">
        <f t="shared" si="4"/>
        <v>0</v>
      </c>
      <c r="K43">
        <f t="shared" si="2"/>
        <v>1</v>
      </c>
      <c r="L43">
        <f t="shared" si="2"/>
        <v>0</v>
      </c>
      <c r="N43">
        <f>0-K43*LN(K43)-0</f>
        <v>0</v>
      </c>
    </row>
    <row r="44" spans="1:17" x14ac:dyDescent="0.35">
      <c r="A44" s="28"/>
      <c r="F44" s="17">
        <f>SUM(F41:F43)</f>
        <v>27</v>
      </c>
      <c r="G44" s="20" t="s">
        <v>4</v>
      </c>
      <c r="H44">
        <f t="shared" si="3"/>
        <v>1</v>
      </c>
      <c r="N44" s="22" t="s">
        <v>55</v>
      </c>
      <c r="O44" s="1">
        <f>H41*N41+H42*N42+H43*N43</f>
        <v>0</v>
      </c>
      <c r="Q44" s="1">
        <f>$G$35-O44</f>
        <v>0.41948336930618069</v>
      </c>
    </row>
    <row r="45" spans="1:17" x14ac:dyDescent="0.35">
      <c r="A45" s="46" t="s">
        <v>30</v>
      </c>
      <c r="B45" s="13" t="s">
        <v>20</v>
      </c>
      <c r="C45" s="9">
        <v>0</v>
      </c>
      <c r="D45" s="16">
        <v>0</v>
      </c>
      <c r="E45" s="11">
        <v>0</v>
      </c>
      <c r="F45" s="16">
        <f>SUM(C45:E45)</f>
        <v>0</v>
      </c>
      <c r="H45">
        <f t="shared" si="3"/>
        <v>0</v>
      </c>
      <c r="J45" t="e">
        <f>C45/$F45</f>
        <v>#DIV/0!</v>
      </c>
      <c r="K45" t="e">
        <f t="shared" ref="K45:L46" si="5">D45/$F45</f>
        <v>#DIV/0!</v>
      </c>
      <c r="L45" t="e">
        <f t="shared" si="5"/>
        <v>#DIV/0!</v>
      </c>
      <c r="N45">
        <v>0</v>
      </c>
    </row>
    <row r="46" spans="1:17" x14ac:dyDescent="0.35">
      <c r="A46" s="47"/>
      <c r="B46" s="15" t="s">
        <v>31</v>
      </c>
      <c r="C46" s="7">
        <v>4</v>
      </c>
      <c r="D46" s="2">
        <v>23</v>
      </c>
      <c r="E46" s="5">
        <v>0</v>
      </c>
      <c r="F46" s="7">
        <f>SUM(C46:E46)</f>
        <v>27</v>
      </c>
      <c r="H46">
        <f t="shared" si="3"/>
        <v>1</v>
      </c>
      <c r="J46">
        <f>C46/$F46</f>
        <v>0.14814814814814814</v>
      </c>
      <c r="K46">
        <f t="shared" si="5"/>
        <v>0.85185185185185186</v>
      </c>
      <c r="L46">
        <f t="shared" si="5"/>
        <v>0</v>
      </c>
      <c r="N46">
        <f>-J46*LN(J46)-K46*LN(K46)-0</f>
        <v>0.41948336930618069</v>
      </c>
    </row>
    <row r="47" spans="1:17" x14ac:dyDescent="0.35">
      <c r="F47" s="17">
        <f>SUM(F45:F46)</f>
        <v>27</v>
      </c>
      <c r="G47" s="20" t="s">
        <v>4</v>
      </c>
      <c r="H47">
        <f t="shared" si="3"/>
        <v>1</v>
      </c>
      <c r="N47" s="22" t="s">
        <v>56</v>
      </c>
      <c r="O47" s="1">
        <f>H45*N45+H46*N46</f>
        <v>0.41948336930618069</v>
      </c>
      <c r="Q47">
        <f>$G$35-O47</f>
        <v>0</v>
      </c>
    </row>
    <row r="48" spans="1:17" x14ac:dyDescent="0.35">
      <c r="A48" s="41" t="s">
        <v>32</v>
      </c>
      <c r="B48" s="13" t="s">
        <v>33</v>
      </c>
      <c r="C48" s="9">
        <v>4</v>
      </c>
      <c r="D48" s="16">
        <v>23</v>
      </c>
      <c r="E48" s="11">
        <v>0</v>
      </c>
      <c r="F48" s="9">
        <f>SUM(C48:E48)</f>
        <v>27</v>
      </c>
      <c r="H48">
        <f t="shared" si="3"/>
        <v>1</v>
      </c>
      <c r="J48">
        <f>C48/$F48</f>
        <v>0.14814814814814814</v>
      </c>
      <c r="K48">
        <f t="shared" ref="K48:L49" si="6">D48/$F48</f>
        <v>0.85185185185185186</v>
      </c>
      <c r="L48">
        <f t="shared" si="6"/>
        <v>0</v>
      </c>
      <c r="N48">
        <f>-J48*LN(J48)-K48*LN(K48)-0</f>
        <v>0.41948336930618069</v>
      </c>
    </row>
    <row r="49" spans="1:17" x14ac:dyDescent="0.35">
      <c r="A49" s="42"/>
      <c r="B49" s="15" t="s">
        <v>8</v>
      </c>
      <c r="C49" s="7">
        <v>0</v>
      </c>
      <c r="D49" s="26">
        <v>0</v>
      </c>
      <c r="E49" s="5">
        <v>0</v>
      </c>
      <c r="F49">
        <f>SUM(C49:E49)</f>
        <v>0</v>
      </c>
      <c r="H49">
        <f t="shared" si="3"/>
        <v>0</v>
      </c>
      <c r="J49" t="e">
        <f t="shared" ref="J49" si="7">C49/$F49</f>
        <v>#DIV/0!</v>
      </c>
      <c r="K49" t="e">
        <f t="shared" si="6"/>
        <v>#DIV/0!</v>
      </c>
      <c r="L49" t="e">
        <f t="shared" si="6"/>
        <v>#DIV/0!</v>
      </c>
      <c r="N49">
        <v>0</v>
      </c>
    </row>
    <row r="50" spans="1:17" x14ac:dyDescent="0.35">
      <c r="A50" s="28"/>
      <c r="F50" s="17">
        <f>SUM(F48:F49)</f>
        <v>27</v>
      </c>
      <c r="G50" s="20" t="s">
        <v>4</v>
      </c>
      <c r="H50">
        <f t="shared" si="3"/>
        <v>1</v>
      </c>
      <c r="N50" s="22" t="s">
        <v>57</v>
      </c>
      <c r="O50" s="1">
        <f>H48*N48+H49*N49</f>
        <v>0.41948336930618069</v>
      </c>
      <c r="Q50">
        <f>$G$35-O50</f>
        <v>0</v>
      </c>
    </row>
    <row r="51" spans="1:17" x14ac:dyDescent="0.35">
      <c r="A51" s="46" t="s">
        <v>34</v>
      </c>
      <c r="B51" s="18" t="s">
        <v>33</v>
      </c>
      <c r="C51" s="9">
        <v>4</v>
      </c>
      <c r="D51" s="16">
        <v>23</v>
      </c>
      <c r="E51" s="11">
        <v>0</v>
      </c>
      <c r="F51" s="9">
        <f>SUM(C51:E51)</f>
        <v>27</v>
      </c>
      <c r="H51">
        <f t="shared" si="3"/>
        <v>1</v>
      </c>
      <c r="J51">
        <f>C51/$F51</f>
        <v>0.14814814814814814</v>
      </c>
      <c r="K51">
        <f t="shared" ref="K51:L52" si="8">D51/$F51</f>
        <v>0.85185185185185186</v>
      </c>
      <c r="L51">
        <f t="shared" si="8"/>
        <v>0</v>
      </c>
      <c r="N51">
        <f>-J51*LN(J51)-K51*LN(K51)-0</f>
        <v>0.41948336930618069</v>
      </c>
    </row>
    <row r="52" spans="1:17" x14ac:dyDescent="0.35">
      <c r="A52" s="47"/>
      <c r="B52" s="19" t="s">
        <v>8</v>
      </c>
      <c r="C52" s="7">
        <v>0</v>
      </c>
      <c r="D52" s="2">
        <v>0</v>
      </c>
      <c r="E52" s="5">
        <v>0</v>
      </c>
      <c r="F52" s="7">
        <f>SUM(C52:E52)</f>
        <v>0</v>
      </c>
      <c r="H52">
        <f t="shared" si="3"/>
        <v>0</v>
      </c>
      <c r="J52" t="e">
        <f>C52/$F52</f>
        <v>#DIV/0!</v>
      </c>
      <c r="K52" t="e">
        <f t="shared" si="8"/>
        <v>#DIV/0!</v>
      </c>
      <c r="L52" t="e">
        <f t="shared" si="8"/>
        <v>#DIV/0!</v>
      </c>
      <c r="N52">
        <v>0</v>
      </c>
    </row>
    <row r="53" spans="1:17" x14ac:dyDescent="0.35">
      <c r="F53" s="2">
        <f>SUM(F51:F52)</f>
        <v>27</v>
      </c>
      <c r="G53" s="20" t="s">
        <v>4</v>
      </c>
      <c r="H53">
        <f t="shared" si="3"/>
        <v>1</v>
      </c>
      <c r="N53" s="22" t="s">
        <v>59</v>
      </c>
      <c r="O53" s="1">
        <f>H51*N51+H52*N52</f>
        <v>0.41948336930618069</v>
      </c>
      <c r="Q53">
        <f>$G$35-O53</f>
        <v>0</v>
      </c>
    </row>
    <row r="54" spans="1:17" ht="14.5" customHeight="1" x14ac:dyDescent="0.35">
      <c r="A54" s="43" t="s">
        <v>38</v>
      </c>
      <c r="B54" s="18" t="s">
        <v>39</v>
      </c>
      <c r="C54" s="9">
        <v>3</v>
      </c>
      <c r="D54" s="16">
        <v>21</v>
      </c>
      <c r="E54" s="11">
        <v>0</v>
      </c>
      <c r="F54">
        <f>SUM(C54:E54)</f>
        <v>24</v>
      </c>
      <c r="H54">
        <f t="shared" si="3"/>
        <v>0.88888888888888884</v>
      </c>
      <c r="J54">
        <f>C54/$F54</f>
        <v>0.125</v>
      </c>
      <c r="K54">
        <f t="shared" ref="K54:L56" si="9">D54/$F54</f>
        <v>0.875</v>
      </c>
      <c r="L54">
        <f t="shared" si="9"/>
        <v>0</v>
      </c>
      <c r="N54">
        <f>-J54*LN(J54)-K54*LN(K54)-0</f>
        <v>0.37677016125643675</v>
      </c>
    </row>
    <row r="55" spans="1:17" x14ac:dyDescent="0.35">
      <c r="A55" s="44"/>
      <c r="B55" s="21" t="s">
        <v>40</v>
      </c>
      <c r="C55" s="8">
        <v>1</v>
      </c>
      <c r="D55" s="17">
        <v>2</v>
      </c>
      <c r="E55" s="6">
        <v>0</v>
      </c>
      <c r="F55">
        <f>SUM(C55:E55)</f>
        <v>3</v>
      </c>
      <c r="H55">
        <f t="shared" si="3"/>
        <v>0.1111111111111111</v>
      </c>
      <c r="J55">
        <f t="shared" ref="J55:J56" si="10">C55/$F55</f>
        <v>0.33333333333333331</v>
      </c>
      <c r="K55">
        <f t="shared" si="9"/>
        <v>0.66666666666666663</v>
      </c>
      <c r="L55">
        <f t="shared" si="9"/>
        <v>0</v>
      </c>
      <c r="N55">
        <f>-J55*LN(J55)-K55*LN(K55)-0</f>
        <v>0.63651416829481278</v>
      </c>
    </row>
    <row r="56" spans="1:17" x14ac:dyDescent="0.35">
      <c r="A56" s="45"/>
      <c r="B56" s="19" t="s">
        <v>41</v>
      </c>
      <c r="C56" s="7">
        <v>0</v>
      </c>
      <c r="D56" s="26">
        <v>0</v>
      </c>
      <c r="E56" s="5">
        <v>0</v>
      </c>
      <c r="F56" s="17">
        <f>SUM(C56:E56)</f>
        <v>0</v>
      </c>
      <c r="H56">
        <f t="shared" si="3"/>
        <v>0</v>
      </c>
      <c r="J56" t="e">
        <f t="shared" si="10"/>
        <v>#DIV/0!</v>
      </c>
      <c r="K56" t="e">
        <f t="shared" si="9"/>
        <v>#DIV/0!</v>
      </c>
      <c r="L56" t="e">
        <f t="shared" si="9"/>
        <v>#DIV/0!</v>
      </c>
      <c r="N56">
        <v>0</v>
      </c>
    </row>
    <row r="57" spans="1:17" x14ac:dyDescent="0.35">
      <c r="A57" s="33"/>
      <c r="F57" s="17">
        <f>SUM(F54:F56)</f>
        <v>27</v>
      </c>
      <c r="H57">
        <f t="shared" si="3"/>
        <v>1</v>
      </c>
      <c r="N57" s="22" t="s">
        <v>60</v>
      </c>
      <c r="O57" s="1">
        <f>H54*N54+H55*N55+H56*N56</f>
        <v>0.40563060648292293</v>
      </c>
      <c r="Q57">
        <f>$G$35-O57</f>
        <v>1.3852762823257758E-2</v>
      </c>
    </row>
    <row r="66" spans="1:17" x14ac:dyDescent="0.35">
      <c r="A66" s="35" t="s">
        <v>65</v>
      </c>
      <c r="B66" s="36"/>
      <c r="C66" s="37"/>
      <c r="N66" s="35" t="s">
        <v>65</v>
      </c>
      <c r="O66" s="36"/>
      <c r="P66" s="37"/>
    </row>
    <row r="67" spans="1:17" x14ac:dyDescent="0.35">
      <c r="A67" s="53" t="s">
        <v>0</v>
      </c>
      <c r="B67" s="53"/>
      <c r="C67" s="53"/>
      <c r="F67" s="58" t="s">
        <v>46</v>
      </c>
      <c r="G67" s="58"/>
      <c r="H67" s="58"/>
      <c r="I67" s="58"/>
      <c r="N67" s="53" t="s">
        <v>46</v>
      </c>
      <c r="O67" s="53"/>
      <c r="P67" s="53"/>
    </row>
    <row r="68" spans="1:17" x14ac:dyDescent="0.35">
      <c r="A68" s="2" t="s">
        <v>1</v>
      </c>
      <c r="B68" s="2" t="s">
        <v>2</v>
      </c>
      <c r="C68" s="2" t="s">
        <v>3</v>
      </c>
      <c r="D68" s="2" t="s">
        <v>4</v>
      </c>
      <c r="E68" s="49" t="s">
        <v>11</v>
      </c>
      <c r="F68" s="49"/>
      <c r="G68">
        <f>-A70*LN(A70)-B70*LN(B70)-0</f>
        <v>0.68962587580459012</v>
      </c>
    </row>
    <row r="69" spans="1:17" ht="14.5" customHeight="1" x14ac:dyDescent="0.35">
      <c r="A69">
        <v>672</v>
      </c>
      <c r="B69">
        <v>568</v>
      </c>
      <c r="C69">
        <v>0</v>
      </c>
      <c r="D69">
        <f>SUM(A69:C69)</f>
        <v>1240</v>
      </c>
    </row>
    <row r="70" spans="1:17" x14ac:dyDescent="0.35">
      <c r="A70">
        <f>A69/$D$69</f>
        <v>0.54193548387096779</v>
      </c>
      <c r="B70">
        <f t="shared" ref="B70:D70" si="11">B69/$D$69</f>
        <v>0.45806451612903226</v>
      </c>
      <c r="C70">
        <f t="shared" si="11"/>
        <v>0</v>
      </c>
      <c r="D70">
        <f t="shared" si="11"/>
        <v>1</v>
      </c>
    </row>
    <row r="72" spans="1:17" ht="14.5" customHeight="1" x14ac:dyDescent="0.35">
      <c r="A72" t="s">
        <v>5</v>
      </c>
      <c r="B72" t="s">
        <v>6</v>
      </c>
      <c r="C72" s="48" t="s">
        <v>7</v>
      </c>
      <c r="D72" s="48"/>
      <c r="E72" s="48"/>
      <c r="F72" t="s">
        <v>4</v>
      </c>
      <c r="H72" t="s">
        <v>9</v>
      </c>
      <c r="J72" s="48" t="s">
        <v>12</v>
      </c>
      <c r="K72" s="48"/>
      <c r="L72" s="48"/>
    </row>
    <row r="73" spans="1:17" x14ac:dyDescent="0.35">
      <c r="C73" s="7" t="s">
        <v>1</v>
      </c>
      <c r="D73" s="2" t="s">
        <v>2</v>
      </c>
      <c r="E73" s="5" t="s">
        <v>3</v>
      </c>
      <c r="J73" s="7" t="s">
        <v>1</v>
      </c>
      <c r="K73" s="2" t="s">
        <v>2</v>
      </c>
      <c r="L73" s="5" t="s">
        <v>3</v>
      </c>
      <c r="N73" s="4" t="s">
        <v>10</v>
      </c>
      <c r="Q73" t="s">
        <v>13</v>
      </c>
    </row>
    <row r="74" spans="1:17" ht="29" customHeight="1" x14ac:dyDescent="0.35">
      <c r="A74" s="38" t="s">
        <v>27</v>
      </c>
      <c r="B74" s="13" t="s">
        <v>28</v>
      </c>
      <c r="C74" s="9">
        <v>15</v>
      </c>
      <c r="D74" s="16">
        <v>13</v>
      </c>
      <c r="E74" s="11">
        <v>0</v>
      </c>
      <c r="F74" s="16">
        <f>SUM(C74:E74)</f>
        <v>28</v>
      </c>
      <c r="H74">
        <f>F74/$F$77</f>
        <v>2.2580645161290321E-2</v>
      </c>
      <c r="J74">
        <f>C74/$F74</f>
        <v>0.5357142857142857</v>
      </c>
      <c r="K74">
        <f t="shared" ref="K74:L76" si="12">D74/$F74</f>
        <v>0.4642857142857143</v>
      </c>
      <c r="L74">
        <f t="shared" si="12"/>
        <v>0</v>
      </c>
      <c r="N74">
        <f>-J74*LN(J74)-K74*LN(K74)-0</f>
        <v>0.69059398647759218</v>
      </c>
    </row>
    <row r="75" spans="1:17" x14ac:dyDescent="0.35">
      <c r="A75" s="39"/>
      <c r="B75" s="14" t="s">
        <v>29</v>
      </c>
      <c r="C75" s="8">
        <v>25</v>
      </c>
      <c r="D75" s="17">
        <v>17</v>
      </c>
      <c r="E75" s="6">
        <v>0</v>
      </c>
      <c r="F75" s="17">
        <f>SUM(C75:E75)</f>
        <v>42</v>
      </c>
      <c r="H75">
        <f t="shared" ref="H75:H90" si="13">F75/$F$77</f>
        <v>3.3870967741935487E-2</v>
      </c>
      <c r="J75">
        <f t="shared" ref="J75:J76" si="14">C75/$F75</f>
        <v>0.59523809523809523</v>
      </c>
      <c r="K75">
        <f t="shared" si="12"/>
        <v>0.40476190476190477</v>
      </c>
      <c r="L75">
        <f t="shared" si="12"/>
        <v>0</v>
      </c>
      <c r="N75">
        <f t="shared" ref="N75:N76" si="15">-J75*LN(J75)-K75*LN(K75)-0</f>
        <v>0.67489527374382807</v>
      </c>
    </row>
    <row r="76" spans="1:17" x14ac:dyDescent="0.35">
      <c r="A76" s="40"/>
      <c r="B76" s="15" t="s">
        <v>20</v>
      </c>
      <c r="C76" s="7">
        <v>632</v>
      </c>
      <c r="D76" s="26">
        <v>538</v>
      </c>
      <c r="E76" s="5">
        <v>0</v>
      </c>
      <c r="F76" s="17">
        <f>SUM(C76:E76)</f>
        <v>1170</v>
      </c>
      <c r="H76">
        <f t="shared" si="13"/>
        <v>0.94354838709677424</v>
      </c>
      <c r="J76">
        <f t="shared" si="14"/>
        <v>0.54017094017094014</v>
      </c>
      <c r="K76">
        <f t="shared" si="12"/>
        <v>0.45982905982905981</v>
      </c>
      <c r="L76">
        <f t="shared" si="12"/>
        <v>0</v>
      </c>
      <c r="N76">
        <f t="shared" si="15"/>
        <v>0.68991629063978988</v>
      </c>
    </row>
    <row r="77" spans="1:17" ht="14.5" customHeight="1" x14ac:dyDescent="0.35">
      <c r="A77" s="28"/>
      <c r="F77" s="17">
        <f>SUM(F74:F76)</f>
        <v>1240</v>
      </c>
      <c r="G77" s="20" t="s">
        <v>4</v>
      </c>
      <c r="H77">
        <f t="shared" si="13"/>
        <v>1</v>
      </c>
      <c r="N77" s="22" t="s">
        <v>55</v>
      </c>
      <c r="O77" s="1">
        <f>H74*N74+H75*N75+H76*N76</f>
        <v>0.68942281707029651</v>
      </c>
      <c r="Q77">
        <f>$G$68-O77</f>
        <v>2.030587342936041E-4</v>
      </c>
    </row>
    <row r="78" spans="1:17" x14ac:dyDescent="0.35">
      <c r="A78" s="46" t="s">
        <v>30</v>
      </c>
      <c r="B78" s="13" t="s">
        <v>20</v>
      </c>
      <c r="C78" s="9">
        <v>0</v>
      </c>
      <c r="D78" s="16">
        <v>0</v>
      </c>
      <c r="E78" s="11">
        <v>0</v>
      </c>
      <c r="F78" s="16">
        <f>SUM(C78:E78)</f>
        <v>0</v>
      </c>
      <c r="H78">
        <f t="shared" si="13"/>
        <v>0</v>
      </c>
      <c r="J78" t="e">
        <f>C78/$F78</f>
        <v>#DIV/0!</v>
      </c>
      <c r="K78" t="e">
        <f t="shared" ref="K78:L79" si="16">D78/$F78</f>
        <v>#DIV/0!</v>
      </c>
      <c r="L78" t="e">
        <f t="shared" si="16"/>
        <v>#DIV/0!</v>
      </c>
      <c r="N78">
        <v>0</v>
      </c>
    </row>
    <row r="79" spans="1:17" x14ac:dyDescent="0.35">
      <c r="A79" s="47"/>
      <c r="B79" s="15" t="s">
        <v>31</v>
      </c>
      <c r="C79" s="7">
        <v>672</v>
      </c>
      <c r="D79" s="2">
        <v>568</v>
      </c>
      <c r="E79" s="5">
        <v>0</v>
      </c>
      <c r="F79" s="7">
        <f>SUM(C79:E79)</f>
        <v>1240</v>
      </c>
      <c r="H79">
        <f t="shared" si="13"/>
        <v>1</v>
      </c>
      <c r="J79">
        <f>C79/$F79</f>
        <v>0.54193548387096779</v>
      </c>
      <c r="K79">
        <f t="shared" si="16"/>
        <v>0.45806451612903226</v>
      </c>
      <c r="L79">
        <f t="shared" si="16"/>
        <v>0</v>
      </c>
      <c r="N79">
        <f>-J79*LN(J79)-K79*LN(K79)-0</f>
        <v>0.68962587580459012</v>
      </c>
    </row>
    <row r="80" spans="1:17" x14ac:dyDescent="0.35">
      <c r="F80" s="17">
        <f>SUM(F78:F79)</f>
        <v>1240</v>
      </c>
      <c r="G80" s="20" t="s">
        <v>4</v>
      </c>
      <c r="H80">
        <f t="shared" si="13"/>
        <v>1</v>
      </c>
      <c r="N80" s="22" t="s">
        <v>56</v>
      </c>
      <c r="O80" s="1">
        <f>H78*N78+H79*N79</f>
        <v>0.68962587580459012</v>
      </c>
      <c r="Q80">
        <f>$G$68-O80</f>
        <v>0</v>
      </c>
    </row>
    <row r="81" spans="1:17" x14ac:dyDescent="0.35">
      <c r="A81" s="61" t="s">
        <v>32</v>
      </c>
      <c r="B81" s="13" t="s">
        <v>33</v>
      </c>
      <c r="C81" s="9">
        <v>672</v>
      </c>
      <c r="D81" s="16">
        <v>568</v>
      </c>
      <c r="E81" s="11">
        <v>0</v>
      </c>
      <c r="F81" s="9">
        <f>SUM(C81:E81)</f>
        <v>1240</v>
      </c>
      <c r="H81">
        <f t="shared" si="13"/>
        <v>1</v>
      </c>
      <c r="J81">
        <f>C81/$F81</f>
        <v>0.54193548387096779</v>
      </c>
      <c r="K81">
        <f t="shared" ref="K81:L82" si="17">D81/$F81</f>
        <v>0.45806451612903226</v>
      </c>
      <c r="L81">
        <f t="shared" si="17"/>
        <v>0</v>
      </c>
      <c r="N81">
        <f>-J81*LN(J81)-K81*LN(K81)-0</f>
        <v>0.68962587580459012</v>
      </c>
    </row>
    <row r="82" spans="1:17" ht="14.5" customHeight="1" x14ac:dyDescent="0.35">
      <c r="A82" s="62"/>
      <c r="B82" s="15" t="s">
        <v>8</v>
      </c>
      <c r="C82" s="7">
        <v>0</v>
      </c>
      <c r="D82" s="26">
        <v>0</v>
      </c>
      <c r="E82" s="5">
        <v>0</v>
      </c>
      <c r="F82">
        <f>SUM(C82:E82)</f>
        <v>0</v>
      </c>
      <c r="H82">
        <f t="shared" si="13"/>
        <v>0</v>
      </c>
      <c r="J82" t="e">
        <f t="shared" ref="J82" si="18">C82/$F82</f>
        <v>#DIV/0!</v>
      </c>
      <c r="K82" t="e">
        <f t="shared" si="17"/>
        <v>#DIV/0!</v>
      </c>
      <c r="L82" t="e">
        <f t="shared" si="17"/>
        <v>#DIV/0!</v>
      </c>
      <c r="N82">
        <v>0</v>
      </c>
    </row>
    <row r="83" spans="1:17" x14ac:dyDescent="0.35">
      <c r="A83" s="28"/>
      <c r="F83" s="17">
        <f>SUM(F81:F82)</f>
        <v>1240</v>
      </c>
      <c r="G83" s="20" t="s">
        <v>4</v>
      </c>
      <c r="H83">
        <f t="shared" si="13"/>
        <v>1</v>
      </c>
      <c r="N83" s="22" t="s">
        <v>57</v>
      </c>
      <c r="O83" s="1">
        <f>H81*N81+H82*N82</f>
        <v>0.68962587580459012</v>
      </c>
      <c r="Q83">
        <f>$G$68-O83</f>
        <v>0</v>
      </c>
    </row>
    <row r="84" spans="1:17" x14ac:dyDescent="0.35">
      <c r="A84" s="59" t="s">
        <v>34</v>
      </c>
      <c r="B84" s="18" t="s">
        <v>33</v>
      </c>
      <c r="C84" s="9">
        <v>672</v>
      </c>
      <c r="D84" s="16">
        <v>564</v>
      </c>
      <c r="E84" s="11">
        <v>0</v>
      </c>
      <c r="F84" s="9">
        <f>SUM(C84:E84)</f>
        <v>1236</v>
      </c>
      <c r="H84">
        <f t="shared" si="13"/>
        <v>0.99677419354838714</v>
      </c>
      <c r="J84">
        <f>C84/$F84</f>
        <v>0.5436893203883495</v>
      </c>
      <c r="K84">
        <f t="shared" ref="K84:L85" si="19">D84/$F84</f>
        <v>0.4563106796116505</v>
      </c>
      <c r="L84">
        <f t="shared" si="19"/>
        <v>0</v>
      </c>
      <c r="N84">
        <f>-J84*LN(J84)-K84*LN(K84)-0</f>
        <v>0.68932479442826577</v>
      </c>
    </row>
    <row r="85" spans="1:17" x14ac:dyDescent="0.35">
      <c r="A85" s="60"/>
      <c r="B85" s="19" t="s">
        <v>8</v>
      </c>
      <c r="C85" s="7">
        <v>0</v>
      </c>
      <c r="D85" s="2">
        <v>4</v>
      </c>
      <c r="E85" s="5">
        <v>0</v>
      </c>
      <c r="F85" s="7">
        <f>SUM(C85:E85)</f>
        <v>4</v>
      </c>
      <c r="H85">
        <f t="shared" si="13"/>
        <v>3.2258064516129032E-3</v>
      </c>
      <c r="J85">
        <f>C85/$F85</f>
        <v>0</v>
      </c>
      <c r="K85">
        <f t="shared" si="19"/>
        <v>1</v>
      </c>
      <c r="L85">
        <f t="shared" si="19"/>
        <v>0</v>
      </c>
      <c r="N85">
        <f>0-K85*LN(K85)-0</f>
        <v>0</v>
      </c>
    </row>
    <row r="86" spans="1:17" x14ac:dyDescent="0.35">
      <c r="F86" s="2">
        <f>SUM(F84:F85)</f>
        <v>1240</v>
      </c>
      <c r="G86" s="20" t="s">
        <v>4</v>
      </c>
      <c r="H86">
        <f t="shared" si="13"/>
        <v>1</v>
      </c>
      <c r="N86" s="22" t="s">
        <v>59</v>
      </c>
      <c r="O86" s="1">
        <f>H84*N84+H85*N85</f>
        <v>0.6871011660591424</v>
      </c>
      <c r="Q86">
        <f>$G$68-O86</f>
        <v>2.5247097454477174E-3</v>
      </c>
    </row>
    <row r="87" spans="1:17" x14ac:dyDescent="0.35">
      <c r="A87" s="63" t="s">
        <v>38</v>
      </c>
      <c r="B87" s="18" t="s">
        <v>39</v>
      </c>
      <c r="C87" s="9">
        <v>616</v>
      </c>
      <c r="D87" s="16">
        <v>521</v>
      </c>
      <c r="E87" s="11">
        <v>0</v>
      </c>
      <c r="F87">
        <f>SUM(C87:E87)</f>
        <v>1137</v>
      </c>
      <c r="H87">
        <f t="shared" si="13"/>
        <v>0.91693548387096779</v>
      </c>
      <c r="J87">
        <f>C87/$F87</f>
        <v>0.54177660510114334</v>
      </c>
      <c r="K87">
        <f t="shared" ref="K87:L89" si="20">D87/$F87</f>
        <v>0.45822339489885666</v>
      </c>
      <c r="L87">
        <f t="shared" si="20"/>
        <v>0</v>
      </c>
      <c r="N87">
        <f>-J87*LN(J87)-K87*LN(K87)-0</f>
        <v>0.68965253835022611</v>
      </c>
    </row>
    <row r="88" spans="1:17" ht="14.5" customHeight="1" x14ac:dyDescent="0.35">
      <c r="A88" s="64"/>
      <c r="B88" s="21" t="s">
        <v>40</v>
      </c>
      <c r="C88" s="8">
        <v>56</v>
      </c>
      <c r="D88" s="17">
        <v>42</v>
      </c>
      <c r="E88" s="6">
        <v>0</v>
      </c>
      <c r="F88">
        <f>SUM(C88:E88)</f>
        <v>98</v>
      </c>
      <c r="H88">
        <f t="shared" si="13"/>
        <v>7.9032258064516123E-2</v>
      </c>
      <c r="J88">
        <f t="shared" ref="J88:J89" si="21">C88/$F88</f>
        <v>0.5714285714285714</v>
      </c>
      <c r="K88">
        <f t="shared" si="20"/>
        <v>0.42857142857142855</v>
      </c>
      <c r="L88">
        <f t="shared" si="20"/>
        <v>0</v>
      </c>
      <c r="N88">
        <f>-J88*LN(J88)-K88*LN(K88)-0</f>
        <v>0.6829081047004717</v>
      </c>
    </row>
    <row r="89" spans="1:17" x14ac:dyDescent="0.35">
      <c r="A89" s="65"/>
      <c r="B89" s="19" t="s">
        <v>41</v>
      </c>
      <c r="C89" s="7">
        <v>0</v>
      </c>
      <c r="D89" s="26">
        <v>5</v>
      </c>
      <c r="E89" s="5">
        <v>0</v>
      </c>
      <c r="F89" s="17">
        <f>SUM(C89:E89)</f>
        <v>5</v>
      </c>
      <c r="H89">
        <f t="shared" si="13"/>
        <v>4.0322580645161289E-3</v>
      </c>
      <c r="J89">
        <f t="shared" si="21"/>
        <v>0</v>
      </c>
      <c r="K89">
        <f t="shared" si="20"/>
        <v>1</v>
      </c>
      <c r="L89">
        <f t="shared" si="20"/>
        <v>0</v>
      </c>
      <c r="N89">
        <f>0-K89*LN(K89)-0</f>
        <v>0</v>
      </c>
    </row>
    <row r="90" spans="1:17" x14ac:dyDescent="0.35">
      <c r="A90" s="33"/>
      <c r="F90" s="17">
        <f>SUM(F87:F89)</f>
        <v>1240</v>
      </c>
      <c r="H90">
        <f t="shared" si="13"/>
        <v>1</v>
      </c>
      <c r="N90" s="22" t="s">
        <v>60</v>
      </c>
      <c r="O90" s="1">
        <f>H87*N87+H88*N88+H89*N89</f>
        <v>0.68633865352004297</v>
      </c>
      <c r="Q90" s="1">
        <f>$G$68-O90</f>
        <v>3.2872222845471422E-3</v>
      </c>
    </row>
    <row r="99" spans="1:17" x14ac:dyDescent="0.35">
      <c r="A99" s="35" t="s">
        <v>65</v>
      </c>
      <c r="B99" s="36"/>
      <c r="C99" s="37"/>
      <c r="N99" s="35" t="s">
        <v>65</v>
      </c>
      <c r="O99" s="36"/>
      <c r="P99" s="37"/>
    </row>
    <row r="100" spans="1:17" x14ac:dyDescent="0.35">
      <c r="A100" s="53" t="s">
        <v>0</v>
      </c>
      <c r="B100" s="53"/>
      <c r="C100" s="53"/>
      <c r="F100" s="53" t="s">
        <v>47</v>
      </c>
      <c r="G100" s="53"/>
      <c r="H100" s="53"/>
      <c r="N100" s="53" t="s">
        <v>47</v>
      </c>
      <c r="O100" s="53"/>
      <c r="P100" s="53"/>
    </row>
    <row r="101" spans="1:17" x14ac:dyDescent="0.35">
      <c r="A101" s="2" t="s">
        <v>1</v>
      </c>
      <c r="B101" s="2" t="s">
        <v>2</v>
      </c>
      <c r="C101" s="2" t="s">
        <v>3</v>
      </c>
      <c r="D101" s="2" t="s">
        <v>4</v>
      </c>
      <c r="E101" s="49" t="s">
        <v>11</v>
      </c>
      <c r="F101" s="49"/>
      <c r="G101">
        <f>-A103*LN(A103)-B103*LN(B103)</f>
        <v>0.34883209584303193</v>
      </c>
    </row>
    <row r="102" spans="1:17" x14ac:dyDescent="0.35">
      <c r="A102" s="27">
        <v>1</v>
      </c>
      <c r="B102" s="30">
        <v>8</v>
      </c>
      <c r="C102">
        <v>0</v>
      </c>
      <c r="D102">
        <f>SUM(A102:C102)</f>
        <v>9</v>
      </c>
    </row>
    <row r="103" spans="1:17" x14ac:dyDescent="0.35">
      <c r="A103">
        <f>A102/$D$102</f>
        <v>0.1111111111111111</v>
      </c>
      <c r="B103">
        <f t="shared" ref="B103:D103" si="22">B102/$D$102</f>
        <v>0.88888888888888884</v>
      </c>
      <c r="C103">
        <f t="shared" si="22"/>
        <v>0</v>
      </c>
      <c r="D103">
        <f t="shared" si="22"/>
        <v>1</v>
      </c>
    </row>
    <row r="105" spans="1:17" x14ac:dyDescent="0.35">
      <c r="A105" t="s">
        <v>5</v>
      </c>
      <c r="B105" t="s">
        <v>6</v>
      </c>
      <c r="C105" s="48" t="s">
        <v>7</v>
      </c>
      <c r="D105" s="48"/>
      <c r="E105" s="48"/>
      <c r="F105" t="s">
        <v>4</v>
      </c>
      <c r="H105" t="s">
        <v>9</v>
      </c>
      <c r="J105" s="48" t="s">
        <v>12</v>
      </c>
      <c r="K105" s="48"/>
      <c r="L105" s="48"/>
    </row>
    <row r="106" spans="1:17" x14ac:dyDescent="0.35">
      <c r="C106" s="7" t="s">
        <v>1</v>
      </c>
      <c r="D106" s="2" t="s">
        <v>2</v>
      </c>
      <c r="E106" s="5" t="s">
        <v>3</v>
      </c>
      <c r="J106" s="7" t="s">
        <v>1</v>
      </c>
      <c r="K106" s="2" t="s">
        <v>2</v>
      </c>
      <c r="L106" s="5" t="s">
        <v>3</v>
      </c>
      <c r="N106" s="4" t="s">
        <v>10</v>
      </c>
      <c r="Q106" t="s">
        <v>13</v>
      </c>
    </row>
    <row r="107" spans="1:17" ht="14.5" customHeight="1" x14ac:dyDescent="0.35">
      <c r="A107" s="38" t="s">
        <v>27</v>
      </c>
      <c r="B107" s="13" t="s">
        <v>28</v>
      </c>
      <c r="C107" s="9">
        <v>0</v>
      </c>
      <c r="D107" s="16">
        <v>0</v>
      </c>
      <c r="E107" s="11">
        <v>0</v>
      </c>
      <c r="F107" s="16">
        <f>SUM(C107:E107)</f>
        <v>0</v>
      </c>
      <c r="H107">
        <f>F107/$F$110</f>
        <v>0</v>
      </c>
      <c r="J107" t="e">
        <f>C107/$F107</f>
        <v>#DIV/0!</v>
      </c>
      <c r="K107" t="e">
        <f t="shared" ref="K107:L109" si="23">D107/$F107</f>
        <v>#DIV/0!</v>
      </c>
      <c r="L107" t="e">
        <f t="shared" si="23"/>
        <v>#DIV/0!</v>
      </c>
      <c r="N107">
        <v>0</v>
      </c>
    </row>
    <row r="108" spans="1:17" x14ac:dyDescent="0.35">
      <c r="A108" s="39"/>
      <c r="B108" s="14" t="s">
        <v>29</v>
      </c>
      <c r="C108" s="8">
        <v>0</v>
      </c>
      <c r="D108" s="17">
        <v>0</v>
      </c>
      <c r="E108" s="6">
        <v>0</v>
      </c>
      <c r="F108" s="17">
        <f>SUM(C108:E108)</f>
        <v>0</v>
      </c>
      <c r="H108">
        <f t="shared" ref="H108:H123" si="24">F108/$F$110</f>
        <v>0</v>
      </c>
      <c r="J108" t="e">
        <f t="shared" ref="J108:J109" si="25">C108/$F108</f>
        <v>#DIV/0!</v>
      </c>
      <c r="K108" t="e">
        <f t="shared" si="23"/>
        <v>#DIV/0!</v>
      </c>
      <c r="L108" t="e">
        <f t="shared" si="23"/>
        <v>#DIV/0!</v>
      </c>
      <c r="N108">
        <v>0</v>
      </c>
    </row>
    <row r="109" spans="1:17" x14ac:dyDescent="0.35">
      <c r="A109" s="40"/>
      <c r="B109" s="15" t="s">
        <v>20</v>
      </c>
      <c r="C109" s="7">
        <v>1</v>
      </c>
      <c r="D109" s="26">
        <v>8</v>
      </c>
      <c r="E109" s="5">
        <v>0</v>
      </c>
      <c r="F109" s="17">
        <f>SUM(C109:E109)</f>
        <v>9</v>
      </c>
      <c r="H109">
        <f t="shared" si="24"/>
        <v>1</v>
      </c>
      <c r="J109">
        <f t="shared" si="25"/>
        <v>0.1111111111111111</v>
      </c>
      <c r="K109">
        <f t="shared" si="23"/>
        <v>0.88888888888888884</v>
      </c>
      <c r="L109">
        <f t="shared" si="23"/>
        <v>0</v>
      </c>
      <c r="N109">
        <f>-J109*LN(J109)-K109*LN(K109)-0</f>
        <v>0.34883209584303193</v>
      </c>
    </row>
    <row r="110" spans="1:17" x14ac:dyDescent="0.35">
      <c r="A110" s="28"/>
      <c r="F110" s="17">
        <f>SUM(F107:F109)</f>
        <v>9</v>
      </c>
      <c r="G110" s="20" t="s">
        <v>4</v>
      </c>
      <c r="H110">
        <f t="shared" si="24"/>
        <v>1</v>
      </c>
      <c r="N110" s="22" t="s">
        <v>55</v>
      </c>
      <c r="O110" s="1">
        <f>H107*N107+H108*N108+H109*N109</f>
        <v>0.34883209584303193</v>
      </c>
      <c r="Q110">
        <f>$G$101-O110</f>
        <v>0</v>
      </c>
    </row>
    <row r="111" spans="1:17" x14ac:dyDescent="0.35">
      <c r="A111" s="46" t="s">
        <v>30</v>
      </c>
      <c r="B111" s="13" t="s">
        <v>20</v>
      </c>
      <c r="C111" s="9">
        <v>0</v>
      </c>
      <c r="D111" s="16">
        <v>0</v>
      </c>
      <c r="E111" s="11">
        <v>0</v>
      </c>
      <c r="F111" s="16">
        <f>SUM(C111:E111)</f>
        <v>0</v>
      </c>
      <c r="H111">
        <f t="shared" si="24"/>
        <v>0</v>
      </c>
      <c r="J111" t="e">
        <f>C111/$F111</f>
        <v>#DIV/0!</v>
      </c>
      <c r="K111" t="e">
        <f t="shared" ref="K111:L112" si="26">D111/$F111</f>
        <v>#DIV/0!</v>
      </c>
      <c r="L111" t="e">
        <f t="shared" si="26"/>
        <v>#DIV/0!</v>
      </c>
      <c r="N111">
        <v>0</v>
      </c>
    </row>
    <row r="112" spans="1:17" ht="14.5" customHeight="1" x14ac:dyDescent="0.35">
      <c r="A112" s="47"/>
      <c r="B112" s="15" t="s">
        <v>31</v>
      </c>
      <c r="C112" s="7">
        <v>1</v>
      </c>
      <c r="D112" s="2">
        <v>8</v>
      </c>
      <c r="E112" s="5">
        <v>0</v>
      </c>
      <c r="F112" s="7">
        <f>SUM(C112:E112)</f>
        <v>9</v>
      </c>
      <c r="H112">
        <f t="shared" si="24"/>
        <v>1</v>
      </c>
      <c r="J112">
        <f>C112/$F112</f>
        <v>0.1111111111111111</v>
      </c>
      <c r="K112">
        <f t="shared" si="26"/>
        <v>0.88888888888888884</v>
      </c>
      <c r="L112">
        <f t="shared" si="26"/>
        <v>0</v>
      </c>
      <c r="N112">
        <f>-J112*LN(J112)-K112*LN(K112)-0</f>
        <v>0.34883209584303193</v>
      </c>
    </row>
    <row r="113" spans="1:17" x14ac:dyDescent="0.35">
      <c r="F113" s="17">
        <f>SUM(F111:F112)</f>
        <v>9</v>
      </c>
      <c r="G113" s="20" t="s">
        <v>4</v>
      </c>
      <c r="H113">
        <f t="shared" si="24"/>
        <v>1</v>
      </c>
      <c r="N113" s="22" t="s">
        <v>56</v>
      </c>
      <c r="O113" s="1">
        <f>H111*N111+H112*N112</f>
        <v>0.34883209584303193</v>
      </c>
      <c r="Q113">
        <f>$G$101-O113</f>
        <v>0</v>
      </c>
    </row>
    <row r="114" spans="1:17" x14ac:dyDescent="0.35">
      <c r="A114" s="41" t="s">
        <v>32</v>
      </c>
      <c r="B114" s="13" t="s">
        <v>33</v>
      </c>
      <c r="C114" s="9">
        <v>1</v>
      </c>
      <c r="D114" s="16">
        <v>8</v>
      </c>
      <c r="E114" s="11">
        <v>0</v>
      </c>
      <c r="F114" s="9">
        <f>SUM(C114:E114)</f>
        <v>9</v>
      </c>
      <c r="H114">
        <f t="shared" si="24"/>
        <v>1</v>
      </c>
      <c r="J114">
        <f>C114/$F114</f>
        <v>0.1111111111111111</v>
      </c>
      <c r="K114">
        <f t="shared" ref="K114:L115" si="27">D114/$F114</f>
        <v>0.88888888888888884</v>
      </c>
      <c r="L114">
        <f t="shared" si="27"/>
        <v>0</v>
      </c>
      <c r="N114">
        <f>-J114*LN(J114)-K114*LN(K114)-0</f>
        <v>0.34883209584303193</v>
      </c>
    </row>
    <row r="115" spans="1:17" ht="14.5" customHeight="1" x14ac:dyDescent="0.35">
      <c r="A115" s="42"/>
      <c r="B115" s="15" t="s">
        <v>8</v>
      </c>
      <c r="C115" s="7">
        <v>0</v>
      </c>
      <c r="D115" s="26">
        <v>0</v>
      </c>
      <c r="E115" s="5">
        <v>0</v>
      </c>
      <c r="F115">
        <f>SUM(C115:E115)</f>
        <v>0</v>
      </c>
      <c r="H115">
        <f t="shared" si="24"/>
        <v>0</v>
      </c>
      <c r="J115" t="e">
        <f t="shared" ref="J115" si="28">C115/$F115</f>
        <v>#DIV/0!</v>
      </c>
      <c r="K115" t="e">
        <f t="shared" si="27"/>
        <v>#DIV/0!</v>
      </c>
      <c r="L115" t="e">
        <f t="shared" si="27"/>
        <v>#DIV/0!</v>
      </c>
      <c r="N115">
        <v>0</v>
      </c>
    </row>
    <row r="116" spans="1:17" x14ac:dyDescent="0.35">
      <c r="A116" s="28"/>
      <c r="F116" s="17">
        <f>SUM(F114:F115)</f>
        <v>9</v>
      </c>
      <c r="G116" s="20" t="s">
        <v>4</v>
      </c>
      <c r="H116">
        <f t="shared" si="24"/>
        <v>1</v>
      </c>
      <c r="N116" s="22" t="s">
        <v>57</v>
      </c>
      <c r="O116" s="1">
        <f>H114*N114+H115*N115</f>
        <v>0.34883209584303193</v>
      </c>
      <c r="Q116">
        <f>$G$101-O116</f>
        <v>0</v>
      </c>
    </row>
    <row r="117" spans="1:17" x14ac:dyDescent="0.35">
      <c r="A117" s="59" t="s">
        <v>34</v>
      </c>
      <c r="B117" s="18" t="s">
        <v>33</v>
      </c>
      <c r="C117" s="9">
        <v>1</v>
      </c>
      <c r="D117" s="16">
        <v>8</v>
      </c>
      <c r="E117" s="11">
        <v>0</v>
      </c>
      <c r="F117" s="9">
        <f>SUM(C117:E117)</f>
        <v>9</v>
      </c>
      <c r="H117">
        <f t="shared" si="24"/>
        <v>1</v>
      </c>
      <c r="J117">
        <f>C117/$F117</f>
        <v>0.1111111111111111</v>
      </c>
      <c r="K117">
        <f t="shared" ref="K117:L118" si="29">D117/$F117</f>
        <v>0.88888888888888884</v>
      </c>
      <c r="L117">
        <f t="shared" si="29"/>
        <v>0</v>
      </c>
      <c r="N117">
        <f>-J117*LN(J117)-K117*LN(K117)-0</f>
        <v>0.34883209584303193</v>
      </c>
    </row>
    <row r="118" spans="1:17" x14ac:dyDescent="0.35">
      <c r="A118" s="60"/>
      <c r="B118" s="19" t="s">
        <v>8</v>
      </c>
      <c r="C118" s="7">
        <v>0</v>
      </c>
      <c r="D118" s="2">
        <v>0</v>
      </c>
      <c r="E118" s="5">
        <v>0</v>
      </c>
      <c r="F118" s="7">
        <f>SUM(C118:E118)</f>
        <v>0</v>
      </c>
      <c r="H118">
        <f t="shared" si="24"/>
        <v>0</v>
      </c>
      <c r="J118" t="e">
        <f>C118/$F118</f>
        <v>#DIV/0!</v>
      </c>
      <c r="K118" t="e">
        <f t="shared" si="29"/>
        <v>#DIV/0!</v>
      </c>
      <c r="L118" t="e">
        <f t="shared" si="29"/>
        <v>#DIV/0!</v>
      </c>
      <c r="N118">
        <v>0</v>
      </c>
    </row>
    <row r="119" spans="1:17" x14ac:dyDescent="0.35">
      <c r="F119" s="2">
        <f>SUM(F117:F118)</f>
        <v>9</v>
      </c>
      <c r="G119" s="20" t="s">
        <v>4</v>
      </c>
      <c r="H119">
        <f t="shared" si="24"/>
        <v>1</v>
      </c>
      <c r="N119" s="22" t="s">
        <v>59</v>
      </c>
      <c r="O119" s="1">
        <f>H117*N117+H118*N118</f>
        <v>0.34883209584303193</v>
      </c>
      <c r="Q119">
        <f>$G$101-O119</f>
        <v>0</v>
      </c>
    </row>
    <row r="120" spans="1:17" x14ac:dyDescent="0.35">
      <c r="A120" s="43" t="s">
        <v>38</v>
      </c>
      <c r="B120" s="18" t="s">
        <v>39</v>
      </c>
      <c r="C120" s="9">
        <v>1</v>
      </c>
      <c r="D120" s="16">
        <v>8</v>
      </c>
      <c r="E120" s="11">
        <v>0</v>
      </c>
      <c r="F120">
        <f>SUM(C120:E120)</f>
        <v>9</v>
      </c>
      <c r="H120">
        <f t="shared" si="24"/>
        <v>1</v>
      </c>
      <c r="J120">
        <f>C120/$F120</f>
        <v>0.1111111111111111</v>
      </c>
      <c r="K120">
        <f t="shared" ref="K120:L122" si="30">D120/$F120</f>
        <v>0.88888888888888884</v>
      </c>
      <c r="L120">
        <f t="shared" si="30"/>
        <v>0</v>
      </c>
      <c r="N120">
        <f>-J120*LN(J120)-K120*LN(K120)-0</f>
        <v>0.34883209584303193</v>
      </c>
    </row>
    <row r="121" spans="1:17" x14ac:dyDescent="0.35">
      <c r="A121" s="44"/>
      <c r="B121" s="21" t="s">
        <v>40</v>
      </c>
      <c r="C121" s="8">
        <v>0</v>
      </c>
      <c r="D121" s="17">
        <v>0</v>
      </c>
      <c r="E121" s="6">
        <v>0</v>
      </c>
      <c r="F121">
        <f>SUM(C121:E121)</f>
        <v>0</v>
      </c>
      <c r="H121">
        <f t="shared" si="24"/>
        <v>0</v>
      </c>
      <c r="J121" t="e">
        <f t="shared" ref="J121:J122" si="31">C121/$F121</f>
        <v>#DIV/0!</v>
      </c>
      <c r="K121" t="e">
        <f t="shared" si="30"/>
        <v>#DIV/0!</v>
      </c>
      <c r="L121" t="e">
        <f t="shared" si="30"/>
        <v>#DIV/0!</v>
      </c>
      <c r="N121">
        <v>0</v>
      </c>
    </row>
    <row r="122" spans="1:17" x14ac:dyDescent="0.35">
      <c r="A122" s="45"/>
      <c r="B122" s="19" t="s">
        <v>41</v>
      </c>
      <c r="C122" s="7">
        <v>0</v>
      </c>
      <c r="D122" s="26">
        <v>0</v>
      </c>
      <c r="E122" s="5">
        <v>0</v>
      </c>
      <c r="F122" s="17">
        <f>SUM(C122:E122)</f>
        <v>0</v>
      </c>
      <c r="H122">
        <f t="shared" si="24"/>
        <v>0</v>
      </c>
      <c r="J122" t="e">
        <f t="shared" si="31"/>
        <v>#DIV/0!</v>
      </c>
      <c r="K122" t="e">
        <f t="shared" si="30"/>
        <v>#DIV/0!</v>
      </c>
      <c r="L122" t="e">
        <f t="shared" si="30"/>
        <v>#DIV/0!</v>
      </c>
      <c r="N122">
        <v>0</v>
      </c>
    </row>
    <row r="123" spans="1:17" ht="14.5" customHeight="1" x14ac:dyDescent="0.35">
      <c r="A123" s="33"/>
      <c r="F123" s="17">
        <f>SUM(F120:F122)</f>
        <v>9</v>
      </c>
      <c r="H123">
        <f t="shared" si="24"/>
        <v>1</v>
      </c>
      <c r="N123" s="22" t="s">
        <v>60</v>
      </c>
      <c r="O123" s="1">
        <f>H120*N120+H121*N121+H122*N122</f>
        <v>0.34883209584303193</v>
      </c>
      <c r="Q123">
        <f>$G$101-O123</f>
        <v>0</v>
      </c>
    </row>
    <row r="133" spans="1:17" x14ac:dyDescent="0.35">
      <c r="A133" s="35" t="s">
        <v>65</v>
      </c>
      <c r="B133" s="36"/>
      <c r="C133" s="37"/>
      <c r="N133" s="35" t="s">
        <v>65</v>
      </c>
      <c r="O133" s="36"/>
      <c r="P133" s="37"/>
    </row>
    <row r="134" spans="1:17" x14ac:dyDescent="0.35">
      <c r="A134" s="53" t="s">
        <v>0</v>
      </c>
      <c r="B134" s="53"/>
      <c r="C134" s="53"/>
      <c r="F134" s="53" t="s">
        <v>48</v>
      </c>
      <c r="G134" s="53"/>
      <c r="H134" s="53"/>
      <c r="N134" s="53" t="s">
        <v>48</v>
      </c>
      <c r="O134" s="53"/>
      <c r="P134" s="53"/>
    </row>
    <row r="135" spans="1:17" x14ac:dyDescent="0.35">
      <c r="A135" s="2" t="s">
        <v>1</v>
      </c>
      <c r="B135" s="2" t="s">
        <v>2</v>
      </c>
      <c r="C135" s="2" t="s">
        <v>3</v>
      </c>
      <c r="D135" s="2" t="s">
        <v>4</v>
      </c>
      <c r="E135" s="49" t="s">
        <v>11</v>
      </c>
      <c r="F135" s="49"/>
      <c r="G135">
        <f>-A137*LN(A137)-B137*LN(B137)-C137*LN(C137)</f>
        <v>0.84498448632359779</v>
      </c>
    </row>
    <row r="136" spans="1:17" ht="14.5" customHeight="1" x14ac:dyDescent="0.35">
      <c r="A136">
        <v>3115</v>
      </c>
      <c r="B136">
        <v>6135</v>
      </c>
      <c r="C136">
        <v>681</v>
      </c>
      <c r="D136">
        <f>SUM(A136:C136)</f>
        <v>9931</v>
      </c>
    </row>
    <row r="137" spans="1:17" x14ac:dyDescent="0.35">
      <c r="A137">
        <f>A136/$D$136</f>
        <v>0.31366428355654014</v>
      </c>
      <c r="B137">
        <f>B136/$D$136</f>
        <v>0.61776256167556143</v>
      </c>
      <c r="C137">
        <f>C136/$D$136</f>
        <v>6.8573154767898506E-2</v>
      </c>
      <c r="D137">
        <f>D136/$D$136</f>
        <v>1</v>
      </c>
    </row>
    <row r="139" spans="1:17" x14ac:dyDescent="0.35">
      <c r="A139" t="s">
        <v>5</v>
      </c>
      <c r="B139" t="s">
        <v>6</v>
      </c>
      <c r="C139" s="48" t="s">
        <v>7</v>
      </c>
      <c r="D139" s="48"/>
      <c r="E139" s="48"/>
      <c r="F139" t="s">
        <v>4</v>
      </c>
      <c r="H139" t="s">
        <v>9</v>
      </c>
      <c r="J139" s="48" t="s">
        <v>12</v>
      </c>
      <c r="K139" s="48"/>
      <c r="L139" s="48"/>
    </row>
    <row r="140" spans="1:17" x14ac:dyDescent="0.35">
      <c r="C140" s="7" t="s">
        <v>1</v>
      </c>
      <c r="D140" s="2" t="s">
        <v>2</v>
      </c>
      <c r="E140" s="5" t="s">
        <v>3</v>
      </c>
      <c r="J140" s="7" t="s">
        <v>1</v>
      </c>
      <c r="K140" s="2" t="s">
        <v>2</v>
      </c>
      <c r="L140" s="5" t="s">
        <v>3</v>
      </c>
      <c r="N140" s="4" t="s">
        <v>10</v>
      </c>
      <c r="Q140" t="s">
        <v>13</v>
      </c>
    </row>
    <row r="141" spans="1:17" x14ac:dyDescent="0.35">
      <c r="A141" s="38" t="s">
        <v>27</v>
      </c>
      <c r="B141" s="13" t="s">
        <v>28</v>
      </c>
      <c r="C141" s="9">
        <v>0</v>
      </c>
      <c r="D141" s="16">
        <v>0</v>
      </c>
      <c r="E141" s="11">
        <v>0</v>
      </c>
      <c r="F141" s="16">
        <f>SUM(C141:E141)</f>
        <v>0</v>
      </c>
      <c r="H141">
        <f>F141/$F$144</f>
        <v>0</v>
      </c>
      <c r="J141" t="e">
        <f>C141/$F141</f>
        <v>#DIV/0!</v>
      </c>
      <c r="K141" t="e">
        <f t="shared" ref="K141:L143" si="32">D141/$F141</f>
        <v>#DIV/0!</v>
      </c>
      <c r="L141" t="e">
        <f t="shared" si="32"/>
        <v>#DIV/0!</v>
      </c>
      <c r="N141">
        <v>0</v>
      </c>
    </row>
    <row r="142" spans="1:17" ht="14.5" customHeight="1" x14ac:dyDescent="0.35">
      <c r="A142" s="39"/>
      <c r="B142" s="14" t="s">
        <v>29</v>
      </c>
      <c r="C142" s="8">
        <v>11</v>
      </c>
      <c r="D142" s="17">
        <v>1</v>
      </c>
      <c r="E142" s="6">
        <v>0</v>
      </c>
      <c r="F142" s="17">
        <f>SUM(C142:E142)</f>
        <v>12</v>
      </c>
      <c r="H142">
        <f t="shared" ref="H142:H157" si="33">F142/$F$144</f>
        <v>1.2083375289497532E-3</v>
      </c>
      <c r="J142">
        <f t="shared" ref="J142:J143" si="34">C142/$F142</f>
        <v>0.91666666666666663</v>
      </c>
      <c r="K142">
        <f t="shared" si="32"/>
        <v>8.3333333333333329E-2</v>
      </c>
      <c r="L142">
        <f t="shared" si="32"/>
        <v>0</v>
      </c>
      <c r="N142">
        <f>-J142*LN(J142)-K142*LN(K142)-0</f>
        <v>0.2868359830561607</v>
      </c>
    </row>
    <row r="143" spans="1:17" x14ac:dyDescent="0.35">
      <c r="A143" s="40"/>
      <c r="B143" s="15" t="s">
        <v>20</v>
      </c>
      <c r="C143" s="7">
        <v>3104</v>
      </c>
      <c r="D143" s="26">
        <v>6134</v>
      </c>
      <c r="E143" s="5">
        <v>681</v>
      </c>
      <c r="F143" s="17">
        <f>SUM(C143:E143)</f>
        <v>9919</v>
      </c>
      <c r="H143">
        <f t="shared" si="33"/>
        <v>0.99879166247105022</v>
      </c>
      <c r="J143">
        <f t="shared" si="34"/>
        <v>0.31293477165036798</v>
      </c>
      <c r="K143">
        <f t="shared" si="32"/>
        <v>0.61840911382195785</v>
      </c>
      <c r="L143">
        <f t="shared" si="32"/>
        <v>6.8656114527674159E-2</v>
      </c>
      <c r="N143">
        <f t="shared" ref="N143" si="35">-J143*LN(J143)-K143*LN(K143)-L143*LN(L143)</f>
        <v>0.84467116208159276</v>
      </c>
    </row>
    <row r="144" spans="1:17" x14ac:dyDescent="0.35">
      <c r="A144" s="28"/>
      <c r="F144" s="17">
        <f>SUM(F141:F143)</f>
        <v>9931</v>
      </c>
      <c r="G144" s="20" t="s">
        <v>4</v>
      </c>
      <c r="H144">
        <f t="shared" si="33"/>
        <v>1</v>
      </c>
      <c r="N144" s="22" t="s">
        <v>55</v>
      </c>
      <c r="O144" s="1">
        <f>H141*N141+H142*N142+H143*N143</f>
        <v>0.84399710889980784</v>
      </c>
      <c r="Q144">
        <f>$G$135-O144</f>
        <v>9.8737742378995907E-4</v>
      </c>
    </row>
    <row r="145" spans="1:17" x14ac:dyDescent="0.35">
      <c r="A145" s="46" t="s">
        <v>30</v>
      </c>
      <c r="B145" s="13" t="s">
        <v>20</v>
      </c>
      <c r="C145" s="9">
        <v>0</v>
      </c>
      <c r="D145" s="16">
        <v>0</v>
      </c>
      <c r="E145" s="11">
        <v>0</v>
      </c>
      <c r="F145" s="16">
        <f>SUM(C145:E145)</f>
        <v>0</v>
      </c>
      <c r="H145">
        <f t="shared" si="33"/>
        <v>0</v>
      </c>
      <c r="J145" t="e">
        <f>C145/$F145</f>
        <v>#DIV/0!</v>
      </c>
      <c r="K145" t="e">
        <f t="shared" ref="K145:L146" si="36">D145/$F145</f>
        <v>#DIV/0!</v>
      </c>
      <c r="L145" t="e">
        <f t="shared" si="36"/>
        <v>#DIV/0!</v>
      </c>
      <c r="N145">
        <v>0</v>
      </c>
    </row>
    <row r="146" spans="1:17" x14ac:dyDescent="0.35">
      <c r="A146" s="47"/>
      <c r="B146" s="15" t="s">
        <v>31</v>
      </c>
      <c r="C146" s="7">
        <v>3115</v>
      </c>
      <c r="D146" s="2">
        <v>6135</v>
      </c>
      <c r="E146" s="5">
        <v>681</v>
      </c>
      <c r="F146" s="7">
        <f>SUM(C146:E146)</f>
        <v>9931</v>
      </c>
      <c r="H146">
        <f t="shared" si="33"/>
        <v>1</v>
      </c>
      <c r="J146">
        <f>C146/$F146</f>
        <v>0.31366428355654014</v>
      </c>
      <c r="K146">
        <f t="shared" si="36"/>
        <v>0.61776256167556143</v>
      </c>
      <c r="L146">
        <f t="shared" si="36"/>
        <v>6.8573154767898506E-2</v>
      </c>
      <c r="N146">
        <f t="shared" ref="N146:N149" si="37">-J146*LN(J146)-K146*LN(K146)-L146*LN(L146)</f>
        <v>0.84498448632359779</v>
      </c>
    </row>
    <row r="147" spans="1:17" x14ac:dyDescent="0.35">
      <c r="F147" s="17">
        <f>SUM(F145:F146)</f>
        <v>9931</v>
      </c>
      <c r="G147" s="20" t="s">
        <v>4</v>
      </c>
      <c r="H147">
        <f t="shared" si="33"/>
        <v>1</v>
      </c>
      <c r="N147" s="22" t="s">
        <v>56</v>
      </c>
      <c r="O147" s="1">
        <f>H145*N145+H146*N146</f>
        <v>0.84498448632359779</v>
      </c>
      <c r="Q147">
        <f>$G$135-O147</f>
        <v>0</v>
      </c>
    </row>
    <row r="148" spans="1:17" x14ac:dyDescent="0.35">
      <c r="A148" s="61" t="s">
        <v>32</v>
      </c>
      <c r="B148" s="13" t="s">
        <v>33</v>
      </c>
      <c r="C148" s="9">
        <v>3064</v>
      </c>
      <c r="D148" s="16">
        <v>6105</v>
      </c>
      <c r="E148" s="11">
        <v>680</v>
      </c>
      <c r="F148" s="9">
        <f>SUM(C148:E148)</f>
        <v>9849</v>
      </c>
      <c r="H148">
        <f t="shared" si="33"/>
        <v>0.99174302688550997</v>
      </c>
      <c r="J148">
        <f>C148/$F148</f>
        <v>0.31109757335770127</v>
      </c>
      <c r="K148">
        <f t="shared" ref="K148:L149" si="38">D148/$F148</f>
        <v>0.61985988425220839</v>
      </c>
      <c r="L148">
        <f t="shared" si="38"/>
        <v>6.9042542390090361E-2</v>
      </c>
      <c r="N148">
        <f t="shared" si="37"/>
        <v>0.84426093891736664</v>
      </c>
    </row>
    <row r="149" spans="1:17" x14ac:dyDescent="0.35">
      <c r="A149" s="62"/>
      <c r="B149" s="15" t="s">
        <v>8</v>
      </c>
      <c r="C149" s="7">
        <v>51</v>
      </c>
      <c r="D149" s="26">
        <v>30</v>
      </c>
      <c r="E149" s="5">
        <v>1</v>
      </c>
      <c r="F149">
        <f>SUM(C149:E149)</f>
        <v>82</v>
      </c>
      <c r="H149">
        <f t="shared" si="33"/>
        <v>8.2569731144899808E-3</v>
      </c>
      <c r="J149">
        <f t="shared" ref="J149" si="39">C149/$F149</f>
        <v>0.62195121951219512</v>
      </c>
      <c r="K149">
        <f t="shared" si="38"/>
        <v>0.36585365853658536</v>
      </c>
      <c r="L149">
        <f t="shared" si="38"/>
        <v>1.2195121951219513E-2</v>
      </c>
      <c r="N149">
        <f t="shared" si="37"/>
        <v>0.71697499459589609</v>
      </c>
    </row>
    <row r="150" spans="1:17" x14ac:dyDescent="0.35">
      <c r="A150" s="28"/>
      <c r="F150" s="17">
        <f>SUM(F148:F149)</f>
        <v>9931</v>
      </c>
      <c r="G150" s="20" t="s">
        <v>4</v>
      </c>
      <c r="H150">
        <f t="shared" si="33"/>
        <v>1</v>
      </c>
      <c r="N150" s="22" t="s">
        <v>64</v>
      </c>
      <c r="O150" s="1">
        <f>H148*N148+H149*N149</f>
        <v>0.84320994229725166</v>
      </c>
      <c r="Q150">
        <f>$G$135-O150</f>
        <v>1.7745440263461365E-3</v>
      </c>
    </row>
    <row r="151" spans="1:17" x14ac:dyDescent="0.35">
      <c r="A151" s="59" t="s">
        <v>34</v>
      </c>
      <c r="B151" s="18" t="s">
        <v>33</v>
      </c>
      <c r="C151" s="9">
        <v>2814</v>
      </c>
      <c r="D151" s="16">
        <v>5408</v>
      </c>
      <c r="E151" s="11">
        <v>570</v>
      </c>
      <c r="F151" s="9">
        <f>SUM(C151:E151)</f>
        <v>8792</v>
      </c>
      <c r="H151">
        <f t="shared" si="33"/>
        <v>0.88530862954385259</v>
      </c>
      <c r="J151">
        <f>C151/$F151</f>
        <v>0.32006369426751591</v>
      </c>
      <c r="K151">
        <f t="shared" ref="K151:L152" si="40">D151/$F151</f>
        <v>0.61510464058234759</v>
      </c>
      <c r="L151">
        <f t="shared" si="40"/>
        <v>6.4831665150136483E-2</v>
      </c>
      <c r="N151">
        <f t="shared" ref="N151:N156" si="41">-J151*LN(J151)-K151*LN(K151)-L151*LN(L151)</f>
        <v>0.84092278326125769</v>
      </c>
    </row>
    <row r="152" spans="1:17" x14ac:dyDescent="0.35">
      <c r="A152" s="60"/>
      <c r="B152" s="19" t="s">
        <v>8</v>
      </c>
      <c r="C152" s="7">
        <v>301</v>
      </c>
      <c r="D152" s="2">
        <v>727</v>
      </c>
      <c r="E152" s="5">
        <v>111</v>
      </c>
      <c r="F152" s="7">
        <f>SUM(C152:E152)</f>
        <v>1139</v>
      </c>
      <c r="H152">
        <f t="shared" si="33"/>
        <v>0.11469137045614741</v>
      </c>
      <c r="J152">
        <f>C152/$F152</f>
        <v>0.26426690079016679</v>
      </c>
      <c r="K152">
        <f t="shared" si="40"/>
        <v>0.63827919227392449</v>
      </c>
      <c r="L152">
        <f t="shared" si="40"/>
        <v>9.7453906935908691E-2</v>
      </c>
      <c r="N152">
        <f t="shared" si="41"/>
        <v>0.86516883333133554</v>
      </c>
    </row>
    <row r="153" spans="1:17" ht="14.5" customHeight="1" x14ac:dyDescent="0.35">
      <c r="F153" s="2">
        <f>SUM(F151:F152)</f>
        <v>9931</v>
      </c>
      <c r="G153" s="20" t="s">
        <v>4</v>
      </c>
      <c r="H153">
        <f t="shared" si="33"/>
        <v>1</v>
      </c>
      <c r="N153" s="22" t="s">
        <v>59</v>
      </c>
      <c r="O153" s="1">
        <f>H151*N151+H152*N152</f>
        <v>0.84370359597194333</v>
      </c>
      <c r="Q153">
        <f>$G$135-O153</f>
        <v>1.2808903516544623E-3</v>
      </c>
    </row>
    <row r="154" spans="1:17" ht="14.5" customHeight="1" x14ac:dyDescent="0.35">
      <c r="A154" s="63" t="s">
        <v>38</v>
      </c>
      <c r="B154" s="18" t="s">
        <v>39</v>
      </c>
      <c r="C154" s="9">
        <v>2869</v>
      </c>
      <c r="D154" s="16">
        <v>5779</v>
      </c>
      <c r="E154" s="11">
        <v>619</v>
      </c>
      <c r="F154">
        <f>SUM(C154:E154)</f>
        <v>9267</v>
      </c>
      <c r="H154">
        <f t="shared" si="33"/>
        <v>0.93313865673144702</v>
      </c>
      <c r="J154">
        <f>C154/$F154</f>
        <v>0.30959318010143522</v>
      </c>
      <c r="K154">
        <f t="shared" ref="K154:L156" si="42">D154/$F154</f>
        <v>0.62361066148699684</v>
      </c>
      <c r="L154">
        <f t="shared" si="42"/>
        <v>6.6796158411567927E-2</v>
      </c>
      <c r="N154">
        <f t="shared" si="41"/>
        <v>0.83824161665491848</v>
      </c>
    </row>
    <row r="155" spans="1:17" x14ac:dyDescent="0.35">
      <c r="A155" s="64"/>
      <c r="B155" s="21" t="s">
        <v>40</v>
      </c>
      <c r="C155" s="8">
        <v>236</v>
      </c>
      <c r="D155" s="17">
        <v>310</v>
      </c>
      <c r="E155" s="6">
        <v>50</v>
      </c>
      <c r="F155">
        <f>SUM(C155:E155)</f>
        <v>596</v>
      </c>
      <c r="H155">
        <f t="shared" si="33"/>
        <v>6.0014097271171081E-2</v>
      </c>
      <c r="J155">
        <f t="shared" ref="J155:J156" si="43">C155/$F155</f>
        <v>0.39597315436241609</v>
      </c>
      <c r="K155">
        <f t="shared" si="42"/>
        <v>0.52013422818791943</v>
      </c>
      <c r="L155">
        <f t="shared" si="42"/>
        <v>8.3892617449664433E-2</v>
      </c>
      <c r="N155">
        <f t="shared" si="41"/>
        <v>0.91473249848145577</v>
      </c>
    </row>
    <row r="156" spans="1:17" x14ac:dyDescent="0.35">
      <c r="A156" s="65"/>
      <c r="B156" s="19" t="s">
        <v>41</v>
      </c>
      <c r="C156" s="7">
        <v>10</v>
      </c>
      <c r="D156" s="26">
        <v>46</v>
      </c>
      <c r="E156" s="5">
        <v>12</v>
      </c>
      <c r="F156" s="17">
        <f>SUM(C156:E156)</f>
        <v>68</v>
      </c>
      <c r="H156">
        <f t="shared" si="33"/>
        <v>6.8472459973819349E-3</v>
      </c>
      <c r="J156">
        <f t="shared" si="43"/>
        <v>0.14705882352941177</v>
      </c>
      <c r="K156">
        <f t="shared" si="42"/>
        <v>0.67647058823529416</v>
      </c>
      <c r="L156">
        <f t="shared" si="42"/>
        <v>0.17647058823529413</v>
      </c>
      <c r="N156">
        <f t="shared" si="41"/>
        <v>0.85241601450118276</v>
      </c>
    </row>
    <row r="157" spans="1:17" x14ac:dyDescent="0.35">
      <c r="A157" s="33"/>
      <c r="F157" s="17">
        <f>SUM(F154:F156)</f>
        <v>9931</v>
      </c>
      <c r="H157">
        <f t="shared" si="33"/>
        <v>1</v>
      </c>
      <c r="N157" s="22" t="s">
        <v>60</v>
      </c>
      <c r="O157" s="1">
        <f>H154*N154+H155*N155+H156*N156</f>
        <v>0.8429292034661322</v>
      </c>
      <c r="Q157" s="1">
        <f>$G$135-O157</f>
        <v>2.0552828574655901E-3</v>
      </c>
    </row>
    <row r="167" spans="1:17" x14ac:dyDescent="0.35">
      <c r="A167" s="35" t="s">
        <v>65</v>
      </c>
      <c r="B167" s="36"/>
      <c r="C167" s="37"/>
      <c r="N167" s="35" t="s">
        <v>65</v>
      </c>
      <c r="O167" s="36"/>
      <c r="P167" s="37"/>
    </row>
    <row r="168" spans="1:17" x14ac:dyDescent="0.35">
      <c r="A168" s="53" t="s">
        <v>0</v>
      </c>
      <c r="B168" s="53"/>
      <c r="C168" s="53"/>
      <c r="F168" s="53" t="s">
        <v>49</v>
      </c>
      <c r="G168" s="53"/>
      <c r="H168" s="53"/>
      <c r="N168" s="53" t="s">
        <v>49</v>
      </c>
      <c r="O168" s="53"/>
      <c r="P168" s="53"/>
    </row>
    <row r="169" spans="1:17" x14ac:dyDescent="0.35">
      <c r="A169" s="2" t="s">
        <v>1</v>
      </c>
      <c r="B169" s="2" t="s">
        <v>2</v>
      </c>
      <c r="C169" s="2" t="s">
        <v>3</v>
      </c>
      <c r="D169" s="2" t="s">
        <v>4</v>
      </c>
      <c r="E169" s="49" t="s">
        <v>11</v>
      </c>
      <c r="F169" s="49"/>
      <c r="G169">
        <f>-A171*LN(A171)-0</f>
        <v>0</v>
      </c>
    </row>
    <row r="170" spans="1:17" ht="14.5" customHeight="1" x14ac:dyDescent="0.35">
      <c r="A170" s="30">
        <v>4</v>
      </c>
      <c r="B170">
        <v>0</v>
      </c>
      <c r="C170">
        <v>0</v>
      </c>
      <c r="D170">
        <f>SUM(A170:C170)</f>
        <v>4</v>
      </c>
    </row>
    <row r="171" spans="1:17" x14ac:dyDescent="0.35">
      <c r="A171">
        <f>A170/$D$170</f>
        <v>1</v>
      </c>
      <c r="B171">
        <f>B170/$D$136</f>
        <v>0</v>
      </c>
      <c r="C171">
        <f>C170/$D$136</f>
        <v>0</v>
      </c>
      <c r="D171">
        <f>D170/$D$170</f>
        <v>1</v>
      </c>
    </row>
    <row r="173" spans="1:17" x14ac:dyDescent="0.35">
      <c r="A173" t="s">
        <v>5</v>
      </c>
      <c r="B173" t="s">
        <v>6</v>
      </c>
      <c r="C173" s="48" t="s">
        <v>7</v>
      </c>
      <c r="D173" s="48"/>
      <c r="E173" s="48"/>
      <c r="F173" t="s">
        <v>4</v>
      </c>
      <c r="H173" t="s">
        <v>9</v>
      </c>
      <c r="J173" s="48" t="s">
        <v>12</v>
      </c>
      <c r="K173" s="48"/>
      <c r="L173" s="48"/>
    </row>
    <row r="174" spans="1:17" x14ac:dyDescent="0.35">
      <c r="C174" s="7" t="s">
        <v>1</v>
      </c>
      <c r="D174" s="2" t="s">
        <v>2</v>
      </c>
      <c r="E174" s="5" t="s">
        <v>3</v>
      </c>
      <c r="J174" s="7" t="s">
        <v>1</v>
      </c>
      <c r="K174" s="2" t="s">
        <v>2</v>
      </c>
      <c r="L174" s="5" t="s">
        <v>3</v>
      </c>
      <c r="N174" s="4" t="s">
        <v>10</v>
      </c>
      <c r="Q174" t="s">
        <v>13</v>
      </c>
    </row>
    <row r="175" spans="1:17" x14ac:dyDescent="0.35">
      <c r="A175" s="38" t="s">
        <v>27</v>
      </c>
      <c r="B175" s="13"/>
      <c r="C175" s="9"/>
      <c r="D175" s="16"/>
      <c r="E175" s="11"/>
      <c r="F175" s="16"/>
    </row>
    <row r="176" spans="1:17" x14ac:dyDescent="0.35">
      <c r="A176" s="39"/>
      <c r="B176" s="14"/>
      <c r="C176" s="8"/>
      <c r="D176" s="17"/>
      <c r="E176" s="6"/>
      <c r="F176" s="17"/>
    </row>
    <row r="177" spans="1:17" x14ac:dyDescent="0.35">
      <c r="A177" s="40"/>
      <c r="B177" s="15"/>
      <c r="C177" s="7"/>
      <c r="D177" s="26"/>
      <c r="E177" s="5"/>
      <c r="F177" s="17"/>
    </row>
    <row r="178" spans="1:17" ht="14.5" customHeight="1" x14ac:dyDescent="0.35">
      <c r="A178" s="28"/>
      <c r="F178" s="17"/>
      <c r="G178" s="20"/>
      <c r="N178" s="22" t="s">
        <v>55</v>
      </c>
      <c r="O178" s="1">
        <f>H175*N175+H176*N176+H177*N177</f>
        <v>0</v>
      </c>
      <c r="Q178">
        <f>$G$169-O178</f>
        <v>0</v>
      </c>
    </row>
    <row r="179" spans="1:17" x14ac:dyDescent="0.35">
      <c r="A179" s="46" t="s">
        <v>30</v>
      </c>
      <c r="B179" s="13"/>
      <c r="C179" s="9"/>
      <c r="D179" s="16"/>
      <c r="E179" s="11"/>
      <c r="F179" s="16"/>
    </row>
    <row r="180" spans="1:17" x14ac:dyDescent="0.35">
      <c r="A180" s="47"/>
      <c r="B180" s="15"/>
      <c r="C180" s="7"/>
      <c r="D180" s="2"/>
      <c r="E180" s="5"/>
      <c r="F180" s="7"/>
    </row>
    <row r="181" spans="1:17" x14ac:dyDescent="0.35">
      <c r="F181" s="17"/>
      <c r="G181" s="20"/>
      <c r="N181" s="22" t="s">
        <v>56</v>
      </c>
      <c r="O181" s="1">
        <f>H179*N179+H180*N180</f>
        <v>0</v>
      </c>
      <c r="Q181">
        <f>$G$169-O181</f>
        <v>0</v>
      </c>
    </row>
    <row r="182" spans="1:17" x14ac:dyDescent="0.35">
      <c r="A182" s="61" t="s">
        <v>32</v>
      </c>
      <c r="B182" s="13"/>
      <c r="C182" s="9"/>
      <c r="D182" s="16"/>
      <c r="E182" s="11"/>
      <c r="F182" s="9"/>
    </row>
    <row r="183" spans="1:17" ht="14.5" customHeight="1" x14ac:dyDescent="0.35">
      <c r="A183" s="62"/>
      <c r="B183" s="15"/>
      <c r="C183" s="7"/>
      <c r="D183" s="26"/>
      <c r="E183" s="5"/>
    </row>
    <row r="184" spans="1:17" x14ac:dyDescent="0.35">
      <c r="A184" s="28"/>
      <c r="F184" s="17"/>
      <c r="G184" s="20"/>
      <c r="N184" s="22" t="s">
        <v>57</v>
      </c>
      <c r="O184" s="1">
        <f>H182*N182+H183*N183</f>
        <v>0</v>
      </c>
      <c r="Q184">
        <f>$G$169-O184</f>
        <v>0</v>
      </c>
    </row>
    <row r="185" spans="1:17" x14ac:dyDescent="0.35">
      <c r="A185" s="59" t="s">
        <v>34</v>
      </c>
      <c r="B185" s="18"/>
      <c r="C185" s="9"/>
      <c r="D185" s="16"/>
      <c r="E185" s="11"/>
      <c r="F185" s="9"/>
    </row>
    <row r="186" spans="1:17" x14ac:dyDescent="0.35">
      <c r="A186" s="60"/>
      <c r="B186" s="19"/>
      <c r="C186" s="7"/>
      <c r="D186" s="2"/>
      <c r="E186" s="5"/>
      <c r="F186" s="7"/>
    </row>
    <row r="187" spans="1:17" x14ac:dyDescent="0.35">
      <c r="F187" s="2"/>
      <c r="G187" s="20"/>
      <c r="N187" s="22" t="s">
        <v>59</v>
      </c>
      <c r="O187" s="1">
        <f>H185*N185+H186*N186</f>
        <v>0</v>
      </c>
      <c r="Q187">
        <f>$G$169-O187</f>
        <v>0</v>
      </c>
    </row>
    <row r="188" spans="1:17" x14ac:dyDescent="0.35">
      <c r="A188" s="43" t="s">
        <v>38</v>
      </c>
      <c r="B188" s="18"/>
      <c r="C188" s="9"/>
      <c r="D188" s="16"/>
      <c r="E188" s="11"/>
    </row>
    <row r="189" spans="1:17" ht="14.5" customHeight="1" x14ac:dyDescent="0.35">
      <c r="A189" s="44"/>
      <c r="B189" s="21"/>
      <c r="C189" s="8"/>
      <c r="D189" s="17"/>
      <c r="E189" s="6"/>
    </row>
    <row r="190" spans="1:17" x14ac:dyDescent="0.35">
      <c r="A190" s="45"/>
      <c r="B190" s="19"/>
      <c r="C190" s="7"/>
      <c r="D190" s="26"/>
      <c r="E190" s="5"/>
      <c r="F190" s="17"/>
    </row>
    <row r="191" spans="1:17" x14ac:dyDescent="0.35">
      <c r="A191" s="33"/>
      <c r="F191" s="17"/>
      <c r="N191" s="22" t="s">
        <v>60</v>
      </c>
      <c r="O191" s="1">
        <f>H188*N188+H189*N189+H190*N190</f>
        <v>0</v>
      </c>
      <c r="Q191">
        <f>$G$169-O191</f>
        <v>0</v>
      </c>
    </row>
    <row r="194" ht="14.5" customHeight="1" x14ac:dyDescent="0.35"/>
    <row r="201" ht="14.5" customHeight="1" x14ac:dyDescent="0.35"/>
    <row r="209" ht="14.5" customHeight="1" x14ac:dyDescent="0.35"/>
    <row r="217" ht="14.5" customHeight="1" x14ac:dyDescent="0.35"/>
    <row r="222" ht="14.5" customHeight="1" x14ac:dyDescent="0.35"/>
    <row r="228" ht="14.5" customHeight="1" x14ac:dyDescent="0.35"/>
  </sheetData>
  <mergeCells count="78">
    <mergeCell ref="J7:L7"/>
    <mergeCell ref="A9:A11"/>
    <mergeCell ref="A13:A14"/>
    <mergeCell ref="E35:F35"/>
    <mergeCell ref="C39:E39"/>
    <mergeCell ref="A2:C2"/>
    <mergeCell ref="E3:F3"/>
    <mergeCell ref="C7:E7"/>
    <mergeCell ref="A54:A56"/>
    <mergeCell ref="A16:A17"/>
    <mergeCell ref="A19:A20"/>
    <mergeCell ref="A22:A24"/>
    <mergeCell ref="A34:C34"/>
    <mergeCell ref="J39:L39"/>
    <mergeCell ref="A41:A43"/>
    <mergeCell ref="A45:A46"/>
    <mergeCell ref="A48:A49"/>
    <mergeCell ref="A51:A52"/>
    <mergeCell ref="E101:F101"/>
    <mergeCell ref="C105:E105"/>
    <mergeCell ref="F100:H100"/>
    <mergeCell ref="A67:C67"/>
    <mergeCell ref="E68:F68"/>
    <mergeCell ref="C72:E72"/>
    <mergeCell ref="A74:A76"/>
    <mergeCell ref="A78:A79"/>
    <mergeCell ref="A111:A112"/>
    <mergeCell ref="A114:A115"/>
    <mergeCell ref="A117:A118"/>
    <mergeCell ref="A81:A82"/>
    <mergeCell ref="A84:A85"/>
    <mergeCell ref="A87:A89"/>
    <mergeCell ref="A100:C100"/>
    <mergeCell ref="E169:F169"/>
    <mergeCell ref="F168:H168"/>
    <mergeCell ref="A120:A122"/>
    <mergeCell ref="A134:C134"/>
    <mergeCell ref="E135:F135"/>
    <mergeCell ref="C139:E139"/>
    <mergeCell ref="A141:A143"/>
    <mergeCell ref="A188:A190"/>
    <mergeCell ref="F2:H2"/>
    <mergeCell ref="N2:P2"/>
    <mergeCell ref="A1:C1"/>
    <mergeCell ref="N1:P1"/>
    <mergeCell ref="A33:C33"/>
    <mergeCell ref="N33:P33"/>
    <mergeCell ref="F34:H34"/>
    <mergeCell ref="N34:P34"/>
    <mergeCell ref="A66:C66"/>
    <mergeCell ref="C173:E173"/>
    <mergeCell ref="J173:L173"/>
    <mergeCell ref="A175:A177"/>
    <mergeCell ref="A179:A180"/>
    <mergeCell ref="A182:A183"/>
    <mergeCell ref="A185:A186"/>
    <mergeCell ref="N66:P66"/>
    <mergeCell ref="N67:P67"/>
    <mergeCell ref="F67:I67"/>
    <mergeCell ref="A99:C99"/>
    <mergeCell ref="N99:P99"/>
    <mergeCell ref="J72:L72"/>
    <mergeCell ref="N168:P168"/>
    <mergeCell ref="N100:P100"/>
    <mergeCell ref="A133:C133"/>
    <mergeCell ref="N133:P133"/>
    <mergeCell ref="F134:H134"/>
    <mergeCell ref="N134:P134"/>
    <mergeCell ref="A167:C167"/>
    <mergeCell ref="N167:P167"/>
    <mergeCell ref="A145:A146"/>
    <mergeCell ref="A148:A149"/>
    <mergeCell ref="A151:A152"/>
    <mergeCell ref="A154:A156"/>
    <mergeCell ref="A168:C168"/>
    <mergeCell ref="J139:L139"/>
    <mergeCell ref="J105:L105"/>
    <mergeCell ref="A107:A109"/>
  </mergeCells>
  <printOptions gridLines="1"/>
  <pageMargins left="0.6" right="0.6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4DD8-631F-4C25-94AA-5077096C30AF}">
  <dimension ref="A1:Q193"/>
  <sheetViews>
    <sheetView zoomScaleNormal="100" workbookViewId="0">
      <selection activeCell="N32" sqref="N32:P32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5" t="s">
        <v>66</v>
      </c>
      <c r="B1" s="36"/>
      <c r="C1" s="37"/>
      <c r="N1" s="35" t="s">
        <v>66</v>
      </c>
      <c r="O1" s="36"/>
      <c r="P1" s="37"/>
    </row>
    <row r="2" spans="1:17" x14ac:dyDescent="0.35">
      <c r="A2" s="53" t="s">
        <v>0</v>
      </c>
      <c r="B2" s="53"/>
      <c r="C2" s="53"/>
      <c r="F2" s="53" t="s">
        <v>50</v>
      </c>
      <c r="G2" s="53"/>
      <c r="H2" s="53"/>
      <c r="N2" s="53" t="s">
        <v>50</v>
      </c>
      <c r="O2" s="53"/>
      <c r="P2" s="53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9" t="s">
        <v>11</v>
      </c>
      <c r="F3" s="49"/>
      <c r="G3">
        <f>-A5*LN(A5)-B5*LN(B5)-0</f>
        <v>0.69297313392855187</v>
      </c>
    </row>
    <row r="4" spans="1:17" x14ac:dyDescent="0.35">
      <c r="A4">
        <v>263</v>
      </c>
      <c r="B4">
        <v>273</v>
      </c>
      <c r="C4">
        <v>0</v>
      </c>
      <c r="D4">
        <f>SUM(A4:C4)</f>
        <v>536</v>
      </c>
    </row>
    <row r="5" spans="1:17" x14ac:dyDescent="0.35">
      <c r="A5">
        <f>A4/$D$4</f>
        <v>0.49067164179104478</v>
      </c>
      <c r="B5">
        <f t="shared" ref="B5:D5" si="0">B4/$D$4</f>
        <v>0.50932835820895528</v>
      </c>
      <c r="C5">
        <f t="shared" si="0"/>
        <v>0</v>
      </c>
      <c r="D5">
        <f t="shared" si="0"/>
        <v>1</v>
      </c>
    </row>
    <row r="7" spans="1:17" x14ac:dyDescent="0.35">
      <c r="A7" t="s">
        <v>5</v>
      </c>
      <c r="B7" t="s">
        <v>6</v>
      </c>
      <c r="C7" s="48" t="s">
        <v>7</v>
      </c>
      <c r="D7" s="48"/>
      <c r="E7" s="48"/>
      <c r="F7" t="s">
        <v>4</v>
      </c>
      <c r="H7" t="s">
        <v>9</v>
      </c>
      <c r="J7" s="48" t="s">
        <v>12</v>
      </c>
      <c r="K7" s="48"/>
      <c r="L7" s="48"/>
    </row>
    <row r="8" spans="1:17" x14ac:dyDescent="0.35">
      <c r="C8" s="7" t="s">
        <v>1</v>
      </c>
      <c r="D8" s="2" t="s">
        <v>2</v>
      </c>
      <c r="E8" s="5" t="s">
        <v>3</v>
      </c>
      <c r="J8" s="7" t="s">
        <v>1</v>
      </c>
      <c r="K8" s="2" t="s">
        <v>2</v>
      </c>
      <c r="L8" s="5" t="s">
        <v>3</v>
      </c>
      <c r="N8" s="4" t="s">
        <v>10</v>
      </c>
      <c r="Q8" t="s">
        <v>13</v>
      </c>
    </row>
    <row r="9" spans="1:17" ht="27" customHeight="1" x14ac:dyDescent="0.35">
      <c r="A9" s="50" t="s">
        <v>14</v>
      </c>
      <c r="B9" s="23" t="s">
        <v>16</v>
      </c>
      <c r="C9" s="9">
        <v>0</v>
      </c>
      <c r="D9" s="16">
        <v>0</v>
      </c>
      <c r="E9" s="11">
        <v>0</v>
      </c>
      <c r="F9" s="10">
        <f>SUM(C9:E9)</f>
        <v>0</v>
      </c>
      <c r="H9">
        <f t="shared" ref="H9:H14" si="1">F9/$F$15</f>
        <v>0</v>
      </c>
      <c r="J9" t="e">
        <f>C9/$F9</f>
        <v>#DIV/0!</v>
      </c>
      <c r="K9" t="e">
        <f t="shared" ref="K9:L14" si="2">D9/$F9</f>
        <v>#DIV/0!</v>
      </c>
      <c r="L9" t="e">
        <f t="shared" si="2"/>
        <v>#DIV/0!</v>
      </c>
      <c r="N9">
        <v>0</v>
      </c>
    </row>
    <row r="10" spans="1:17" ht="29" x14ac:dyDescent="0.35">
      <c r="A10" s="51"/>
      <c r="B10" s="24" t="s">
        <v>17</v>
      </c>
      <c r="C10" s="8">
        <v>0</v>
      </c>
      <c r="D10" s="10">
        <v>0</v>
      </c>
      <c r="E10" s="6">
        <v>0</v>
      </c>
      <c r="F10" s="10">
        <f t="shared" ref="F10:F14" si="3">SUM(C10:E10)</f>
        <v>0</v>
      </c>
      <c r="H10">
        <f t="shared" si="1"/>
        <v>0</v>
      </c>
      <c r="J10" t="e">
        <f t="shared" ref="J10:J14" si="4">C10/$F10</f>
        <v>#DIV/0!</v>
      </c>
      <c r="K10" t="e">
        <f t="shared" si="2"/>
        <v>#DIV/0!</v>
      </c>
      <c r="L10" t="e">
        <f t="shared" si="2"/>
        <v>#DIV/0!</v>
      </c>
      <c r="N10">
        <v>0</v>
      </c>
    </row>
    <row r="11" spans="1:17" ht="29" x14ac:dyDescent="0.35">
      <c r="A11" s="51"/>
      <c r="B11" s="24" t="s">
        <v>26</v>
      </c>
      <c r="C11" s="8">
        <v>36</v>
      </c>
      <c r="D11" s="10">
        <v>71</v>
      </c>
      <c r="E11" s="6">
        <v>0</v>
      </c>
      <c r="F11" s="10">
        <f t="shared" si="3"/>
        <v>107</v>
      </c>
      <c r="H11">
        <f t="shared" si="1"/>
        <v>0.19962686567164178</v>
      </c>
      <c r="J11">
        <f t="shared" si="4"/>
        <v>0.3364485981308411</v>
      </c>
      <c r="K11">
        <f t="shared" si="2"/>
        <v>0.66355140186915884</v>
      </c>
      <c r="L11">
        <f t="shared" si="2"/>
        <v>0</v>
      </c>
      <c r="N11">
        <f>-J11*LN(J11)-K11*LN(K11)-0</f>
        <v>0.63865170311280939</v>
      </c>
    </row>
    <row r="12" spans="1:17" x14ac:dyDescent="0.35">
      <c r="A12" s="51"/>
      <c r="B12" s="24" t="s">
        <v>18</v>
      </c>
      <c r="C12" s="8">
        <v>0</v>
      </c>
      <c r="D12" s="10">
        <v>0</v>
      </c>
      <c r="E12" s="6">
        <v>0</v>
      </c>
      <c r="F12" s="10">
        <f t="shared" si="3"/>
        <v>0</v>
      </c>
      <c r="H12">
        <f t="shared" si="1"/>
        <v>0</v>
      </c>
      <c r="J12" t="e">
        <f t="shared" si="4"/>
        <v>#DIV/0!</v>
      </c>
      <c r="K12" t="e">
        <f t="shared" si="2"/>
        <v>#DIV/0!</v>
      </c>
      <c r="L12" t="e">
        <f t="shared" si="2"/>
        <v>#DIV/0!</v>
      </c>
      <c r="N12">
        <v>0</v>
      </c>
    </row>
    <row r="13" spans="1:17" ht="29" x14ac:dyDescent="0.35">
      <c r="A13" s="51"/>
      <c r="B13" s="24" t="s">
        <v>19</v>
      </c>
      <c r="C13" s="8">
        <v>0</v>
      </c>
      <c r="D13" s="10">
        <v>0</v>
      </c>
      <c r="E13" s="6">
        <v>0</v>
      </c>
      <c r="F13" s="10">
        <f t="shared" si="3"/>
        <v>0</v>
      </c>
      <c r="H13">
        <f t="shared" si="1"/>
        <v>0</v>
      </c>
      <c r="J13" t="e">
        <f t="shared" si="4"/>
        <v>#DIV/0!</v>
      </c>
      <c r="K13" t="e">
        <f t="shared" si="2"/>
        <v>#DIV/0!</v>
      </c>
      <c r="L13" t="e">
        <f t="shared" si="2"/>
        <v>#DIV/0!</v>
      </c>
      <c r="N13">
        <v>0</v>
      </c>
    </row>
    <row r="14" spans="1:17" x14ac:dyDescent="0.35">
      <c r="A14" s="52"/>
      <c r="B14" s="25" t="s">
        <v>20</v>
      </c>
      <c r="C14" s="7">
        <v>227</v>
      </c>
      <c r="D14" s="2">
        <v>202</v>
      </c>
      <c r="E14" s="5">
        <v>0</v>
      </c>
      <c r="F14" s="10">
        <f t="shared" si="3"/>
        <v>429</v>
      </c>
      <c r="H14">
        <f t="shared" si="1"/>
        <v>0.80037313432835822</v>
      </c>
      <c r="J14">
        <f t="shared" si="4"/>
        <v>0.52913752913752909</v>
      </c>
      <c r="K14">
        <f t="shared" si="2"/>
        <v>0.47086247086247085</v>
      </c>
      <c r="L14">
        <f t="shared" si="2"/>
        <v>0</v>
      </c>
      <c r="N14">
        <f>-J14*LN(J14)-K14*LN(K14)-0</f>
        <v>0.69144822698554198</v>
      </c>
    </row>
    <row r="15" spans="1:17" x14ac:dyDescent="0.35">
      <c r="A15" s="28"/>
      <c r="F15" s="12">
        <f>SUM(F9:F14)</f>
        <v>536</v>
      </c>
      <c r="G15" s="20" t="s">
        <v>4</v>
      </c>
      <c r="H15" s="2">
        <f>SUM(H9:H14)</f>
        <v>1</v>
      </c>
      <c r="N15" s="22" t="s">
        <v>15</v>
      </c>
      <c r="O15" s="22">
        <f>H9*N9+H10*N10+H11*N11+H12*N12+H13*N13+H14*N14</f>
        <v>0.68090862240647043</v>
      </c>
      <c r="Q15" s="1">
        <f>$G$3-O15</f>
        <v>1.2064511522081434E-2</v>
      </c>
    </row>
    <row r="16" spans="1:17" x14ac:dyDescent="0.35">
      <c r="A16" s="38" t="s">
        <v>27</v>
      </c>
      <c r="B16" s="13" t="s">
        <v>28</v>
      </c>
      <c r="C16" s="9">
        <v>0</v>
      </c>
      <c r="D16" s="16">
        <v>0</v>
      </c>
      <c r="E16" s="11">
        <v>0</v>
      </c>
      <c r="F16" s="16">
        <f>SUM(C16:E16)</f>
        <v>0</v>
      </c>
      <c r="H16">
        <f>F16/$F$19</f>
        <v>0</v>
      </c>
      <c r="J16" t="e">
        <f>C16/$F16</f>
        <v>#DIV/0!</v>
      </c>
      <c r="K16" t="e">
        <f t="shared" ref="K16:L18" si="5">D16/$F16</f>
        <v>#DIV/0!</v>
      </c>
      <c r="L16" t="e">
        <f t="shared" si="5"/>
        <v>#DIV/0!</v>
      </c>
      <c r="N16">
        <v>0</v>
      </c>
    </row>
    <row r="17" spans="1:17" ht="14.5" customHeight="1" x14ac:dyDescent="0.35">
      <c r="A17" s="39"/>
      <c r="B17" s="14" t="s">
        <v>29</v>
      </c>
      <c r="C17" s="8">
        <v>0</v>
      </c>
      <c r="D17" s="17">
        <v>0</v>
      </c>
      <c r="E17" s="6">
        <v>0</v>
      </c>
      <c r="F17" s="17">
        <f>SUM(C17:E17)</f>
        <v>0</v>
      </c>
      <c r="H17">
        <f>F17/$F$19</f>
        <v>0</v>
      </c>
      <c r="J17" t="e">
        <f t="shared" ref="J17:J18" si="6">C17/$F17</f>
        <v>#DIV/0!</v>
      </c>
      <c r="K17" t="e">
        <f t="shared" si="5"/>
        <v>#DIV/0!</v>
      </c>
      <c r="L17" t="e">
        <f t="shared" si="5"/>
        <v>#DIV/0!</v>
      </c>
      <c r="N17">
        <v>0</v>
      </c>
    </row>
    <row r="18" spans="1:17" x14ac:dyDescent="0.35">
      <c r="A18" s="40"/>
      <c r="B18" s="15" t="s">
        <v>20</v>
      </c>
      <c r="C18" s="7">
        <v>263</v>
      </c>
      <c r="D18" s="26">
        <v>273</v>
      </c>
      <c r="E18" s="5">
        <v>0</v>
      </c>
      <c r="F18" s="17">
        <f>SUM(C18:E18)</f>
        <v>536</v>
      </c>
      <c r="H18">
        <f>F18/$F$19</f>
        <v>1</v>
      </c>
      <c r="J18">
        <f t="shared" si="6"/>
        <v>0.49067164179104478</v>
      </c>
      <c r="K18">
        <f t="shared" si="5"/>
        <v>0.50932835820895528</v>
      </c>
      <c r="L18">
        <f t="shared" si="5"/>
        <v>0</v>
      </c>
      <c r="N18">
        <f>-J18*LN(J18)-K18*LN(K18)-0</f>
        <v>0.69297313392855187</v>
      </c>
    </row>
    <row r="19" spans="1:17" x14ac:dyDescent="0.35">
      <c r="A19" s="28"/>
      <c r="F19" s="17">
        <f>SUM(F16:F18)</f>
        <v>536</v>
      </c>
      <c r="G19" s="20" t="s">
        <v>4</v>
      </c>
      <c r="H19" s="2">
        <f>SUM(H16:H18)</f>
        <v>1</v>
      </c>
      <c r="N19" s="22" t="s">
        <v>55</v>
      </c>
      <c r="O19" s="1">
        <f>H16*N16+H17*N17+H18*N18</f>
        <v>0.69297313392855187</v>
      </c>
      <c r="Q19">
        <f>$G$3-O19</f>
        <v>0</v>
      </c>
    </row>
    <row r="20" spans="1:17" x14ac:dyDescent="0.35">
      <c r="A20" s="46" t="s">
        <v>30</v>
      </c>
      <c r="B20" s="13" t="s">
        <v>20</v>
      </c>
      <c r="C20" s="9">
        <v>0</v>
      </c>
      <c r="D20" s="16">
        <v>0</v>
      </c>
      <c r="E20" s="11">
        <v>0</v>
      </c>
      <c r="F20" s="16">
        <f>SUM(C20:E20)</f>
        <v>0</v>
      </c>
      <c r="H20" s="17">
        <f>F20/$F$22</f>
        <v>0</v>
      </c>
      <c r="J20" t="e">
        <f>C20/$F20</f>
        <v>#DIV/0!</v>
      </c>
      <c r="K20" t="e">
        <f t="shared" ref="K20:L21" si="7">D20/$F20</f>
        <v>#DIV/0!</v>
      </c>
      <c r="L20" t="e">
        <f t="shared" si="7"/>
        <v>#DIV/0!</v>
      </c>
      <c r="N20">
        <v>0</v>
      </c>
    </row>
    <row r="21" spans="1:17" x14ac:dyDescent="0.35">
      <c r="A21" s="47"/>
      <c r="B21" s="15" t="s">
        <v>31</v>
      </c>
      <c r="C21" s="7">
        <v>263</v>
      </c>
      <c r="D21" s="2">
        <v>273</v>
      </c>
      <c r="E21" s="5">
        <v>0</v>
      </c>
      <c r="F21" s="7">
        <f>SUM(C21:E21)</f>
        <v>536</v>
      </c>
      <c r="H21" s="17">
        <f>F21/$F$22</f>
        <v>1</v>
      </c>
      <c r="J21">
        <f>C21/$F21</f>
        <v>0.49067164179104478</v>
      </c>
      <c r="K21">
        <f t="shared" si="7"/>
        <v>0.50932835820895528</v>
      </c>
      <c r="L21">
        <f t="shared" si="7"/>
        <v>0</v>
      </c>
      <c r="N21">
        <f>-J21*LN(J21)-K21*LN(K21)-0</f>
        <v>0.69297313392855187</v>
      </c>
    </row>
    <row r="22" spans="1:17" x14ac:dyDescent="0.35">
      <c r="F22" s="17">
        <f>SUM(F20:F21)</f>
        <v>536</v>
      </c>
      <c r="G22" s="20" t="s">
        <v>4</v>
      </c>
      <c r="H22" s="2">
        <f>SUM(H20:H21)</f>
        <v>1</v>
      </c>
      <c r="N22" s="22" t="s">
        <v>56</v>
      </c>
      <c r="O22" s="1">
        <f>H20*N20+H21*N21</f>
        <v>0.69297313392855187</v>
      </c>
      <c r="Q22">
        <f>$G$3-O22</f>
        <v>0</v>
      </c>
    </row>
    <row r="23" spans="1:17" x14ac:dyDescent="0.35">
      <c r="A23" s="46" t="s">
        <v>34</v>
      </c>
      <c r="B23" s="18" t="s">
        <v>33</v>
      </c>
      <c r="C23" s="9">
        <v>262</v>
      </c>
      <c r="D23" s="16">
        <v>273</v>
      </c>
      <c r="E23" s="11">
        <v>0</v>
      </c>
      <c r="F23" s="9">
        <f>SUM(C23:E23)</f>
        <v>535</v>
      </c>
      <c r="H23">
        <f>F23/$F$25</f>
        <v>0.99813432835820892</v>
      </c>
      <c r="J23">
        <f>C23/$F23</f>
        <v>0.48971962616822429</v>
      </c>
      <c r="K23">
        <f t="shared" ref="K23:L24" si="8">D23/$F23</f>
        <v>0.51028037383177571</v>
      </c>
      <c r="L23">
        <f t="shared" si="8"/>
        <v>0</v>
      </c>
      <c r="N23">
        <f>-J23*LN(J23)-K23*LN(K23)-0</f>
        <v>0.69293579349245249</v>
      </c>
    </row>
    <row r="24" spans="1:17" x14ac:dyDescent="0.35">
      <c r="A24" s="47"/>
      <c r="B24" s="19" t="s">
        <v>8</v>
      </c>
      <c r="C24" s="7">
        <v>1</v>
      </c>
      <c r="D24" s="2">
        <v>0</v>
      </c>
      <c r="E24" s="5">
        <v>0</v>
      </c>
      <c r="F24" s="7">
        <f>SUM(C24:E24)</f>
        <v>1</v>
      </c>
      <c r="H24">
        <f>F24/$F$25</f>
        <v>1.8656716417910447E-3</v>
      </c>
      <c r="J24">
        <f>C24/$F24</f>
        <v>1</v>
      </c>
      <c r="K24">
        <f t="shared" si="8"/>
        <v>0</v>
      </c>
      <c r="L24">
        <f t="shared" si="8"/>
        <v>0</v>
      </c>
      <c r="N24">
        <f>-J24*LN(J24)-0</f>
        <v>0</v>
      </c>
    </row>
    <row r="25" spans="1:17" ht="14.5" customHeight="1" x14ac:dyDescent="0.35">
      <c r="F25" s="2">
        <f>SUM(F23:F24)</f>
        <v>536</v>
      </c>
      <c r="G25" s="20" t="s">
        <v>4</v>
      </c>
      <c r="H25" s="2">
        <f>SUM(H23:H24)</f>
        <v>1</v>
      </c>
      <c r="N25" s="22" t="s">
        <v>59</v>
      </c>
      <c r="O25" s="1">
        <f>H23*N23+H24*N24</f>
        <v>0.69164300283295166</v>
      </c>
      <c r="Q25">
        <f>$G$3-O25</f>
        <v>1.3301310956002066E-3</v>
      </c>
    </row>
    <row r="26" spans="1:17" ht="14.5" customHeight="1" x14ac:dyDescent="0.35">
      <c r="A26" s="43" t="s">
        <v>38</v>
      </c>
      <c r="B26" s="18" t="s">
        <v>39</v>
      </c>
      <c r="C26" s="9">
        <v>245</v>
      </c>
      <c r="D26" s="16">
        <v>265</v>
      </c>
      <c r="E26" s="11">
        <v>0</v>
      </c>
      <c r="F26">
        <f>SUM(C26:E26)</f>
        <v>510</v>
      </c>
      <c r="H26">
        <f>F26/$F$29</f>
        <v>0.95149253731343286</v>
      </c>
      <c r="J26">
        <f>C26/$F26</f>
        <v>0.48039215686274511</v>
      </c>
      <c r="K26">
        <f t="shared" ref="K26:L28" si="9">D26/$F26</f>
        <v>0.51960784313725494</v>
      </c>
      <c r="L26">
        <f t="shared" si="9"/>
        <v>0</v>
      </c>
      <c r="N26">
        <f>-J26*LN(J26)-K26*LN(K26)-0</f>
        <v>0.692378048326593</v>
      </c>
    </row>
    <row r="27" spans="1:17" x14ac:dyDescent="0.35">
      <c r="A27" s="44"/>
      <c r="B27" s="21" t="s">
        <v>40</v>
      </c>
      <c r="C27" s="8">
        <v>18</v>
      </c>
      <c r="D27" s="17">
        <v>8</v>
      </c>
      <c r="E27" s="6">
        <v>0</v>
      </c>
      <c r="F27">
        <f>SUM(C27:E27)</f>
        <v>26</v>
      </c>
      <c r="H27">
        <f>F27/$F$29</f>
        <v>4.8507462686567165E-2</v>
      </c>
      <c r="J27">
        <f t="shared" ref="J27:J28" si="10">C27/$F27</f>
        <v>0.69230769230769229</v>
      </c>
      <c r="K27">
        <f t="shared" si="9"/>
        <v>0.30769230769230771</v>
      </c>
      <c r="L27">
        <f t="shared" si="9"/>
        <v>0</v>
      </c>
      <c r="N27">
        <f>-J27*LN(J27)-K27*LN(K27)-0</f>
        <v>0.61724176973034162</v>
      </c>
    </row>
    <row r="28" spans="1:17" ht="29" x14ac:dyDescent="0.35">
      <c r="A28" s="45"/>
      <c r="B28" s="34" t="s">
        <v>41</v>
      </c>
      <c r="C28" s="7">
        <v>0</v>
      </c>
      <c r="D28" s="26">
        <v>0</v>
      </c>
      <c r="E28" s="5">
        <v>0</v>
      </c>
      <c r="F28" s="17">
        <f>SUM(C28:E28)</f>
        <v>0</v>
      </c>
      <c r="H28">
        <f>F28/$F$29</f>
        <v>0</v>
      </c>
      <c r="J28" t="e">
        <f t="shared" si="10"/>
        <v>#DIV/0!</v>
      </c>
      <c r="K28" t="e">
        <f t="shared" si="9"/>
        <v>#DIV/0!</v>
      </c>
      <c r="L28" t="e">
        <f t="shared" si="9"/>
        <v>#DIV/0!</v>
      </c>
      <c r="N28">
        <v>0</v>
      </c>
    </row>
    <row r="29" spans="1:17" x14ac:dyDescent="0.35">
      <c r="A29" s="33"/>
      <c r="F29" s="17">
        <f>SUM(F26:F28)</f>
        <v>536</v>
      </c>
      <c r="H29">
        <f>F29/$F$29</f>
        <v>1</v>
      </c>
      <c r="N29" s="22" t="s">
        <v>60</v>
      </c>
      <c r="O29" s="1">
        <f>H26*N26+H27*N27+H28*N28</f>
        <v>0.68873337809617774</v>
      </c>
      <c r="Q29">
        <f>$G$3-O29</f>
        <v>4.2397558323741258E-3</v>
      </c>
    </row>
    <row r="30" spans="1:17" ht="14.5" customHeight="1" x14ac:dyDescent="0.35"/>
    <row r="32" spans="1:17" x14ac:dyDescent="0.35">
      <c r="A32" s="35" t="s">
        <v>66</v>
      </c>
      <c r="B32" s="36"/>
      <c r="C32" s="37"/>
      <c r="N32" s="35" t="s">
        <v>66</v>
      </c>
      <c r="O32" s="36"/>
      <c r="P32" s="37"/>
    </row>
    <row r="33" spans="1:17" x14ac:dyDescent="0.35">
      <c r="A33" s="53" t="s">
        <v>51</v>
      </c>
      <c r="B33" s="53"/>
      <c r="C33" s="53"/>
      <c r="F33" s="53" t="s">
        <v>51</v>
      </c>
      <c r="G33" s="53"/>
      <c r="H33" s="53"/>
      <c r="N33" s="53" t="s">
        <v>51</v>
      </c>
      <c r="O33" s="53"/>
      <c r="P33" s="53"/>
    </row>
    <row r="34" spans="1:17" x14ac:dyDescent="0.35">
      <c r="A34" s="2" t="s">
        <v>1</v>
      </c>
      <c r="B34" s="2" t="s">
        <v>2</v>
      </c>
      <c r="C34" s="2" t="s">
        <v>3</v>
      </c>
      <c r="D34" s="2" t="s">
        <v>4</v>
      </c>
      <c r="E34" s="49" t="s">
        <v>11</v>
      </c>
      <c r="F34" s="49"/>
      <c r="G34">
        <f>0-C36*LN(C36)</f>
        <v>0</v>
      </c>
    </row>
    <row r="35" spans="1:17" x14ac:dyDescent="0.35">
      <c r="A35">
        <v>0</v>
      </c>
      <c r="B35">
        <v>0</v>
      </c>
      <c r="C35" s="30">
        <v>47</v>
      </c>
      <c r="D35">
        <f>SUM(A35:C35)</f>
        <v>47</v>
      </c>
    </row>
    <row r="36" spans="1:17" x14ac:dyDescent="0.35">
      <c r="A36">
        <f>A35/$D$35</f>
        <v>0</v>
      </c>
      <c r="B36">
        <f t="shared" ref="B36:D36" si="11">B35/$D$35</f>
        <v>0</v>
      </c>
      <c r="C36">
        <f t="shared" si="11"/>
        <v>1</v>
      </c>
      <c r="D36">
        <f t="shared" si="11"/>
        <v>1</v>
      </c>
    </row>
    <row r="37" spans="1:17" ht="14.5" customHeight="1" x14ac:dyDescent="0.35"/>
    <row r="38" spans="1:17" x14ac:dyDescent="0.35">
      <c r="A38" t="s">
        <v>5</v>
      </c>
      <c r="B38" t="s">
        <v>6</v>
      </c>
      <c r="C38" s="48" t="s">
        <v>7</v>
      </c>
      <c r="D38" s="48"/>
      <c r="E38" s="48"/>
      <c r="F38" t="s">
        <v>4</v>
      </c>
      <c r="H38" t="s">
        <v>9</v>
      </c>
      <c r="J38" s="48" t="s">
        <v>12</v>
      </c>
      <c r="K38" s="48"/>
      <c r="L38" s="48"/>
    </row>
    <row r="39" spans="1:17" x14ac:dyDescent="0.35">
      <c r="C39" s="7" t="s">
        <v>1</v>
      </c>
      <c r="D39" s="2" t="s">
        <v>2</v>
      </c>
      <c r="E39" s="5" t="s">
        <v>3</v>
      </c>
      <c r="J39" s="7" t="s">
        <v>1</v>
      </c>
      <c r="K39" s="2" t="s">
        <v>2</v>
      </c>
      <c r="L39" s="5" t="s">
        <v>3</v>
      </c>
      <c r="N39" s="4" t="s">
        <v>10</v>
      </c>
      <c r="Q39" t="s">
        <v>13</v>
      </c>
    </row>
    <row r="40" spans="1:17" ht="29" x14ac:dyDescent="0.35">
      <c r="A40" s="66" t="s">
        <v>14</v>
      </c>
      <c r="B40" s="23" t="s">
        <v>16</v>
      </c>
      <c r="C40" s="9"/>
      <c r="D40" s="16"/>
      <c r="E40" s="11"/>
      <c r="F40" s="10"/>
    </row>
    <row r="41" spans="1:17" ht="29" x14ac:dyDescent="0.35">
      <c r="A41" s="67"/>
      <c r="B41" s="24" t="s">
        <v>17</v>
      </c>
      <c r="C41" s="8"/>
      <c r="D41" s="10"/>
      <c r="E41" s="6"/>
      <c r="F41" s="10"/>
    </row>
    <row r="42" spans="1:17" ht="29" x14ac:dyDescent="0.35">
      <c r="A42" s="67"/>
      <c r="B42" s="24" t="s">
        <v>26</v>
      </c>
      <c r="C42" s="8"/>
      <c r="D42" s="10"/>
      <c r="E42" s="6"/>
      <c r="F42" s="10"/>
    </row>
    <row r="43" spans="1:17" x14ac:dyDescent="0.35">
      <c r="A43" s="67"/>
      <c r="B43" s="24" t="s">
        <v>18</v>
      </c>
      <c r="C43" s="8"/>
      <c r="D43" s="10"/>
      <c r="E43" s="6"/>
      <c r="F43" s="10"/>
    </row>
    <row r="44" spans="1:17" ht="29" x14ac:dyDescent="0.35">
      <c r="A44" s="67"/>
      <c r="B44" s="24" t="s">
        <v>19</v>
      </c>
      <c r="C44" s="8"/>
      <c r="D44" s="10"/>
      <c r="E44" s="6"/>
      <c r="F44" s="10"/>
    </row>
    <row r="45" spans="1:17" x14ac:dyDescent="0.35">
      <c r="A45" s="68"/>
      <c r="B45" s="25" t="s">
        <v>20</v>
      </c>
      <c r="C45" s="7"/>
      <c r="D45" s="2"/>
      <c r="E45" s="5"/>
      <c r="F45" s="10"/>
    </row>
    <row r="46" spans="1:17" x14ac:dyDescent="0.35">
      <c r="A46" s="28"/>
      <c r="F46" s="12"/>
      <c r="G46" s="20"/>
      <c r="N46" s="22" t="s">
        <v>15</v>
      </c>
      <c r="O46" s="22">
        <f>H40*N40+H41*N41+H42*N42+H43*N43+H44*N44+H45*N45</f>
        <v>0</v>
      </c>
      <c r="Q46">
        <f>$G$34-O46</f>
        <v>0</v>
      </c>
    </row>
    <row r="47" spans="1:17" x14ac:dyDescent="0.35">
      <c r="A47" s="38" t="s">
        <v>27</v>
      </c>
      <c r="B47" s="13" t="s">
        <v>28</v>
      </c>
      <c r="C47" s="9"/>
      <c r="D47" s="16"/>
      <c r="E47" s="11"/>
      <c r="F47" s="16"/>
    </row>
    <row r="48" spans="1:17" x14ac:dyDescent="0.35">
      <c r="A48" s="39"/>
      <c r="B48" s="14" t="s">
        <v>29</v>
      </c>
      <c r="C48" s="8"/>
      <c r="D48" s="17"/>
      <c r="E48" s="6"/>
      <c r="F48" s="17"/>
    </row>
    <row r="49" spans="1:17" ht="14.5" customHeight="1" x14ac:dyDescent="0.35">
      <c r="A49" s="40"/>
      <c r="B49" s="15" t="s">
        <v>20</v>
      </c>
      <c r="C49" s="7"/>
      <c r="D49" s="26"/>
      <c r="E49" s="5"/>
      <c r="F49" s="17"/>
    </row>
    <row r="50" spans="1:17" x14ac:dyDescent="0.35">
      <c r="A50" s="28"/>
      <c r="F50" s="17"/>
      <c r="G50" s="20"/>
      <c r="N50" s="22" t="s">
        <v>55</v>
      </c>
      <c r="O50" s="1">
        <f>H47*N47+H48*N48+H49*N49</f>
        <v>0</v>
      </c>
      <c r="Q50">
        <f>$G$34-O50</f>
        <v>0</v>
      </c>
    </row>
    <row r="51" spans="1:17" x14ac:dyDescent="0.35">
      <c r="A51" s="46" t="s">
        <v>30</v>
      </c>
      <c r="B51" s="13" t="s">
        <v>20</v>
      </c>
      <c r="C51" s="9"/>
      <c r="D51" s="16"/>
      <c r="E51" s="11"/>
      <c r="F51" s="16"/>
    </row>
    <row r="52" spans="1:17" x14ac:dyDescent="0.35">
      <c r="A52" s="47"/>
      <c r="B52" s="15" t="s">
        <v>31</v>
      </c>
      <c r="C52" s="7"/>
      <c r="D52" s="2"/>
      <c r="E52" s="5"/>
      <c r="F52" s="7"/>
    </row>
    <row r="53" spans="1:17" x14ac:dyDescent="0.35">
      <c r="F53" s="17"/>
      <c r="G53" s="20"/>
      <c r="N53" s="22" t="s">
        <v>56</v>
      </c>
      <c r="O53" s="1">
        <f>H51*N51+H52*N52</f>
        <v>0</v>
      </c>
      <c r="Q53">
        <f>$G$34-O53</f>
        <v>0</v>
      </c>
    </row>
    <row r="54" spans="1:17" x14ac:dyDescent="0.35">
      <c r="A54" s="46" t="s">
        <v>34</v>
      </c>
      <c r="B54" s="18" t="s">
        <v>33</v>
      </c>
      <c r="C54" s="9"/>
      <c r="D54" s="16"/>
      <c r="E54" s="11"/>
      <c r="F54" s="9"/>
    </row>
    <row r="55" spans="1:17" x14ac:dyDescent="0.35">
      <c r="A55" s="47"/>
      <c r="B55" s="19" t="s">
        <v>8</v>
      </c>
      <c r="C55" s="7"/>
      <c r="D55" s="2"/>
      <c r="E55" s="5"/>
      <c r="F55" s="7"/>
    </row>
    <row r="56" spans="1:17" x14ac:dyDescent="0.35">
      <c r="F56" s="2"/>
      <c r="G56" s="20"/>
      <c r="N56" s="22" t="s">
        <v>59</v>
      </c>
      <c r="O56" s="1">
        <f>H54*N54+H55*N55</f>
        <v>0</v>
      </c>
      <c r="Q56">
        <f>$G$34-O56</f>
        <v>0</v>
      </c>
    </row>
    <row r="57" spans="1:17" ht="14.5" customHeight="1" x14ac:dyDescent="0.35">
      <c r="A57" s="43" t="s">
        <v>38</v>
      </c>
      <c r="B57" s="18" t="s">
        <v>39</v>
      </c>
      <c r="C57" s="9"/>
      <c r="D57" s="16"/>
      <c r="E57" s="11"/>
    </row>
    <row r="58" spans="1:17" x14ac:dyDescent="0.35">
      <c r="A58" s="44"/>
      <c r="B58" s="21" t="s">
        <v>40</v>
      </c>
      <c r="C58" s="8"/>
      <c r="D58" s="17"/>
      <c r="E58" s="6"/>
    </row>
    <row r="59" spans="1:17" x14ac:dyDescent="0.35">
      <c r="A59" s="45"/>
      <c r="B59" s="19" t="s">
        <v>41</v>
      </c>
      <c r="C59" s="7"/>
      <c r="D59" s="26"/>
      <c r="E59" s="5"/>
      <c r="F59" s="17"/>
    </row>
    <row r="60" spans="1:17" ht="14.5" customHeight="1" x14ac:dyDescent="0.35">
      <c r="A60" s="33"/>
      <c r="F60" s="17"/>
      <c r="N60" s="22" t="s">
        <v>60</v>
      </c>
      <c r="O60" s="1">
        <f>H57*N57+H58*N58+H59*N59</f>
        <v>0</v>
      </c>
      <c r="Q60">
        <f>$G$34-O60</f>
        <v>0</v>
      </c>
    </row>
    <row r="65" ht="14.5" customHeight="1" x14ac:dyDescent="0.35"/>
    <row r="70" ht="14.5" customHeight="1" x14ac:dyDescent="0.35"/>
    <row r="73" ht="29" customHeight="1" x14ac:dyDescent="0.35"/>
    <row r="76" ht="14.5" customHeight="1" x14ac:dyDescent="0.35"/>
    <row r="80" ht="14.5" customHeight="1" x14ac:dyDescent="0.35"/>
    <row r="84" ht="14.5" customHeight="1" x14ac:dyDescent="0.35"/>
    <row r="88" ht="14.5" customHeight="1" x14ac:dyDescent="0.35"/>
    <row r="93" ht="14.5" customHeight="1" x14ac:dyDescent="0.35"/>
    <row r="96" ht="14.5" customHeight="1" x14ac:dyDescent="0.35"/>
    <row r="104" ht="14.5" customHeight="1" x14ac:dyDescent="0.35"/>
    <row r="106" ht="29" customHeight="1" x14ac:dyDescent="0.35"/>
    <row r="109" ht="14.5" customHeight="1" x14ac:dyDescent="0.35"/>
    <row r="113" ht="14.5" customHeight="1" x14ac:dyDescent="0.35"/>
    <row r="115" ht="14.5" customHeight="1" x14ac:dyDescent="0.35"/>
    <row r="117" ht="14.5" customHeight="1" x14ac:dyDescent="0.35"/>
    <row r="126" ht="14.5" customHeight="1" x14ac:dyDescent="0.35"/>
    <row r="127" ht="14.5" customHeight="1" x14ac:dyDescent="0.35"/>
    <row r="135" ht="14.5" customHeight="1" x14ac:dyDescent="0.35"/>
    <row r="139" ht="29" customHeight="1" x14ac:dyDescent="0.35"/>
    <row r="143" ht="14.5" customHeight="1" x14ac:dyDescent="0.35"/>
    <row r="146" ht="14.5" customHeight="1" x14ac:dyDescent="0.35"/>
    <row r="148" ht="14.5" customHeight="1" x14ac:dyDescent="0.35"/>
    <row r="150" ht="14.5" customHeight="1" x14ac:dyDescent="0.35"/>
    <row r="154" ht="14.5" customHeight="1" x14ac:dyDescent="0.35"/>
    <row r="159" ht="14.5" customHeight="1" x14ac:dyDescent="0.35"/>
    <row r="166" ht="14.5" customHeight="1" x14ac:dyDescent="0.35"/>
    <row r="174" ht="14.5" customHeight="1" x14ac:dyDescent="0.35"/>
    <row r="182" ht="14.5" customHeight="1" x14ac:dyDescent="0.35"/>
    <row r="187" ht="14.5" customHeight="1" x14ac:dyDescent="0.35"/>
    <row r="193" ht="14.5" customHeight="1" x14ac:dyDescent="0.35"/>
  </sheetData>
  <mergeCells count="26">
    <mergeCell ref="F33:H33"/>
    <mergeCell ref="N33:P33"/>
    <mergeCell ref="N32:P32"/>
    <mergeCell ref="A54:A55"/>
    <mergeCell ref="A57:A59"/>
    <mergeCell ref="C38:E38"/>
    <mergeCell ref="J38:L38"/>
    <mergeCell ref="A40:A45"/>
    <mergeCell ref="A47:A49"/>
    <mergeCell ref="A51:A52"/>
    <mergeCell ref="A33:C33"/>
    <mergeCell ref="E34:F34"/>
    <mergeCell ref="F2:H2"/>
    <mergeCell ref="N2:P2"/>
    <mergeCell ref="A1:C1"/>
    <mergeCell ref="N1:P1"/>
    <mergeCell ref="A32:C32"/>
    <mergeCell ref="A20:A21"/>
    <mergeCell ref="A23:A24"/>
    <mergeCell ref="A26:A28"/>
    <mergeCell ref="A2:C2"/>
    <mergeCell ref="E3:F3"/>
    <mergeCell ref="C7:E7"/>
    <mergeCell ref="J7:L7"/>
    <mergeCell ref="A9:A14"/>
    <mergeCell ref="A16:A18"/>
  </mergeCells>
  <printOptions gridLines="1"/>
  <pageMargins left="0.6" right="0.6" top="0.6" bottom="0.6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EC3C-3EFB-402A-A865-4EFD59939955}">
  <dimension ref="A1:Q191"/>
  <sheetViews>
    <sheetView zoomScaleNormal="100" workbookViewId="0">
      <selection activeCell="A3" sqref="A3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5" t="s">
        <v>69</v>
      </c>
      <c r="B1" s="36"/>
      <c r="C1" s="37"/>
      <c r="N1" s="35" t="s">
        <v>69</v>
      </c>
      <c r="O1" s="36"/>
      <c r="P1" s="37"/>
    </row>
    <row r="2" spans="1:17" x14ac:dyDescent="0.35">
      <c r="A2" s="53" t="s">
        <v>0</v>
      </c>
      <c r="B2" s="53"/>
      <c r="C2" s="53"/>
      <c r="F2" s="53" t="s">
        <v>52</v>
      </c>
      <c r="G2" s="53"/>
      <c r="H2" s="53"/>
      <c r="N2" s="53" t="s">
        <v>52</v>
      </c>
      <c r="O2" s="53"/>
      <c r="P2" s="53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9" t="s">
        <v>11</v>
      </c>
      <c r="F3" s="49"/>
      <c r="G3">
        <f>-A5*LN(A5)-B5*LN(B5)-C5*LN(C5)</f>
        <v>0.86031695878845194</v>
      </c>
    </row>
    <row r="4" spans="1:17" x14ac:dyDescent="0.35">
      <c r="A4">
        <v>1320</v>
      </c>
      <c r="B4">
        <v>2216</v>
      </c>
      <c r="C4">
        <v>250</v>
      </c>
      <c r="D4">
        <f>SUM(A4:C4)</f>
        <v>3786</v>
      </c>
    </row>
    <row r="5" spans="1:17" x14ac:dyDescent="0.35">
      <c r="A5">
        <f>A4/$D$4</f>
        <v>0.34865293185419971</v>
      </c>
      <c r="B5">
        <f t="shared" ref="B5:D5" si="0">B4/$D$4</f>
        <v>0.58531431590068672</v>
      </c>
      <c r="C5">
        <f t="shared" si="0"/>
        <v>6.6032752245113582E-2</v>
      </c>
      <c r="D5">
        <f t="shared" si="0"/>
        <v>1</v>
      </c>
    </row>
    <row r="7" spans="1:17" x14ac:dyDescent="0.35">
      <c r="A7" t="s">
        <v>5</v>
      </c>
      <c r="B7" t="s">
        <v>6</v>
      </c>
      <c r="C7" s="48" t="s">
        <v>7</v>
      </c>
      <c r="D7" s="48"/>
      <c r="E7" s="48"/>
      <c r="F7" t="s">
        <v>4</v>
      </c>
      <c r="H7" t="s">
        <v>9</v>
      </c>
      <c r="J7" s="48" t="s">
        <v>12</v>
      </c>
      <c r="K7" s="48"/>
      <c r="L7" s="48"/>
    </row>
    <row r="8" spans="1:17" x14ac:dyDescent="0.35">
      <c r="C8" s="7" t="s">
        <v>1</v>
      </c>
      <c r="D8" s="2" t="s">
        <v>2</v>
      </c>
      <c r="E8" s="5" t="s">
        <v>3</v>
      </c>
      <c r="J8" s="7" t="s">
        <v>1</v>
      </c>
      <c r="K8" s="2" t="s">
        <v>2</v>
      </c>
      <c r="L8" s="5" t="s">
        <v>3</v>
      </c>
      <c r="N8" s="4" t="s">
        <v>10</v>
      </c>
      <c r="Q8" t="s">
        <v>13</v>
      </c>
    </row>
    <row r="9" spans="1:17" ht="27" customHeight="1" x14ac:dyDescent="0.35">
      <c r="A9" s="50" t="s">
        <v>14</v>
      </c>
      <c r="B9" s="23" t="s">
        <v>16</v>
      </c>
      <c r="C9" s="9">
        <v>1</v>
      </c>
      <c r="D9" s="16">
        <v>0</v>
      </c>
      <c r="E9" s="11">
        <v>0</v>
      </c>
      <c r="F9" s="10">
        <f>SUM(C9:E9)</f>
        <v>1</v>
      </c>
      <c r="H9">
        <f t="shared" ref="H9:H14" si="1">F9/$F$15</f>
        <v>2.6413100898045432E-4</v>
      </c>
      <c r="J9">
        <f>C9/$F9</f>
        <v>1</v>
      </c>
      <c r="K9">
        <f t="shared" ref="K9:L14" si="2">D9/$F9</f>
        <v>0</v>
      </c>
      <c r="L9">
        <f t="shared" si="2"/>
        <v>0</v>
      </c>
      <c r="N9">
        <f>-J9*LN(J9)-0</f>
        <v>0</v>
      </c>
    </row>
    <row r="10" spans="1:17" ht="29" x14ac:dyDescent="0.35">
      <c r="A10" s="51"/>
      <c r="B10" s="24" t="s">
        <v>17</v>
      </c>
      <c r="C10" s="8">
        <v>7</v>
      </c>
      <c r="D10" s="10">
        <v>0</v>
      </c>
      <c r="E10" s="6">
        <v>0</v>
      </c>
      <c r="F10" s="10">
        <f t="shared" ref="F10:F14" si="3">SUM(C10:E10)</f>
        <v>7</v>
      </c>
      <c r="H10">
        <f t="shared" si="1"/>
        <v>1.8489170628631802E-3</v>
      </c>
      <c r="J10">
        <f t="shared" ref="J10:J14" si="4">C10/$F10</f>
        <v>1</v>
      </c>
      <c r="K10">
        <f t="shared" si="2"/>
        <v>0</v>
      </c>
      <c r="L10">
        <f t="shared" si="2"/>
        <v>0</v>
      </c>
      <c r="N10">
        <f>-J10*LN(J10)-0</f>
        <v>0</v>
      </c>
    </row>
    <row r="11" spans="1:17" ht="29" x14ac:dyDescent="0.35">
      <c r="A11" s="51"/>
      <c r="B11" s="24" t="s">
        <v>26</v>
      </c>
      <c r="C11" s="8">
        <v>64</v>
      </c>
      <c r="D11" s="10">
        <v>9</v>
      </c>
      <c r="E11" s="6">
        <v>0</v>
      </c>
      <c r="F11" s="10">
        <f t="shared" si="3"/>
        <v>73</v>
      </c>
      <c r="H11">
        <f t="shared" si="1"/>
        <v>1.9281563655573163E-2</v>
      </c>
      <c r="J11">
        <f t="shared" si="4"/>
        <v>0.87671232876712324</v>
      </c>
      <c r="K11">
        <f t="shared" si="2"/>
        <v>0.12328767123287671</v>
      </c>
      <c r="L11">
        <f t="shared" si="2"/>
        <v>0</v>
      </c>
      <c r="N11">
        <f>-J11*LN(J11)-K11*LN(K11)-0</f>
        <v>0.37342466675051483</v>
      </c>
    </row>
    <row r="12" spans="1:17" x14ac:dyDescent="0.35">
      <c r="A12" s="51"/>
      <c r="B12" s="24" t="s">
        <v>18</v>
      </c>
      <c r="C12" s="8">
        <v>0</v>
      </c>
      <c r="D12" s="10">
        <v>0</v>
      </c>
      <c r="E12" s="6">
        <v>0</v>
      </c>
      <c r="F12" s="10">
        <f t="shared" si="3"/>
        <v>0</v>
      </c>
      <c r="H12">
        <f t="shared" si="1"/>
        <v>0</v>
      </c>
      <c r="J12" t="e">
        <f t="shared" si="4"/>
        <v>#DIV/0!</v>
      </c>
      <c r="K12" t="e">
        <f t="shared" si="2"/>
        <v>#DIV/0!</v>
      </c>
      <c r="L12" t="e">
        <f t="shared" si="2"/>
        <v>#DIV/0!</v>
      </c>
      <c r="N12">
        <v>0</v>
      </c>
    </row>
    <row r="13" spans="1:17" ht="29" x14ac:dyDescent="0.35">
      <c r="A13" s="51"/>
      <c r="B13" s="24" t="s">
        <v>19</v>
      </c>
      <c r="C13" s="8">
        <v>0</v>
      </c>
      <c r="D13" s="10">
        <v>0</v>
      </c>
      <c r="E13" s="6">
        <v>0</v>
      </c>
      <c r="F13" s="10">
        <f t="shared" si="3"/>
        <v>0</v>
      </c>
      <c r="H13">
        <f t="shared" si="1"/>
        <v>0</v>
      </c>
      <c r="J13" t="e">
        <f t="shared" si="4"/>
        <v>#DIV/0!</v>
      </c>
      <c r="K13" t="e">
        <f t="shared" si="2"/>
        <v>#DIV/0!</v>
      </c>
      <c r="L13" t="e">
        <f t="shared" si="2"/>
        <v>#DIV/0!</v>
      </c>
      <c r="N13">
        <v>0</v>
      </c>
    </row>
    <row r="14" spans="1:17" x14ac:dyDescent="0.35">
      <c r="A14" s="52"/>
      <c r="B14" s="25" t="s">
        <v>20</v>
      </c>
      <c r="C14" s="7">
        <v>1248</v>
      </c>
      <c r="D14" s="2">
        <v>2207</v>
      </c>
      <c r="E14" s="5">
        <v>250</v>
      </c>
      <c r="F14" s="10">
        <f t="shared" si="3"/>
        <v>3705</v>
      </c>
      <c r="H14">
        <f t="shared" si="1"/>
        <v>0.97860538827258325</v>
      </c>
      <c r="J14">
        <f t="shared" si="4"/>
        <v>0.33684210526315789</v>
      </c>
      <c r="K14">
        <f t="shared" si="2"/>
        <v>0.59568151147098514</v>
      </c>
      <c r="L14">
        <f t="shared" si="2"/>
        <v>6.7476383265856948E-2</v>
      </c>
      <c r="N14">
        <f t="shared" ref="N14" si="5">-J14*LN(J14)-K14*LN(K14)-L14*LN(L14)</f>
        <v>0.85703881029751883</v>
      </c>
    </row>
    <row r="15" spans="1:17" x14ac:dyDescent="0.35">
      <c r="A15" s="28"/>
      <c r="F15" s="12">
        <f>SUM(F9:F14)</f>
        <v>3786</v>
      </c>
      <c r="G15" s="20" t="s">
        <v>4</v>
      </c>
      <c r="H15" s="2">
        <f>SUM(H9:H14)</f>
        <v>1</v>
      </c>
      <c r="N15" s="22" t="s">
        <v>67</v>
      </c>
      <c r="O15" s="22">
        <f>H9*N9+H10*N10+H11*N11+H12*N12+H13*N13+H14*N14</f>
        <v>0.84590300919838746</v>
      </c>
      <c r="Q15" s="1">
        <f>$G$3-O15</f>
        <v>1.4413949590064479E-2</v>
      </c>
    </row>
    <row r="16" spans="1:17" x14ac:dyDescent="0.35">
      <c r="A16" s="38" t="s">
        <v>27</v>
      </c>
      <c r="B16" s="13" t="s">
        <v>28</v>
      </c>
      <c r="C16" s="9">
        <v>5</v>
      </c>
      <c r="D16" s="16">
        <v>0</v>
      </c>
      <c r="E16" s="11">
        <v>0</v>
      </c>
      <c r="F16" s="16">
        <f>SUM(C16:E16)</f>
        <v>5</v>
      </c>
      <c r="H16">
        <f>F16/$F$19</f>
        <v>1.3206550449022716E-3</v>
      </c>
      <c r="J16">
        <f>C16/$F16</f>
        <v>1</v>
      </c>
      <c r="K16">
        <f t="shared" ref="K16:L18" si="6">D16/$F16</f>
        <v>0</v>
      </c>
      <c r="L16">
        <f t="shared" si="6"/>
        <v>0</v>
      </c>
      <c r="N16">
        <f>-J16*LN(J16)-0</f>
        <v>0</v>
      </c>
    </row>
    <row r="17" spans="1:17" ht="14.5" customHeight="1" x14ac:dyDescent="0.35">
      <c r="A17" s="39"/>
      <c r="B17" s="14" t="s">
        <v>29</v>
      </c>
      <c r="C17" s="8">
        <v>0</v>
      </c>
      <c r="D17" s="17">
        <v>0</v>
      </c>
      <c r="E17" s="6">
        <v>0</v>
      </c>
      <c r="F17" s="17">
        <f>SUM(C17:E17)</f>
        <v>0</v>
      </c>
      <c r="H17">
        <f>F17/$F$19</f>
        <v>0</v>
      </c>
      <c r="J17" t="e">
        <f t="shared" ref="J17:J18" si="7">C17/$F17</f>
        <v>#DIV/0!</v>
      </c>
      <c r="K17" t="e">
        <f t="shared" si="6"/>
        <v>#DIV/0!</v>
      </c>
      <c r="L17" t="e">
        <f t="shared" si="6"/>
        <v>#DIV/0!</v>
      </c>
      <c r="N17">
        <v>0</v>
      </c>
    </row>
    <row r="18" spans="1:17" x14ac:dyDescent="0.35">
      <c r="A18" s="40"/>
      <c r="B18" s="15" t="s">
        <v>20</v>
      </c>
      <c r="C18" s="7">
        <v>1315</v>
      </c>
      <c r="D18" s="26">
        <v>2216</v>
      </c>
      <c r="E18" s="5">
        <v>250</v>
      </c>
      <c r="F18" s="17">
        <f>SUM(C18:E18)</f>
        <v>3781</v>
      </c>
      <c r="H18">
        <f>F18/$F$19</f>
        <v>0.99867934495509769</v>
      </c>
      <c r="J18">
        <f t="shared" si="7"/>
        <v>0.34779158952658029</v>
      </c>
      <c r="K18">
        <f t="shared" si="6"/>
        <v>0.58608833641893676</v>
      </c>
      <c r="L18">
        <f t="shared" si="6"/>
        <v>6.6120074054482947E-2</v>
      </c>
      <c r="N18">
        <f t="shared" ref="N18" si="8">-J18*LN(J18)-K18*LN(K18)-L18*LN(L18)</f>
        <v>0.8600596233292237</v>
      </c>
    </row>
    <row r="19" spans="1:17" x14ac:dyDescent="0.35">
      <c r="A19" s="28"/>
      <c r="F19" s="17">
        <f>SUM(F16:F18)</f>
        <v>3786</v>
      </c>
      <c r="G19" s="20" t="s">
        <v>4</v>
      </c>
      <c r="H19" s="2">
        <f>SUM(H16:H18)</f>
        <v>1</v>
      </c>
      <c r="N19" s="22" t="s">
        <v>55</v>
      </c>
      <c r="O19" s="1">
        <f>H16*N16+H17*N17+H18*N18</f>
        <v>0.85892378124875723</v>
      </c>
      <c r="Q19">
        <f>$G$3-O19</f>
        <v>1.393177539694701E-3</v>
      </c>
    </row>
    <row r="20" spans="1:17" x14ac:dyDescent="0.35">
      <c r="A20" s="46" t="s">
        <v>30</v>
      </c>
      <c r="B20" s="13" t="s">
        <v>20</v>
      </c>
      <c r="C20" s="9">
        <v>0</v>
      </c>
      <c r="D20" s="16">
        <v>0</v>
      </c>
      <c r="E20" s="11">
        <v>0</v>
      </c>
      <c r="F20" s="16">
        <f>SUM(C20:E20)</f>
        <v>0</v>
      </c>
      <c r="H20" s="17">
        <f>F20/$F$22</f>
        <v>0</v>
      </c>
      <c r="J20" t="e">
        <f>C20/$F20</f>
        <v>#DIV/0!</v>
      </c>
      <c r="K20" t="e">
        <f t="shared" ref="K20:L21" si="9">D20/$F20</f>
        <v>#DIV/0!</v>
      </c>
      <c r="L20" t="e">
        <f t="shared" si="9"/>
        <v>#DIV/0!</v>
      </c>
      <c r="N20">
        <v>0</v>
      </c>
    </row>
    <row r="21" spans="1:17" x14ac:dyDescent="0.35">
      <c r="A21" s="47"/>
      <c r="B21" s="15" t="s">
        <v>31</v>
      </c>
      <c r="C21" s="7">
        <v>1320</v>
      </c>
      <c r="D21" s="2">
        <v>2216</v>
      </c>
      <c r="E21" s="5">
        <v>250</v>
      </c>
      <c r="F21" s="7">
        <f>SUM(C21:E21)</f>
        <v>3786</v>
      </c>
      <c r="H21" s="17">
        <f>F21/$F$22</f>
        <v>1</v>
      </c>
      <c r="J21">
        <f>C21/$F21</f>
        <v>0.34865293185419971</v>
      </c>
      <c r="K21">
        <f t="shared" si="9"/>
        <v>0.58531431590068672</v>
      </c>
      <c r="L21">
        <f t="shared" si="9"/>
        <v>6.6032752245113582E-2</v>
      </c>
      <c r="N21">
        <f t="shared" ref="N21:N23" si="10">-J21*LN(J21)-K21*LN(K21)-L21*LN(L21)</f>
        <v>0.86031695878845194</v>
      </c>
    </row>
    <row r="22" spans="1:17" x14ac:dyDescent="0.35">
      <c r="F22" s="17">
        <f>SUM(F20:F21)</f>
        <v>3786</v>
      </c>
      <c r="G22" s="20" t="s">
        <v>4</v>
      </c>
      <c r="H22" s="2">
        <f>SUM(H20:H21)</f>
        <v>1</v>
      </c>
      <c r="N22" s="22" t="s">
        <v>56</v>
      </c>
      <c r="O22" s="1">
        <f>H20*N20+H21*N21</f>
        <v>0.86031695878845194</v>
      </c>
      <c r="Q22">
        <f>$G$3-O22</f>
        <v>0</v>
      </c>
    </row>
    <row r="23" spans="1:17" x14ac:dyDescent="0.35">
      <c r="A23" s="41" t="s">
        <v>32</v>
      </c>
      <c r="B23" s="13" t="s">
        <v>33</v>
      </c>
      <c r="C23" s="9">
        <v>1320</v>
      </c>
      <c r="D23" s="16">
        <v>2202</v>
      </c>
      <c r="E23" s="11">
        <v>250</v>
      </c>
      <c r="F23" s="9">
        <f>SUM(C23:E23)</f>
        <v>3772</v>
      </c>
      <c r="H23">
        <f>F23/$F$25</f>
        <v>0.99630216587427367</v>
      </c>
      <c r="J23">
        <f>C23/$F23</f>
        <v>0.34994697773064687</v>
      </c>
      <c r="K23">
        <f t="shared" ref="K23:L24" si="11">D23/$F23</f>
        <v>0.58377518557794272</v>
      </c>
      <c r="L23">
        <f t="shared" si="11"/>
        <v>6.6277836691410394E-2</v>
      </c>
      <c r="N23">
        <f t="shared" si="10"/>
        <v>0.86151726340126644</v>
      </c>
    </row>
    <row r="24" spans="1:17" x14ac:dyDescent="0.35">
      <c r="A24" s="42"/>
      <c r="B24" s="15" t="s">
        <v>8</v>
      </c>
      <c r="C24" s="7">
        <v>0</v>
      </c>
      <c r="D24" s="26">
        <v>14</v>
      </c>
      <c r="E24" s="5">
        <v>0</v>
      </c>
      <c r="F24">
        <f>SUM(C24:E24)</f>
        <v>14</v>
      </c>
      <c r="H24">
        <f>F24/$F$25</f>
        <v>3.6978341257263604E-3</v>
      </c>
      <c r="J24">
        <f t="shared" ref="J24" si="12">C24/$F24</f>
        <v>0</v>
      </c>
      <c r="K24">
        <f t="shared" si="11"/>
        <v>1</v>
      </c>
      <c r="L24">
        <f t="shared" si="11"/>
        <v>0</v>
      </c>
      <c r="N24">
        <f>0-K24*LN(K24)-0</f>
        <v>0</v>
      </c>
    </row>
    <row r="25" spans="1:17" ht="14.5" customHeight="1" x14ac:dyDescent="0.35">
      <c r="A25" s="28"/>
      <c r="F25" s="17">
        <f>SUM(F23:F24)</f>
        <v>3786</v>
      </c>
      <c r="G25" s="20" t="s">
        <v>4</v>
      </c>
      <c r="H25" s="2">
        <f>SUM(H23:H24)</f>
        <v>1</v>
      </c>
      <c r="N25" s="22" t="s">
        <v>68</v>
      </c>
      <c r="O25" s="1">
        <f>H23*N23+H24*N24</f>
        <v>0.85833151546475883</v>
      </c>
      <c r="Q25">
        <f>$G$3-O25</f>
        <v>1.9854433236931035E-3</v>
      </c>
    </row>
    <row r="26" spans="1:17" ht="14.5" customHeight="1" x14ac:dyDescent="0.35">
      <c r="A26" s="43" t="s">
        <v>38</v>
      </c>
      <c r="B26" s="18" t="s">
        <v>39</v>
      </c>
      <c r="C26" s="9">
        <v>1250</v>
      </c>
      <c r="D26" s="16">
        <v>1972</v>
      </c>
      <c r="E26" s="11">
        <v>224</v>
      </c>
      <c r="F26">
        <f>SUM(C26:E26)</f>
        <v>3446</v>
      </c>
      <c r="H26">
        <f>F26/$F$29</f>
        <v>0.9101954569466455</v>
      </c>
      <c r="J26">
        <f>C26/$F26</f>
        <v>0.36273940800928611</v>
      </c>
      <c r="K26">
        <f t="shared" ref="K26:L28" si="13">D26/$F26</f>
        <v>0.5722576900754498</v>
      </c>
      <c r="L26">
        <f t="shared" si="13"/>
        <v>6.5002901915264075E-2</v>
      </c>
      <c r="N26">
        <f t="shared" ref="N26:N27" si="14">-J26*LN(J26)-K26*LN(K26)-L26*LN(L26)</f>
        <v>0.86493203321481293</v>
      </c>
    </row>
    <row r="27" spans="1:17" x14ac:dyDescent="0.35">
      <c r="A27" s="44"/>
      <c r="B27" s="21" t="s">
        <v>40</v>
      </c>
      <c r="C27" s="8">
        <v>70</v>
      </c>
      <c r="D27" s="17">
        <v>223</v>
      </c>
      <c r="E27" s="6">
        <v>26</v>
      </c>
      <c r="F27">
        <f>SUM(C27:E27)</f>
        <v>319</v>
      </c>
      <c r="H27">
        <f>F27/$F$29</f>
        <v>8.4257791864764925E-2</v>
      </c>
      <c r="J27">
        <f t="shared" ref="J27:J28" si="15">C27/$F27</f>
        <v>0.21943573667711599</v>
      </c>
      <c r="K27">
        <f t="shared" si="13"/>
        <v>0.69905956112852663</v>
      </c>
      <c r="L27">
        <f t="shared" si="13"/>
        <v>8.1504702194357362E-2</v>
      </c>
      <c r="N27">
        <f t="shared" si="14"/>
        <v>0.78743410602114516</v>
      </c>
    </row>
    <row r="28" spans="1:17" ht="29" x14ac:dyDescent="0.35">
      <c r="A28" s="45"/>
      <c r="B28" s="34" t="s">
        <v>41</v>
      </c>
      <c r="C28" s="7">
        <v>0</v>
      </c>
      <c r="D28" s="26">
        <v>21</v>
      </c>
      <c r="E28" s="5">
        <v>0</v>
      </c>
      <c r="F28" s="17">
        <f>SUM(C28:E28)</f>
        <v>21</v>
      </c>
      <c r="H28">
        <f>F28/$F$29</f>
        <v>5.5467511885895406E-3</v>
      </c>
      <c r="J28">
        <f t="shared" si="15"/>
        <v>0</v>
      </c>
      <c r="K28">
        <f t="shared" si="13"/>
        <v>1</v>
      </c>
      <c r="L28">
        <f t="shared" si="13"/>
        <v>0</v>
      </c>
      <c r="N28">
        <f>0-K28*LN(K28)-0</f>
        <v>0</v>
      </c>
    </row>
    <row r="29" spans="1:17" x14ac:dyDescent="0.35">
      <c r="A29" s="33"/>
      <c r="F29" s="17">
        <f>SUM(F26:F28)</f>
        <v>3786</v>
      </c>
      <c r="H29">
        <f>F29/$F$29</f>
        <v>1</v>
      </c>
      <c r="N29" s="22" t="s">
        <v>60</v>
      </c>
      <c r="O29" s="1">
        <f>H26*N26+H27*N27+H28*N28</f>
        <v>0.85360466621209463</v>
      </c>
      <c r="Q29">
        <f>$G$3-O29</f>
        <v>6.7122925763573038E-3</v>
      </c>
    </row>
    <row r="30" spans="1:17" x14ac:dyDescent="0.35">
      <c r="A30" s="35" t="s">
        <v>69</v>
      </c>
      <c r="B30" s="36"/>
      <c r="C30" s="37"/>
      <c r="N30" s="35" t="s">
        <v>69</v>
      </c>
      <c r="O30" s="36"/>
      <c r="P30" s="37"/>
    </row>
    <row r="31" spans="1:17" x14ac:dyDescent="0.35">
      <c r="A31" s="53" t="s">
        <v>0</v>
      </c>
      <c r="B31" s="53"/>
      <c r="C31" s="53"/>
      <c r="F31" s="53" t="s">
        <v>53</v>
      </c>
      <c r="G31" s="53"/>
      <c r="H31" s="53"/>
      <c r="N31" s="53" t="s">
        <v>53</v>
      </c>
      <c r="O31" s="53"/>
      <c r="P31" s="53"/>
    </row>
    <row r="32" spans="1:17" x14ac:dyDescent="0.35">
      <c r="A32" s="2" t="s">
        <v>1</v>
      </c>
      <c r="B32" s="2" t="s">
        <v>2</v>
      </c>
      <c r="C32" s="2" t="s">
        <v>3</v>
      </c>
      <c r="D32" s="2" t="s">
        <v>4</v>
      </c>
      <c r="E32" s="49" t="s">
        <v>11</v>
      </c>
      <c r="F32" s="49"/>
      <c r="G32">
        <f>-A34*LN(A34)-B34*LN(B34)-C34*LN(C34)</f>
        <v>0.97156966928530908</v>
      </c>
    </row>
    <row r="33" spans="1:17" x14ac:dyDescent="0.35">
      <c r="A33">
        <v>346</v>
      </c>
      <c r="B33">
        <v>859</v>
      </c>
      <c r="C33">
        <v>282</v>
      </c>
      <c r="D33">
        <f>SUM(A33:C33)</f>
        <v>1487</v>
      </c>
    </row>
    <row r="34" spans="1:17" x14ac:dyDescent="0.35">
      <c r="A34">
        <f>A33/$D$33</f>
        <v>0.23268325487558844</v>
      </c>
      <c r="B34">
        <f t="shared" ref="B34:D34" si="16">B33/$D$33</f>
        <v>0.57767316745124409</v>
      </c>
      <c r="C34">
        <f t="shared" si="16"/>
        <v>0.18964357767316745</v>
      </c>
      <c r="D34">
        <f t="shared" si="16"/>
        <v>1</v>
      </c>
    </row>
    <row r="35" spans="1:17" ht="14.5" customHeight="1" x14ac:dyDescent="0.35"/>
    <row r="36" spans="1:17" x14ac:dyDescent="0.35">
      <c r="A36" t="s">
        <v>5</v>
      </c>
      <c r="B36" t="s">
        <v>6</v>
      </c>
      <c r="C36" s="48" t="s">
        <v>7</v>
      </c>
      <c r="D36" s="48"/>
      <c r="E36" s="48"/>
      <c r="F36" t="s">
        <v>4</v>
      </c>
      <c r="H36" t="s">
        <v>9</v>
      </c>
      <c r="J36" s="48" t="s">
        <v>12</v>
      </c>
      <c r="K36" s="48"/>
      <c r="L36" s="48"/>
    </row>
    <row r="37" spans="1:17" x14ac:dyDescent="0.35">
      <c r="C37" s="7" t="s">
        <v>1</v>
      </c>
      <c r="D37" s="2" t="s">
        <v>2</v>
      </c>
      <c r="E37" s="5" t="s">
        <v>3</v>
      </c>
      <c r="J37" s="7" t="s">
        <v>1</v>
      </c>
      <c r="K37" s="2" t="s">
        <v>2</v>
      </c>
      <c r="L37" s="5" t="s">
        <v>3</v>
      </c>
      <c r="N37" s="4" t="s">
        <v>10</v>
      </c>
      <c r="Q37" t="s">
        <v>13</v>
      </c>
    </row>
    <row r="38" spans="1:17" ht="29" x14ac:dyDescent="0.35">
      <c r="A38" s="50" t="s">
        <v>14</v>
      </c>
      <c r="B38" s="23" t="s">
        <v>16</v>
      </c>
      <c r="C38" s="9">
        <v>0</v>
      </c>
      <c r="D38" s="16">
        <v>0</v>
      </c>
      <c r="E38" s="11">
        <v>0</v>
      </c>
      <c r="F38" s="10">
        <f>SUM(C38:E38)</f>
        <v>0</v>
      </c>
      <c r="H38">
        <f>F38/$F$44</f>
        <v>0</v>
      </c>
      <c r="J38" t="e">
        <f>C38/$F38</f>
        <v>#DIV/0!</v>
      </c>
      <c r="K38" t="e">
        <f t="shared" ref="K38:L43" si="17">D38/$F38</f>
        <v>#DIV/0!</v>
      </c>
      <c r="L38" t="e">
        <f t="shared" si="17"/>
        <v>#DIV/0!</v>
      </c>
      <c r="N38">
        <v>0</v>
      </c>
    </row>
    <row r="39" spans="1:17" ht="29" x14ac:dyDescent="0.35">
      <c r="A39" s="51"/>
      <c r="B39" s="24" t="s">
        <v>17</v>
      </c>
      <c r="C39" s="8">
        <v>0</v>
      </c>
      <c r="D39" s="10">
        <v>19</v>
      </c>
      <c r="E39" s="6">
        <v>0</v>
      </c>
      <c r="F39" s="10">
        <f t="shared" ref="F39:F43" si="18">SUM(C39:E39)</f>
        <v>19</v>
      </c>
      <c r="H39">
        <f t="shared" ref="H39:H57" si="19">F39/$F$44</f>
        <v>1.2777404169468728E-2</v>
      </c>
      <c r="J39">
        <f t="shared" ref="J39:J43" si="20">C39/$F39</f>
        <v>0</v>
      </c>
      <c r="K39">
        <f t="shared" si="17"/>
        <v>1</v>
      </c>
      <c r="L39">
        <f t="shared" si="17"/>
        <v>0</v>
      </c>
      <c r="N39">
        <f>0-K39*LN(K39)-0</f>
        <v>0</v>
      </c>
    </row>
    <row r="40" spans="1:17" ht="29" x14ac:dyDescent="0.35">
      <c r="A40" s="51"/>
      <c r="B40" s="24" t="s">
        <v>26</v>
      </c>
      <c r="C40" s="8">
        <v>0</v>
      </c>
      <c r="D40" s="10">
        <v>0</v>
      </c>
      <c r="E40" s="6">
        <v>0</v>
      </c>
      <c r="F40" s="10">
        <f t="shared" si="18"/>
        <v>0</v>
      </c>
      <c r="H40">
        <f t="shared" si="19"/>
        <v>0</v>
      </c>
      <c r="J40" t="e">
        <f t="shared" si="20"/>
        <v>#DIV/0!</v>
      </c>
      <c r="K40" t="e">
        <f t="shared" si="17"/>
        <v>#DIV/0!</v>
      </c>
      <c r="L40" t="e">
        <f t="shared" si="17"/>
        <v>#DIV/0!</v>
      </c>
      <c r="N40">
        <v>0</v>
      </c>
    </row>
    <row r="41" spans="1:17" x14ac:dyDescent="0.35">
      <c r="A41" s="51"/>
      <c r="B41" s="24" t="s">
        <v>18</v>
      </c>
      <c r="C41" s="8">
        <v>0</v>
      </c>
      <c r="D41" s="10">
        <v>0</v>
      </c>
      <c r="E41" s="6">
        <v>0</v>
      </c>
      <c r="F41" s="10">
        <f t="shared" si="18"/>
        <v>0</v>
      </c>
      <c r="H41">
        <f t="shared" si="19"/>
        <v>0</v>
      </c>
      <c r="J41" t="e">
        <f t="shared" si="20"/>
        <v>#DIV/0!</v>
      </c>
      <c r="K41" t="e">
        <f t="shared" si="17"/>
        <v>#DIV/0!</v>
      </c>
      <c r="L41" t="e">
        <f t="shared" si="17"/>
        <v>#DIV/0!</v>
      </c>
      <c r="N41">
        <v>0</v>
      </c>
    </row>
    <row r="42" spans="1:17" ht="29" x14ac:dyDescent="0.35">
      <c r="A42" s="51"/>
      <c r="B42" s="24" t="s">
        <v>19</v>
      </c>
      <c r="C42" s="8">
        <v>0</v>
      </c>
      <c r="D42" s="10">
        <v>0</v>
      </c>
      <c r="E42" s="6">
        <v>0</v>
      </c>
      <c r="F42" s="10">
        <f t="shared" si="18"/>
        <v>0</v>
      </c>
      <c r="H42">
        <f t="shared" si="19"/>
        <v>0</v>
      </c>
      <c r="J42" t="e">
        <f t="shared" si="20"/>
        <v>#DIV/0!</v>
      </c>
      <c r="K42" t="e">
        <f t="shared" si="17"/>
        <v>#DIV/0!</v>
      </c>
      <c r="L42" t="e">
        <f t="shared" si="17"/>
        <v>#DIV/0!</v>
      </c>
      <c r="N42">
        <v>0</v>
      </c>
    </row>
    <row r="43" spans="1:17" x14ac:dyDescent="0.35">
      <c r="A43" s="52"/>
      <c r="B43" s="25" t="s">
        <v>20</v>
      </c>
      <c r="C43" s="7">
        <v>346</v>
      </c>
      <c r="D43" s="2">
        <v>840</v>
      </c>
      <c r="E43" s="5">
        <v>282</v>
      </c>
      <c r="F43" s="10">
        <f t="shared" si="18"/>
        <v>1468</v>
      </c>
      <c r="H43">
        <f t="shared" si="19"/>
        <v>0.98722259583053129</v>
      </c>
      <c r="J43">
        <f t="shared" si="20"/>
        <v>0.23569482288828339</v>
      </c>
      <c r="K43">
        <f t="shared" si="17"/>
        <v>0.57220708446866486</v>
      </c>
      <c r="L43">
        <f t="shared" si="17"/>
        <v>0.19209809264305178</v>
      </c>
      <c r="N43">
        <f t="shared" ref="N43" si="21">-J43*LN(J43)-K43*LN(K43)-L43*LN(L43)</f>
        <v>0.97698100527943199</v>
      </c>
    </row>
    <row r="44" spans="1:17" x14ac:dyDescent="0.35">
      <c r="A44" s="28"/>
      <c r="F44" s="12">
        <f>SUM(F38:F43)</f>
        <v>1487</v>
      </c>
      <c r="G44" s="20" t="s">
        <v>4</v>
      </c>
      <c r="H44">
        <f t="shared" si="19"/>
        <v>1</v>
      </c>
      <c r="N44" s="22" t="s">
        <v>67</v>
      </c>
      <c r="O44" s="22">
        <f>H38*N38+H39*N39+H40*N40+H41*N41+H42*N42+H43*N43</f>
        <v>0.96449772410908285</v>
      </c>
      <c r="Q44" s="1">
        <f>$G$32-O44</f>
        <v>7.0719451762262242E-3</v>
      </c>
    </row>
    <row r="45" spans="1:17" x14ac:dyDescent="0.35">
      <c r="A45" s="38" t="s">
        <v>27</v>
      </c>
      <c r="B45" s="13" t="s">
        <v>28</v>
      </c>
      <c r="C45" s="9">
        <v>0</v>
      </c>
      <c r="D45" s="16">
        <v>0</v>
      </c>
      <c r="E45" s="11">
        <v>0</v>
      </c>
      <c r="F45" s="16">
        <f>SUM(C45:E45)</f>
        <v>0</v>
      </c>
      <c r="H45">
        <f t="shared" si="19"/>
        <v>0</v>
      </c>
      <c r="J45" t="e">
        <f>C45/$F45</f>
        <v>#DIV/0!</v>
      </c>
      <c r="K45" t="e">
        <f t="shared" ref="K45:L47" si="22">D45/$F45</f>
        <v>#DIV/0!</v>
      </c>
      <c r="L45" t="e">
        <f t="shared" si="22"/>
        <v>#DIV/0!</v>
      </c>
      <c r="N45">
        <v>0</v>
      </c>
    </row>
    <row r="46" spans="1:17" x14ac:dyDescent="0.35">
      <c r="A46" s="39"/>
      <c r="B46" s="14" t="s">
        <v>29</v>
      </c>
      <c r="C46" s="8">
        <v>0</v>
      </c>
      <c r="D46" s="17">
        <v>0</v>
      </c>
      <c r="E46" s="6">
        <v>0</v>
      </c>
      <c r="F46" s="17">
        <f>SUM(C46:E46)</f>
        <v>0</v>
      </c>
      <c r="H46">
        <f t="shared" si="19"/>
        <v>0</v>
      </c>
      <c r="J46" t="e">
        <f t="shared" ref="J46:J47" si="23">C46/$F46</f>
        <v>#DIV/0!</v>
      </c>
      <c r="K46" t="e">
        <f t="shared" si="22"/>
        <v>#DIV/0!</v>
      </c>
      <c r="L46" t="e">
        <f t="shared" si="22"/>
        <v>#DIV/0!</v>
      </c>
      <c r="N46">
        <v>0</v>
      </c>
    </row>
    <row r="47" spans="1:17" ht="14.5" customHeight="1" x14ac:dyDescent="0.35">
      <c r="A47" s="40"/>
      <c r="B47" s="15" t="s">
        <v>20</v>
      </c>
      <c r="C47" s="7">
        <v>346</v>
      </c>
      <c r="D47" s="26">
        <v>859</v>
      </c>
      <c r="E47" s="5">
        <v>282</v>
      </c>
      <c r="F47" s="17">
        <f>SUM(C47:E47)</f>
        <v>1487</v>
      </c>
      <c r="H47">
        <f t="shared" si="19"/>
        <v>1</v>
      </c>
      <c r="J47">
        <f t="shared" si="23"/>
        <v>0.23268325487558844</v>
      </c>
      <c r="K47">
        <f t="shared" si="22"/>
        <v>0.57767316745124409</v>
      </c>
      <c r="L47">
        <f t="shared" si="22"/>
        <v>0.18964357767316745</v>
      </c>
      <c r="N47">
        <f t="shared" ref="N47" si="24">-J47*LN(J47)-K47*LN(K47)-L47*LN(L47)</f>
        <v>0.97156966928530908</v>
      </c>
    </row>
    <row r="48" spans="1:17" x14ac:dyDescent="0.35">
      <c r="A48" s="28"/>
      <c r="F48" s="17">
        <f>SUM(F45:F47)</f>
        <v>1487</v>
      </c>
      <c r="G48" s="20" t="s">
        <v>4</v>
      </c>
      <c r="H48">
        <f t="shared" si="19"/>
        <v>1</v>
      </c>
      <c r="N48" s="22" t="s">
        <v>55</v>
      </c>
      <c r="O48" s="1">
        <f>H45*N45+H46*N46+H47*N47</f>
        <v>0.97156966928530908</v>
      </c>
      <c r="Q48">
        <f>$G$32-O48</f>
        <v>0</v>
      </c>
    </row>
    <row r="49" spans="1:17" x14ac:dyDescent="0.35">
      <c r="A49" s="46" t="s">
        <v>30</v>
      </c>
      <c r="B49" s="13" t="s">
        <v>20</v>
      </c>
      <c r="C49" s="9">
        <v>0</v>
      </c>
      <c r="D49" s="16">
        <v>0</v>
      </c>
      <c r="E49" s="11">
        <v>0</v>
      </c>
      <c r="F49" s="16">
        <f>SUM(C49:E49)</f>
        <v>0</v>
      </c>
      <c r="H49">
        <f t="shared" si="19"/>
        <v>0</v>
      </c>
      <c r="J49" t="e">
        <f>C49/$F49</f>
        <v>#DIV/0!</v>
      </c>
      <c r="K49" t="e">
        <f t="shared" ref="K49:L50" si="25">D49/$F49</f>
        <v>#DIV/0!</v>
      </c>
      <c r="L49" t="e">
        <f t="shared" si="25"/>
        <v>#DIV/0!</v>
      </c>
      <c r="N49">
        <v>0</v>
      </c>
    </row>
    <row r="50" spans="1:17" x14ac:dyDescent="0.35">
      <c r="A50" s="47"/>
      <c r="B50" s="15" t="s">
        <v>31</v>
      </c>
      <c r="C50" s="7">
        <v>346</v>
      </c>
      <c r="D50" s="2">
        <v>859</v>
      </c>
      <c r="E50" s="5">
        <v>282</v>
      </c>
      <c r="F50" s="7">
        <f>SUM(C50:E50)</f>
        <v>1487</v>
      </c>
      <c r="H50">
        <f t="shared" si="19"/>
        <v>1</v>
      </c>
      <c r="J50">
        <f>C50/$F50</f>
        <v>0.23268325487558844</v>
      </c>
      <c r="K50">
        <f t="shared" si="25"/>
        <v>0.57767316745124409</v>
      </c>
      <c r="L50">
        <f t="shared" si="25"/>
        <v>0.18964357767316745</v>
      </c>
      <c r="N50">
        <f t="shared" ref="N50:N52" si="26">-J50*LN(J50)-K50*LN(K50)-L50*LN(L50)</f>
        <v>0.97156966928530908</v>
      </c>
    </row>
    <row r="51" spans="1:17" x14ac:dyDescent="0.35">
      <c r="F51" s="17">
        <f>SUM(F49:F50)</f>
        <v>1487</v>
      </c>
      <c r="G51" s="20" t="s">
        <v>4</v>
      </c>
      <c r="H51">
        <f t="shared" si="19"/>
        <v>1</v>
      </c>
      <c r="N51" s="22" t="s">
        <v>56</v>
      </c>
      <c r="O51" s="1">
        <f>H49*N49+H50*N50</f>
        <v>0.97156966928530908</v>
      </c>
      <c r="Q51">
        <f>$G$32-O51</f>
        <v>0</v>
      </c>
    </row>
    <row r="52" spans="1:17" x14ac:dyDescent="0.35">
      <c r="A52" s="41" t="s">
        <v>32</v>
      </c>
      <c r="B52" s="13" t="s">
        <v>33</v>
      </c>
      <c r="C52" s="9">
        <v>346</v>
      </c>
      <c r="D52" s="16">
        <v>859</v>
      </c>
      <c r="E52" s="11">
        <v>282</v>
      </c>
      <c r="F52" s="9">
        <f>SUM(C52:E52)</f>
        <v>1487</v>
      </c>
      <c r="H52">
        <f t="shared" si="19"/>
        <v>1</v>
      </c>
      <c r="J52">
        <f>C52/$F52</f>
        <v>0.23268325487558844</v>
      </c>
      <c r="K52">
        <f t="shared" ref="K52:L53" si="27">D52/$F52</f>
        <v>0.57767316745124409</v>
      </c>
      <c r="L52">
        <f t="shared" si="27"/>
        <v>0.18964357767316745</v>
      </c>
      <c r="N52">
        <f t="shared" si="26"/>
        <v>0.97156966928530908</v>
      </c>
    </row>
    <row r="53" spans="1:17" x14ac:dyDescent="0.35">
      <c r="A53" s="42"/>
      <c r="B53" s="15" t="s">
        <v>8</v>
      </c>
      <c r="C53" s="7">
        <v>0</v>
      </c>
      <c r="D53" s="26">
        <v>0</v>
      </c>
      <c r="E53" s="5">
        <v>0</v>
      </c>
      <c r="F53">
        <f>SUM(C53:E53)</f>
        <v>0</v>
      </c>
      <c r="H53">
        <f t="shared" si="19"/>
        <v>0</v>
      </c>
      <c r="J53" t="e">
        <f t="shared" ref="J53" si="28">C53/$F53</f>
        <v>#DIV/0!</v>
      </c>
      <c r="K53" t="e">
        <f t="shared" si="27"/>
        <v>#DIV/0!</v>
      </c>
      <c r="L53" t="e">
        <f t="shared" si="27"/>
        <v>#DIV/0!</v>
      </c>
      <c r="N53">
        <v>0</v>
      </c>
    </row>
    <row r="54" spans="1:17" x14ac:dyDescent="0.35">
      <c r="A54" s="28"/>
      <c r="F54" s="17">
        <f>SUM(F52:F53)</f>
        <v>1487</v>
      </c>
      <c r="G54" s="20" t="s">
        <v>4</v>
      </c>
      <c r="H54">
        <f t="shared" si="19"/>
        <v>1</v>
      </c>
      <c r="N54" s="22" t="s">
        <v>68</v>
      </c>
      <c r="O54" s="1">
        <f>H52*N52+H53*N53</f>
        <v>0.97156966928530908</v>
      </c>
      <c r="Q54">
        <f>$G$32-O54</f>
        <v>0</v>
      </c>
    </row>
    <row r="55" spans="1:17" ht="14.5" customHeight="1" x14ac:dyDescent="0.35">
      <c r="A55" s="43" t="s">
        <v>38</v>
      </c>
      <c r="B55" s="18" t="s">
        <v>39</v>
      </c>
      <c r="C55" s="9">
        <v>339</v>
      </c>
      <c r="D55" s="16">
        <v>844</v>
      </c>
      <c r="E55" s="11">
        <v>275</v>
      </c>
      <c r="F55">
        <f>SUM(C55:E55)</f>
        <v>1458</v>
      </c>
      <c r="H55">
        <f t="shared" si="19"/>
        <v>0.98049764626765301</v>
      </c>
      <c r="J55">
        <f>C55/$F55</f>
        <v>0.23251028806584362</v>
      </c>
      <c r="K55">
        <f t="shared" ref="K55:L57" si="29">D55/$F55</f>
        <v>0.57887517146776402</v>
      </c>
      <c r="L55">
        <f t="shared" si="29"/>
        <v>0.18861454046639231</v>
      </c>
      <c r="N55">
        <f t="shared" ref="N55:N56" si="30">-J55*LN(J55)-K55*LN(K55)-L55*LN(L55)</f>
        <v>0.97026206915346802</v>
      </c>
    </row>
    <row r="56" spans="1:17" x14ac:dyDescent="0.35">
      <c r="A56" s="44"/>
      <c r="B56" s="21" t="s">
        <v>40</v>
      </c>
      <c r="C56" s="8">
        <v>7</v>
      </c>
      <c r="D56" s="17">
        <v>11</v>
      </c>
      <c r="E56" s="6">
        <v>7</v>
      </c>
      <c r="F56">
        <f>SUM(C56:E56)</f>
        <v>25</v>
      </c>
      <c r="H56">
        <f t="shared" si="19"/>
        <v>1.6812373907195696E-2</v>
      </c>
      <c r="J56">
        <f t="shared" ref="J56:J57" si="31">C56/$F56</f>
        <v>0.28000000000000003</v>
      </c>
      <c r="K56">
        <f t="shared" si="29"/>
        <v>0.44</v>
      </c>
      <c r="L56">
        <f t="shared" si="29"/>
        <v>0.28000000000000003</v>
      </c>
      <c r="N56">
        <f t="shared" si="30"/>
        <v>1.0740922213659423</v>
      </c>
    </row>
    <row r="57" spans="1:17" x14ac:dyDescent="0.35">
      <c r="A57" s="45"/>
      <c r="B57" s="19" t="s">
        <v>41</v>
      </c>
      <c r="C57" s="7">
        <v>0</v>
      </c>
      <c r="D57" s="26">
        <v>4</v>
      </c>
      <c r="E57" s="5">
        <v>0</v>
      </c>
      <c r="F57" s="17">
        <f>SUM(C57:E57)</f>
        <v>4</v>
      </c>
      <c r="H57">
        <f t="shared" si="19"/>
        <v>2.6899798251513113E-3</v>
      </c>
      <c r="J57">
        <f t="shared" si="31"/>
        <v>0</v>
      </c>
      <c r="K57">
        <f t="shared" si="29"/>
        <v>1</v>
      </c>
      <c r="L57">
        <f t="shared" si="29"/>
        <v>0</v>
      </c>
      <c r="N57">
        <f>0-K57*LN(K57)-0</f>
        <v>0</v>
      </c>
    </row>
    <row r="58" spans="1:17" ht="14.5" customHeight="1" x14ac:dyDescent="0.35">
      <c r="A58" s="33"/>
      <c r="F58" s="17">
        <f>SUM(F55:F57)</f>
        <v>1487</v>
      </c>
      <c r="H58">
        <f>F58/$F$44</f>
        <v>1</v>
      </c>
      <c r="N58" s="22" t="s">
        <v>60</v>
      </c>
      <c r="O58" s="1">
        <f>H55*N55+H56*N56+H57*N57</f>
        <v>0.96939771510417283</v>
      </c>
      <c r="Q58">
        <f>$G$32-O58</f>
        <v>2.1719541811362486E-3</v>
      </c>
    </row>
    <row r="63" spans="1:17" ht="14.5" customHeight="1" x14ac:dyDescent="0.35"/>
    <row r="68" ht="14.5" customHeight="1" x14ac:dyDescent="0.35"/>
    <row r="74" ht="14.5" customHeight="1" x14ac:dyDescent="0.35"/>
    <row r="75" ht="14.5" customHeight="1" x14ac:dyDescent="0.35"/>
    <row r="79" ht="14.5" customHeight="1" x14ac:dyDescent="0.35"/>
    <row r="86" ht="14.5" customHeight="1" x14ac:dyDescent="0.35"/>
    <row r="88" ht="14.5" customHeight="1" x14ac:dyDescent="0.35"/>
    <row r="91" ht="14.5" customHeight="1" x14ac:dyDescent="0.35"/>
    <row r="94" ht="14.5" customHeight="1" x14ac:dyDescent="0.35"/>
    <row r="101" ht="29" customHeight="1" x14ac:dyDescent="0.35"/>
    <row r="102" ht="14.5" customHeight="1" x14ac:dyDescent="0.35"/>
    <row r="107" ht="14.5" customHeight="1" x14ac:dyDescent="0.35"/>
    <row r="108" ht="14.5" customHeight="1" x14ac:dyDescent="0.35"/>
    <row r="112" ht="14.5" customHeight="1" x14ac:dyDescent="0.35"/>
    <row r="113" ht="14.5" customHeight="1" x14ac:dyDescent="0.35"/>
    <row r="121" ht="14.5" customHeight="1" x14ac:dyDescent="0.35"/>
    <row r="124" ht="14.5" customHeight="1" x14ac:dyDescent="0.35"/>
    <row r="125" ht="14.5" customHeight="1" x14ac:dyDescent="0.35"/>
    <row r="133" ht="14.5" customHeight="1" x14ac:dyDescent="0.35"/>
    <row r="134" ht="29" customHeight="1" x14ac:dyDescent="0.35"/>
    <row r="141" ht="14.5" customHeight="1" x14ac:dyDescent="0.35"/>
    <row r="145" ht="14.5" customHeight="1" x14ac:dyDescent="0.35"/>
    <row r="146" ht="14.5" customHeight="1" x14ac:dyDescent="0.35"/>
    <row r="152" ht="14.5" customHeight="1" x14ac:dyDescent="0.35"/>
    <row r="154" ht="14.5" customHeight="1" x14ac:dyDescent="0.35"/>
    <row r="157" ht="14.5" customHeight="1" x14ac:dyDescent="0.35"/>
    <row r="164" ht="14.5" customHeight="1" x14ac:dyDescent="0.35"/>
    <row r="172" ht="14.5" customHeight="1" x14ac:dyDescent="0.35"/>
    <row r="180" ht="14.5" customHeight="1" x14ac:dyDescent="0.35"/>
    <row r="185" ht="14.5" customHeight="1" x14ac:dyDescent="0.35"/>
    <row r="191" ht="14.5" customHeight="1" x14ac:dyDescent="0.35"/>
  </sheetData>
  <mergeCells count="26">
    <mergeCell ref="F31:H31"/>
    <mergeCell ref="N31:P31"/>
    <mergeCell ref="A55:A57"/>
    <mergeCell ref="C36:E36"/>
    <mergeCell ref="J36:L36"/>
    <mergeCell ref="A38:A43"/>
    <mergeCell ref="A45:A47"/>
    <mergeCell ref="A49:A50"/>
    <mergeCell ref="A52:A53"/>
    <mergeCell ref="A31:C31"/>
    <mergeCell ref="E32:F32"/>
    <mergeCell ref="F2:H2"/>
    <mergeCell ref="N2:P2"/>
    <mergeCell ref="A1:C1"/>
    <mergeCell ref="N1:P1"/>
    <mergeCell ref="A30:C30"/>
    <mergeCell ref="N30:P30"/>
    <mergeCell ref="A20:A21"/>
    <mergeCell ref="A23:A24"/>
    <mergeCell ref="A26:A28"/>
    <mergeCell ref="A2:C2"/>
    <mergeCell ref="E3:F3"/>
    <mergeCell ref="C7:E7"/>
    <mergeCell ref="J7:L7"/>
    <mergeCell ref="A9:A14"/>
    <mergeCell ref="A16:A18"/>
  </mergeCells>
  <printOptions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8100-8B9F-4B26-9F6B-9E6F106DF262}">
  <dimension ref="A1:Q191"/>
  <sheetViews>
    <sheetView zoomScaleNormal="100" workbookViewId="0">
      <selection activeCell="N37" sqref="N37:Q37"/>
    </sheetView>
  </sheetViews>
  <sheetFormatPr defaultRowHeight="14.5" x14ac:dyDescent="0.35"/>
  <cols>
    <col min="1" max="1" width="10.1796875" customWidth="1"/>
    <col min="2" max="2" width="16.36328125" customWidth="1"/>
    <col min="14" max="14" width="29.453125" bestFit="1" customWidth="1"/>
    <col min="17" max="17" width="15.1796875" bestFit="1" customWidth="1"/>
  </cols>
  <sheetData>
    <row r="1" spans="1:17" x14ac:dyDescent="0.35">
      <c r="A1" s="35" t="s">
        <v>70</v>
      </c>
      <c r="B1" s="36"/>
      <c r="C1" s="37"/>
      <c r="N1" s="35" t="s">
        <v>70</v>
      </c>
      <c r="O1" s="36"/>
      <c r="P1" s="37"/>
    </row>
    <row r="2" spans="1:17" x14ac:dyDescent="0.35">
      <c r="A2" s="53" t="s">
        <v>0</v>
      </c>
      <c r="B2" s="53"/>
      <c r="C2" s="53"/>
      <c r="F2" s="53" t="s">
        <v>52</v>
      </c>
      <c r="G2" s="53"/>
      <c r="H2" s="53"/>
      <c r="N2" s="53" t="s">
        <v>52</v>
      </c>
      <c r="O2" s="53"/>
      <c r="P2" s="53"/>
    </row>
    <row r="3" spans="1:17" x14ac:dyDescent="0.35">
      <c r="A3" s="2" t="s">
        <v>1</v>
      </c>
      <c r="B3" s="2" t="s">
        <v>2</v>
      </c>
      <c r="C3" s="2" t="s">
        <v>3</v>
      </c>
      <c r="D3" s="2" t="s">
        <v>4</v>
      </c>
      <c r="E3" s="49" t="s">
        <v>11</v>
      </c>
      <c r="F3" s="49"/>
      <c r="G3">
        <f>-A5*LN(A5)-B5*LN(B5)-C5*LN(C5)</f>
        <v>0.76315075709115354</v>
      </c>
    </row>
    <row r="4" spans="1:17" x14ac:dyDescent="0.35">
      <c r="A4">
        <v>2439</v>
      </c>
      <c r="B4">
        <v>2157</v>
      </c>
      <c r="C4">
        <v>76</v>
      </c>
      <c r="D4">
        <f>SUM(A4:C4)</f>
        <v>4672</v>
      </c>
    </row>
    <row r="5" spans="1:17" x14ac:dyDescent="0.35">
      <c r="A5">
        <f>A4/$D$4</f>
        <v>0.52204623287671237</v>
      </c>
      <c r="B5">
        <f t="shared" ref="B5:D5" si="0">B4/$D$4</f>
        <v>0.46168664383561642</v>
      </c>
      <c r="C5">
        <f t="shared" si="0"/>
        <v>1.6267123287671232E-2</v>
      </c>
      <c r="D5">
        <f t="shared" si="0"/>
        <v>1</v>
      </c>
    </row>
    <row r="7" spans="1:17" x14ac:dyDescent="0.35">
      <c r="A7" t="s">
        <v>5</v>
      </c>
      <c r="B7" t="s">
        <v>6</v>
      </c>
      <c r="C7" s="48" t="s">
        <v>7</v>
      </c>
      <c r="D7" s="48"/>
      <c r="E7" s="48"/>
      <c r="F7" t="s">
        <v>4</v>
      </c>
      <c r="H7" t="s">
        <v>9</v>
      </c>
      <c r="J7" s="48" t="s">
        <v>12</v>
      </c>
      <c r="K7" s="48"/>
      <c r="L7" s="48"/>
    </row>
    <row r="8" spans="1:17" x14ac:dyDescent="0.35">
      <c r="C8" s="7" t="s">
        <v>1</v>
      </c>
      <c r="D8" s="2" t="s">
        <v>2</v>
      </c>
      <c r="E8" s="5" t="s">
        <v>3</v>
      </c>
      <c r="J8" s="7" t="s">
        <v>1</v>
      </c>
      <c r="K8" s="2" t="s">
        <v>2</v>
      </c>
      <c r="L8" s="5" t="s">
        <v>3</v>
      </c>
      <c r="N8" s="4" t="s">
        <v>10</v>
      </c>
      <c r="Q8" t="s">
        <v>13</v>
      </c>
    </row>
    <row r="9" spans="1:17" ht="27" customHeight="1" x14ac:dyDescent="0.35">
      <c r="A9" s="66" t="s">
        <v>14</v>
      </c>
      <c r="B9" s="23" t="s">
        <v>16</v>
      </c>
      <c r="C9" s="9">
        <v>1</v>
      </c>
      <c r="D9" s="16">
        <v>0</v>
      </c>
      <c r="E9" s="11">
        <v>0</v>
      </c>
      <c r="F9" s="10">
        <f>SUM(C9:E9)</f>
        <v>1</v>
      </c>
      <c r="H9">
        <f t="shared" ref="H9:H14" si="1">F9/$F$15</f>
        <v>2.1404109589041095E-4</v>
      </c>
      <c r="J9">
        <f>C9/$F9</f>
        <v>1</v>
      </c>
      <c r="K9">
        <f t="shared" ref="K9:L14" si="2">D9/$F9</f>
        <v>0</v>
      </c>
      <c r="L9">
        <f t="shared" si="2"/>
        <v>0</v>
      </c>
      <c r="N9">
        <f>-J9*LN(J9)-0</f>
        <v>0</v>
      </c>
    </row>
    <row r="10" spans="1:17" ht="29" x14ac:dyDescent="0.35">
      <c r="A10" s="67"/>
      <c r="B10" s="24" t="s">
        <v>17</v>
      </c>
      <c r="C10" s="8">
        <v>0</v>
      </c>
      <c r="D10" s="10">
        <v>0</v>
      </c>
      <c r="E10" s="6">
        <v>0</v>
      </c>
      <c r="F10" s="10">
        <f t="shared" ref="F10:F14" si="3">SUM(C10:E10)</f>
        <v>0</v>
      </c>
      <c r="H10">
        <f t="shared" si="1"/>
        <v>0</v>
      </c>
      <c r="J10" t="e">
        <f t="shared" ref="J10:J14" si="4">C10/$F10</f>
        <v>#DIV/0!</v>
      </c>
      <c r="K10" t="e">
        <f t="shared" si="2"/>
        <v>#DIV/0!</v>
      </c>
      <c r="L10" t="e">
        <f t="shared" si="2"/>
        <v>#DIV/0!</v>
      </c>
      <c r="N10">
        <v>0</v>
      </c>
    </row>
    <row r="11" spans="1:17" ht="29" x14ac:dyDescent="0.35">
      <c r="A11" s="67"/>
      <c r="B11" s="24" t="s">
        <v>26</v>
      </c>
      <c r="C11" s="8">
        <v>1209</v>
      </c>
      <c r="D11" s="10">
        <v>1156</v>
      </c>
      <c r="E11" s="6">
        <v>20</v>
      </c>
      <c r="F11" s="10">
        <f t="shared" si="3"/>
        <v>2385</v>
      </c>
      <c r="H11">
        <f t="shared" si="1"/>
        <v>0.51048801369863017</v>
      </c>
      <c r="J11">
        <f t="shared" si="4"/>
        <v>0.50691823899371069</v>
      </c>
      <c r="K11">
        <f t="shared" si="2"/>
        <v>0.48469601677148849</v>
      </c>
      <c r="L11">
        <f t="shared" si="2"/>
        <v>8.385744234800839E-3</v>
      </c>
      <c r="N11">
        <f>-J11*LN(J11)-K11*LN(K11)-L11*LN(L11)</f>
        <v>0.73553019419165366</v>
      </c>
    </row>
    <row r="12" spans="1:17" x14ac:dyDescent="0.35">
      <c r="A12" s="67"/>
      <c r="B12" s="24" t="s">
        <v>18</v>
      </c>
      <c r="C12" s="8">
        <v>0</v>
      </c>
      <c r="D12" s="10">
        <v>0</v>
      </c>
      <c r="E12" s="6">
        <v>0</v>
      </c>
      <c r="F12" s="10">
        <f t="shared" si="3"/>
        <v>0</v>
      </c>
      <c r="H12">
        <f t="shared" si="1"/>
        <v>0</v>
      </c>
      <c r="J12" t="e">
        <f t="shared" si="4"/>
        <v>#DIV/0!</v>
      </c>
      <c r="K12" t="e">
        <f t="shared" si="2"/>
        <v>#DIV/0!</v>
      </c>
      <c r="L12" t="e">
        <f t="shared" si="2"/>
        <v>#DIV/0!</v>
      </c>
      <c r="N12">
        <v>0</v>
      </c>
    </row>
    <row r="13" spans="1:17" ht="29" x14ac:dyDescent="0.35">
      <c r="A13" s="67"/>
      <c r="B13" s="24" t="s">
        <v>19</v>
      </c>
      <c r="C13" s="8">
        <v>0</v>
      </c>
      <c r="D13" s="10">
        <v>0</v>
      </c>
      <c r="E13" s="6">
        <v>0</v>
      </c>
      <c r="F13" s="10">
        <f t="shared" si="3"/>
        <v>0</v>
      </c>
      <c r="H13">
        <f t="shared" si="1"/>
        <v>0</v>
      </c>
      <c r="J13" t="e">
        <f t="shared" si="4"/>
        <v>#DIV/0!</v>
      </c>
      <c r="K13" t="e">
        <f t="shared" si="2"/>
        <v>#DIV/0!</v>
      </c>
      <c r="L13" t="e">
        <f t="shared" si="2"/>
        <v>#DIV/0!</v>
      </c>
      <c r="N13">
        <v>0</v>
      </c>
    </row>
    <row r="14" spans="1:17" x14ac:dyDescent="0.35">
      <c r="A14" s="68"/>
      <c r="B14" s="25" t="s">
        <v>20</v>
      </c>
      <c r="C14" s="7">
        <v>1229</v>
      </c>
      <c r="D14" s="2">
        <v>1001</v>
      </c>
      <c r="E14" s="5">
        <v>56</v>
      </c>
      <c r="F14" s="10">
        <f t="shared" si="3"/>
        <v>2286</v>
      </c>
      <c r="H14">
        <f t="shared" si="1"/>
        <v>0.48929794520547948</v>
      </c>
      <c r="J14">
        <f t="shared" si="4"/>
        <v>0.53762029746281714</v>
      </c>
      <c r="K14">
        <f t="shared" si="2"/>
        <v>0.43788276465441822</v>
      </c>
      <c r="L14">
        <f t="shared" si="2"/>
        <v>2.4496937882764653E-2</v>
      </c>
      <c r="N14">
        <f t="shared" ref="N14" si="5">-J14*LN(J14)-K14*LN(K14)-L14*LN(L14)</f>
        <v>0.78611821118224467</v>
      </c>
    </row>
    <row r="15" spans="1:17" x14ac:dyDescent="0.35">
      <c r="A15" s="28"/>
      <c r="F15" s="12">
        <f>SUM(F9:F14)</f>
        <v>4672</v>
      </c>
      <c r="G15" s="20" t="s">
        <v>4</v>
      </c>
      <c r="H15" s="2">
        <f>SUM(H9:H14)</f>
        <v>1</v>
      </c>
      <c r="N15" s="22" t="s">
        <v>15</v>
      </c>
      <c r="O15" s="22">
        <f>H9*N9+H10*N10+H11*N11+H12*N12+H13*N13+H14*N14</f>
        <v>0.76012537326834451</v>
      </c>
      <c r="Q15">
        <f>$G$3-O15</f>
        <v>3.0253838228090357E-3</v>
      </c>
    </row>
    <row r="16" spans="1:17" x14ac:dyDescent="0.35">
      <c r="A16" s="38" t="s">
        <v>27</v>
      </c>
      <c r="B16" s="13" t="s">
        <v>28</v>
      </c>
      <c r="C16" s="9">
        <v>1</v>
      </c>
      <c r="D16" s="16">
        <v>1</v>
      </c>
      <c r="E16" s="11">
        <v>0</v>
      </c>
      <c r="F16" s="16">
        <f>SUM(C16:E16)</f>
        <v>2</v>
      </c>
      <c r="H16">
        <f>F16/$F$19</f>
        <v>4.2808219178082189E-4</v>
      </c>
      <c r="J16">
        <f>C16/$F16</f>
        <v>0.5</v>
      </c>
      <c r="K16">
        <f t="shared" ref="K16:L18" si="6">D16/$F16</f>
        <v>0.5</v>
      </c>
      <c r="L16">
        <f t="shared" si="6"/>
        <v>0</v>
      </c>
      <c r="N16">
        <f>-J16*LN(J16)-K16*LN(K16)-0</f>
        <v>0.69314718055994529</v>
      </c>
    </row>
    <row r="17" spans="1:17" ht="14.5" customHeight="1" x14ac:dyDescent="0.35">
      <c r="A17" s="39"/>
      <c r="B17" s="14" t="s">
        <v>29</v>
      </c>
      <c r="C17" s="8">
        <v>0</v>
      </c>
      <c r="D17" s="17">
        <v>13</v>
      </c>
      <c r="E17" s="6">
        <v>0</v>
      </c>
      <c r="F17" s="17">
        <f>SUM(C17:E17)</f>
        <v>13</v>
      </c>
      <c r="H17">
        <f>F17/$F$19</f>
        <v>2.7825342465753423E-3</v>
      </c>
      <c r="J17">
        <f t="shared" ref="J17:J18" si="7">C17/$F17</f>
        <v>0</v>
      </c>
      <c r="K17">
        <f t="shared" si="6"/>
        <v>1</v>
      </c>
      <c r="L17">
        <f t="shared" si="6"/>
        <v>0</v>
      </c>
      <c r="N17">
        <f>0-K17*LN(K17)-0</f>
        <v>0</v>
      </c>
    </row>
    <row r="18" spans="1:17" x14ac:dyDescent="0.35">
      <c r="A18" s="40"/>
      <c r="B18" s="15" t="s">
        <v>20</v>
      </c>
      <c r="C18" s="7">
        <v>2438</v>
      </c>
      <c r="D18" s="26">
        <v>2143</v>
      </c>
      <c r="E18" s="5">
        <v>76</v>
      </c>
      <c r="F18" s="17">
        <f>SUM(C18:E18)</f>
        <v>4657</v>
      </c>
      <c r="H18">
        <f>F18/$F$19</f>
        <v>0.99678938356164382</v>
      </c>
      <c r="J18">
        <f t="shared" si="7"/>
        <v>0.52351299119604899</v>
      </c>
      <c r="K18">
        <f t="shared" si="6"/>
        <v>0.46016748980030064</v>
      </c>
      <c r="L18">
        <f t="shared" si="6"/>
        <v>1.6319519003650418E-2</v>
      </c>
      <c r="N18">
        <f t="shared" ref="N18:N20" si="8">-J18*LN(J18)-K18*LN(K18)-L18*LN(L18)</f>
        <v>0.76314119433687078</v>
      </c>
    </row>
    <row r="19" spans="1:17" x14ac:dyDescent="0.35">
      <c r="A19" s="28"/>
      <c r="F19" s="17">
        <f>SUM(F16:F18)</f>
        <v>4672</v>
      </c>
      <c r="G19" s="20" t="s">
        <v>4</v>
      </c>
      <c r="H19" s="2">
        <f>SUM(H16:H18)</f>
        <v>1</v>
      </c>
      <c r="N19" s="22" t="s">
        <v>55</v>
      </c>
      <c r="O19" s="1">
        <f>H16*N16+H17*N17+H18*N18</f>
        <v>0.76098776463782691</v>
      </c>
      <c r="Q19">
        <f>$G$3-O19</f>
        <v>2.1629924533266287E-3</v>
      </c>
    </row>
    <row r="20" spans="1:17" x14ac:dyDescent="0.35">
      <c r="A20" s="46" t="s">
        <v>30</v>
      </c>
      <c r="B20" s="13" t="s">
        <v>20</v>
      </c>
      <c r="C20" s="9">
        <v>1190</v>
      </c>
      <c r="D20" s="16">
        <v>1218</v>
      </c>
      <c r="E20" s="11">
        <v>38</v>
      </c>
      <c r="F20" s="16">
        <f>SUM(C20:E20)</f>
        <v>2446</v>
      </c>
      <c r="H20" s="17">
        <f>F20/$F$22</f>
        <v>0.5235445205479452</v>
      </c>
      <c r="J20">
        <f>C20/$F20</f>
        <v>0.48650858544562553</v>
      </c>
      <c r="K20">
        <f t="shared" ref="K20:L21" si="9">D20/$F20</f>
        <v>0.49795584627964024</v>
      </c>
      <c r="L20">
        <f t="shared" si="9"/>
        <v>1.5535568274734259E-2</v>
      </c>
      <c r="N20">
        <f t="shared" si="8"/>
        <v>0.76242623876228321</v>
      </c>
    </row>
    <row r="21" spans="1:17" x14ac:dyDescent="0.35">
      <c r="A21" s="47"/>
      <c r="B21" s="15" t="s">
        <v>31</v>
      </c>
      <c r="C21" s="7">
        <v>1249</v>
      </c>
      <c r="D21" s="2">
        <v>939</v>
      </c>
      <c r="E21" s="5">
        <v>38</v>
      </c>
      <c r="F21" s="7">
        <f>SUM(C21:E21)</f>
        <v>2226</v>
      </c>
      <c r="H21" s="17">
        <f>F21/$F$22</f>
        <v>0.4764554794520548</v>
      </c>
      <c r="J21">
        <f>C21/$F21</f>
        <v>0.56109613656783464</v>
      </c>
      <c r="K21">
        <f t="shared" si="9"/>
        <v>0.42183288409703507</v>
      </c>
      <c r="L21">
        <f t="shared" si="9"/>
        <v>1.7070979335130278E-2</v>
      </c>
      <c r="N21">
        <f t="shared" ref="N21:N23" si="10">-J21*LN(J21)-K21*LN(K21)-L21*LN(L21)</f>
        <v>0.75782539158705897</v>
      </c>
    </row>
    <row r="22" spans="1:17" x14ac:dyDescent="0.35">
      <c r="F22" s="17">
        <f>SUM(F20:F21)</f>
        <v>4672</v>
      </c>
      <c r="G22" s="20" t="s">
        <v>4</v>
      </c>
      <c r="H22" s="2">
        <f>SUM(H20:H21)</f>
        <v>1</v>
      </c>
      <c r="N22" s="22" t="s">
        <v>56</v>
      </c>
      <c r="O22" s="1">
        <f>H20*N20+H21*N21</f>
        <v>0.76023413991552613</v>
      </c>
      <c r="Q22">
        <f>$G$3-O22</f>
        <v>2.9166171756274117E-3</v>
      </c>
    </row>
    <row r="23" spans="1:17" x14ac:dyDescent="0.35">
      <c r="A23" s="41" t="s">
        <v>32</v>
      </c>
      <c r="B23" s="13" t="s">
        <v>33</v>
      </c>
      <c r="C23" s="9">
        <v>2439</v>
      </c>
      <c r="D23" s="16">
        <v>2122</v>
      </c>
      <c r="E23" s="11">
        <v>76</v>
      </c>
      <c r="F23" s="9">
        <f>SUM(C23:E23)</f>
        <v>4637</v>
      </c>
      <c r="H23">
        <f>F23/$F$25</f>
        <v>0.99250856164383561</v>
      </c>
      <c r="J23">
        <f>C23/$F23</f>
        <v>0.52598662928617645</v>
      </c>
      <c r="K23">
        <f t="shared" ref="K23:L24" si="11">D23/$F23</f>
        <v>0.45762346344619365</v>
      </c>
      <c r="L23">
        <f t="shared" si="11"/>
        <v>1.6389907267629934E-2</v>
      </c>
      <c r="N23">
        <f t="shared" si="10"/>
        <v>0.76304417673619507</v>
      </c>
    </row>
    <row r="24" spans="1:17" x14ac:dyDescent="0.35">
      <c r="A24" s="42"/>
      <c r="B24" s="15" t="s">
        <v>8</v>
      </c>
      <c r="C24" s="7">
        <v>0</v>
      </c>
      <c r="D24" s="26">
        <v>35</v>
      </c>
      <c r="E24" s="5">
        <v>0</v>
      </c>
      <c r="F24">
        <f>SUM(C24:E24)</f>
        <v>35</v>
      </c>
      <c r="H24">
        <f>F24/$F$25</f>
        <v>7.4914383561643831E-3</v>
      </c>
      <c r="J24">
        <f t="shared" ref="J24" si="12">C24/$F24</f>
        <v>0</v>
      </c>
      <c r="K24">
        <f t="shared" si="11"/>
        <v>1</v>
      </c>
      <c r="L24">
        <f t="shared" si="11"/>
        <v>0</v>
      </c>
      <c r="N24">
        <f>0-K24*LN(K24)-0</f>
        <v>0</v>
      </c>
    </row>
    <row r="25" spans="1:17" ht="14.5" customHeight="1" x14ac:dyDescent="0.35">
      <c r="A25" s="28"/>
      <c r="F25" s="17">
        <f>SUM(F23:F24)</f>
        <v>4672</v>
      </c>
      <c r="G25" s="20" t="s">
        <v>4</v>
      </c>
      <c r="H25" s="2">
        <f>SUM(H23:H24)</f>
        <v>1</v>
      </c>
      <c r="N25" s="22" t="s">
        <v>57</v>
      </c>
      <c r="O25" s="1">
        <f>H23*N23+H24*N24</f>
        <v>0.75732787832314563</v>
      </c>
      <c r="Q25">
        <f>$G$3-O25</f>
        <v>5.8228787680079108E-3</v>
      </c>
    </row>
    <row r="26" spans="1:17" ht="14.5" customHeight="1" x14ac:dyDescent="0.35">
      <c r="A26" s="63" t="s">
        <v>38</v>
      </c>
      <c r="B26" s="18" t="s">
        <v>39</v>
      </c>
      <c r="C26" s="9">
        <v>1988</v>
      </c>
      <c r="D26" s="16">
        <v>1691</v>
      </c>
      <c r="E26" s="11">
        <v>65</v>
      </c>
      <c r="F26">
        <f>SUM(C26:E26)</f>
        <v>3744</v>
      </c>
      <c r="H26">
        <f>F26/$F$29</f>
        <v>0.80136986301369861</v>
      </c>
      <c r="J26">
        <f>C26/$F26</f>
        <v>0.53098290598290598</v>
      </c>
      <c r="K26">
        <f t="shared" ref="K26:L28" si="13">D26/$F26</f>
        <v>0.45165598290598291</v>
      </c>
      <c r="L26">
        <f t="shared" si="13"/>
        <v>1.7361111111111112E-2</v>
      </c>
      <c r="N26">
        <f t="shared" ref="N26:N27" si="14">-J26*LN(J26)-K26*LN(K26)-L26*LN(L26)</f>
        <v>0.76549110113456698</v>
      </c>
    </row>
    <row r="27" spans="1:17" x14ac:dyDescent="0.35">
      <c r="A27" s="64"/>
      <c r="B27" s="21" t="s">
        <v>40</v>
      </c>
      <c r="C27" s="8">
        <v>451</v>
      </c>
      <c r="D27" s="17">
        <v>410</v>
      </c>
      <c r="E27" s="6">
        <v>6</v>
      </c>
      <c r="F27">
        <f>SUM(C27:E27)</f>
        <v>867</v>
      </c>
      <c r="H27">
        <f>F27/$F$29</f>
        <v>0.1855736301369863</v>
      </c>
      <c r="J27">
        <f t="shared" ref="J27:J28" si="15">C27/$F27</f>
        <v>0.52018454440599771</v>
      </c>
      <c r="K27">
        <f t="shared" si="13"/>
        <v>0.4728950403690888</v>
      </c>
      <c r="L27">
        <f t="shared" si="13"/>
        <v>6.920415224913495E-3</v>
      </c>
      <c r="N27">
        <f t="shared" si="14"/>
        <v>0.72853752071664202</v>
      </c>
    </row>
    <row r="28" spans="1:17" ht="29" x14ac:dyDescent="0.35">
      <c r="A28" s="65"/>
      <c r="B28" s="34" t="s">
        <v>41</v>
      </c>
      <c r="C28" s="7">
        <v>0</v>
      </c>
      <c r="D28" s="26">
        <v>56</v>
      </c>
      <c r="E28" s="5">
        <v>5</v>
      </c>
      <c r="F28" s="17">
        <f>SUM(C28:E28)</f>
        <v>61</v>
      </c>
      <c r="H28">
        <f>F28/$F$29</f>
        <v>1.3056506849315069E-2</v>
      </c>
      <c r="J28">
        <f t="shared" si="15"/>
        <v>0</v>
      </c>
      <c r="K28">
        <f t="shared" si="13"/>
        <v>0.91803278688524592</v>
      </c>
      <c r="L28">
        <f t="shared" si="13"/>
        <v>8.1967213114754092E-2</v>
      </c>
      <c r="N28">
        <f>0-K28*LN(K28)-L28*LN(L28)</f>
        <v>0.28354789297103483</v>
      </c>
    </row>
    <row r="29" spans="1:17" x14ac:dyDescent="0.35">
      <c r="A29" s="33"/>
      <c r="F29" s="17">
        <f>SUM(F26:F28)</f>
        <v>4672</v>
      </c>
      <c r="H29">
        <f>F29/$F$29</f>
        <v>1</v>
      </c>
      <c r="N29" s="22" t="s">
        <v>60</v>
      </c>
      <c r="O29" s="1">
        <f>H26*N26+H27*N27+H28*N28</f>
        <v>0.75234099627148554</v>
      </c>
      <c r="Q29" s="1">
        <f>$G$3-O29</f>
        <v>1.0809760819668002E-2</v>
      </c>
    </row>
    <row r="30" spans="1:17" x14ac:dyDescent="0.35">
      <c r="A30" s="35" t="s">
        <v>70</v>
      </c>
      <c r="B30" s="36"/>
      <c r="C30" s="37"/>
      <c r="N30" s="35" t="s">
        <v>70</v>
      </c>
      <c r="O30" s="36"/>
      <c r="P30" s="37"/>
    </row>
    <row r="31" spans="1:17" x14ac:dyDescent="0.35">
      <c r="A31" s="53" t="s">
        <v>0</v>
      </c>
      <c r="B31" s="53"/>
      <c r="C31" s="53"/>
      <c r="F31" s="53" t="s">
        <v>53</v>
      </c>
      <c r="G31" s="53"/>
      <c r="H31" s="53"/>
      <c r="N31" s="53" t="s">
        <v>53</v>
      </c>
      <c r="O31" s="53"/>
      <c r="P31" s="53"/>
    </row>
    <row r="32" spans="1:17" x14ac:dyDescent="0.35">
      <c r="A32" s="2" t="s">
        <v>1</v>
      </c>
      <c r="B32" s="2" t="s">
        <v>2</v>
      </c>
      <c r="C32" s="2" t="s">
        <v>3</v>
      </c>
      <c r="D32" s="2" t="s">
        <v>4</v>
      </c>
      <c r="E32" s="49" t="s">
        <v>11</v>
      </c>
      <c r="F32" s="49"/>
      <c r="G32">
        <f>-A34*LN(A34)-B34*LN(B34)-C34*LN(C34)</f>
        <v>0.7788999187266501</v>
      </c>
    </row>
    <row r="33" spans="1:17" x14ac:dyDescent="0.35">
      <c r="A33">
        <v>537</v>
      </c>
      <c r="B33">
        <v>1196</v>
      </c>
      <c r="C33">
        <v>85</v>
      </c>
      <c r="D33">
        <f>SUM(A33:C33)</f>
        <v>1818</v>
      </c>
    </row>
    <row r="34" spans="1:17" x14ac:dyDescent="0.35">
      <c r="A34">
        <f>A33/$D$33</f>
        <v>0.2953795379537954</v>
      </c>
      <c r="B34">
        <f t="shared" ref="B34:D34" si="16">B33/$D$33</f>
        <v>0.65786578657865791</v>
      </c>
      <c r="C34">
        <f t="shared" si="16"/>
        <v>4.6754675467546754E-2</v>
      </c>
      <c r="D34">
        <f t="shared" si="16"/>
        <v>1</v>
      </c>
    </row>
    <row r="35" spans="1:17" ht="14.5" customHeight="1" x14ac:dyDescent="0.35"/>
    <row r="36" spans="1:17" x14ac:dyDescent="0.35">
      <c r="A36" t="s">
        <v>5</v>
      </c>
      <c r="B36" t="s">
        <v>6</v>
      </c>
      <c r="C36" s="48" t="s">
        <v>7</v>
      </c>
      <c r="D36" s="48"/>
      <c r="E36" s="48"/>
      <c r="F36" t="s">
        <v>4</v>
      </c>
      <c r="H36" t="s">
        <v>9</v>
      </c>
      <c r="J36" s="48" t="s">
        <v>12</v>
      </c>
      <c r="K36" s="48"/>
      <c r="L36" s="48"/>
    </row>
    <row r="37" spans="1:17" x14ac:dyDescent="0.35">
      <c r="C37" s="7" t="s">
        <v>1</v>
      </c>
      <c r="D37" s="2" t="s">
        <v>2</v>
      </c>
      <c r="E37" s="5" t="s">
        <v>3</v>
      </c>
      <c r="J37" s="7" t="s">
        <v>1</v>
      </c>
      <c r="K37" s="2" t="s">
        <v>2</v>
      </c>
      <c r="L37" s="5" t="s">
        <v>3</v>
      </c>
      <c r="N37" s="4" t="s">
        <v>10</v>
      </c>
      <c r="Q37" t="s">
        <v>13</v>
      </c>
    </row>
    <row r="38" spans="1:17" ht="29" x14ac:dyDescent="0.35">
      <c r="A38" s="66" t="s">
        <v>14</v>
      </c>
      <c r="B38" s="23" t="s">
        <v>16</v>
      </c>
      <c r="C38" s="9">
        <v>0</v>
      </c>
      <c r="D38" s="16">
        <v>0</v>
      </c>
      <c r="E38" s="11">
        <v>0</v>
      </c>
      <c r="F38" s="10">
        <f>SUM(C38:E38)</f>
        <v>0</v>
      </c>
      <c r="H38">
        <f>F38/$F$44</f>
        <v>0</v>
      </c>
      <c r="J38" t="e">
        <f>C38/$F38</f>
        <v>#DIV/0!</v>
      </c>
      <c r="K38" t="e">
        <f t="shared" ref="K38:L43" si="17">D38/$F38</f>
        <v>#DIV/0!</v>
      </c>
      <c r="L38" t="e">
        <f t="shared" si="17"/>
        <v>#DIV/0!</v>
      </c>
      <c r="N38">
        <v>0</v>
      </c>
    </row>
    <row r="39" spans="1:17" ht="29" x14ac:dyDescent="0.35">
      <c r="A39" s="67"/>
      <c r="B39" s="24" t="s">
        <v>17</v>
      </c>
      <c r="C39" s="8">
        <v>0</v>
      </c>
      <c r="D39" s="10">
        <v>0</v>
      </c>
      <c r="E39" s="6">
        <v>0</v>
      </c>
      <c r="F39" s="10">
        <f t="shared" ref="F39:F43" si="18">SUM(C39:E39)</f>
        <v>0</v>
      </c>
      <c r="H39">
        <f t="shared" ref="H39:H57" si="19">F39/$F$44</f>
        <v>0</v>
      </c>
      <c r="J39" t="e">
        <f t="shared" ref="J39:J43" si="20">C39/$F39</f>
        <v>#DIV/0!</v>
      </c>
      <c r="K39" t="e">
        <f t="shared" si="17"/>
        <v>#DIV/0!</v>
      </c>
      <c r="L39" t="e">
        <f t="shared" si="17"/>
        <v>#DIV/0!</v>
      </c>
      <c r="N39">
        <v>0</v>
      </c>
    </row>
    <row r="40" spans="1:17" ht="29" x14ac:dyDescent="0.35">
      <c r="A40" s="67"/>
      <c r="B40" s="24" t="s">
        <v>26</v>
      </c>
      <c r="C40" s="8">
        <v>212</v>
      </c>
      <c r="D40" s="10">
        <v>468</v>
      </c>
      <c r="E40" s="6">
        <v>4</v>
      </c>
      <c r="F40" s="10">
        <f t="shared" si="18"/>
        <v>684</v>
      </c>
      <c r="H40">
        <f t="shared" si="19"/>
        <v>0.37623762376237624</v>
      </c>
      <c r="J40">
        <f t="shared" si="20"/>
        <v>0.30994152046783624</v>
      </c>
      <c r="K40">
        <f t="shared" si="17"/>
        <v>0.68421052631578949</v>
      </c>
      <c r="L40">
        <f t="shared" si="17"/>
        <v>5.8479532163742687E-3</v>
      </c>
      <c r="N40">
        <f t="shared" ref="N40" si="21">-J40*LN(J40)-K40*LN(K40)-L40*LN(L40)</f>
        <v>0.65277570977985322</v>
      </c>
    </row>
    <row r="41" spans="1:17" x14ac:dyDescent="0.35">
      <c r="A41" s="67"/>
      <c r="B41" s="24" t="s">
        <v>18</v>
      </c>
      <c r="C41" s="8">
        <v>0</v>
      </c>
      <c r="D41" s="10">
        <v>0</v>
      </c>
      <c r="E41" s="6">
        <v>0</v>
      </c>
      <c r="F41" s="10">
        <f t="shared" si="18"/>
        <v>0</v>
      </c>
      <c r="H41">
        <f t="shared" si="19"/>
        <v>0</v>
      </c>
      <c r="J41" t="e">
        <f t="shared" si="20"/>
        <v>#DIV/0!</v>
      </c>
      <c r="K41" t="e">
        <f t="shared" si="17"/>
        <v>#DIV/0!</v>
      </c>
      <c r="L41" t="e">
        <f t="shared" si="17"/>
        <v>#DIV/0!</v>
      </c>
      <c r="N41">
        <v>0</v>
      </c>
    </row>
    <row r="42" spans="1:17" ht="29" x14ac:dyDescent="0.35">
      <c r="A42" s="67"/>
      <c r="B42" s="24" t="s">
        <v>19</v>
      </c>
      <c r="C42" s="8">
        <v>0</v>
      </c>
      <c r="D42" s="10">
        <v>0</v>
      </c>
      <c r="E42" s="6">
        <v>0</v>
      </c>
      <c r="F42" s="10">
        <f t="shared" si="18"/>
        <v>0</v>
      </c>
      <c r="H42">
        <f t="shared" si="19"/>
        <v>0</v>
      </c>
      <c r="J42" t="e">
        <f t="shared" si="20"/>
        <v>#DIV/0!</v>
      </c>
      <c r="K42" t="e">
        <f t="shared" si="17"/>
        <v>#DIV/0!</v>
      </c>
      <c r="L42" t="e">
        <f t="shared" si="17"/>
        <v>#DIV/0!</v>
      </c>
      <c r="N42">
        <v>0</v>
      </c>
    </row>
    <row r="43" spans="1:17" x14ac:dyDescent="0.35">
      <c r="A43" s="68"/>
      <c r="B43" s="25" t="s">
        <v>20</v>
      </c>
      <c r="C43" s="7">
        <v>325</v>
      </c>
      <c r="D43" s="2">
        <v>728</v>
      </c>
      <c r="E43" s="5">
        <v>81</v>
      </c>
      <c r="F43" s="10">
        <f t="shared" si="18"/>
        <v>1134</v>
      </c>
      <c r="H43">
        <f t="shared" si="19"/>
        <v>0.62376237623762376</v>
      </c>
      <c r="J43">
        <f t="shared" si="20"/>
        <v>0.28659611992945327</v>
      </c>
      <c r="K43">
        <f t="shared" si="17"/>
        <v>0.64197530864197527</v>
      </c>
      <c r="L43">
        <f t="shared" si="17"/>
        <v>7.1428571428571425E-2</v>
      </c>
      <c r="N43">
        <f t="shared" ref="N43" si="22">-J43*LN(J43)-K43*LN(K43)-L43*LN(L43)</f>
        <v>0.83118485388838548</v>
      </c>
    </row>
    <row r="44" spans="1:17" x14ac:dyDescent="0.35">
      <c r="A44" s="28"/>
      <c r="F44" s="12">
        <f>SUM(F38:F43)</f>
        <v>1818</v>
      </c>
      <c r="G44" s="20" t="s">
        <v>4</v>
      </c>
      <c r="H44">
        <f t="shared" si="19"/>
        <v>1</v>
      </c>
      <c r="N44" s="22" t="s">
        <v>15</v>
      </c>
      <c r="O44" s="22">
        <f>H38*N38+H39*N39+H40*N40+H41*N41+H42*N42+H43*N43</f>
        <v>0.76406062145151199</v>
      </c>
      <c r="Q44">
        <f>$G$32-O44</f>
        <v>1.4839297275138108E-2</v>
      </c>
    </row>
    <row r="45" spans="1:17" x14ac:dyDescent="0.35">
      <c r="A45" s="38" t="s">
        <v>27</v>
      </c>
      <c r="B45" s="13" t="s">
        <v>28</v>
      </c>
      <c r="C45" s="9">
        <v>0</v>
      </c>
      <c r="D45" s="16">
        <v>0</v>
      </c>
      <c r="E45" s="11">
        <v>0</v>
      </c>
      <c r="F45" s="16">
        <f>SUM(C45:E45)</f>
        <v>0</v>
      </c>
      <c r="H45">
        <f t="shared" si="19"/>
        <v>0</v>
      </c>
      <c r="J45" t="e">
        <f>C45/$F45</f>
        <v>#DIV/0!</v>
      </c>
      <c r="K45" t="e">
        <f t="shared" ref="K45:L47" si="23">D45/$F45</f>
        <v>#DIV/0!</v>
      </c>
      <c r="L45" t="e">
        <f t="shared" si="23"/>
        <v>#DIV/0!</v>
      </c>
      <c r="N45">
        <v>0</v>
      </c>
    </row>
    <row r="46" spans="1:17" x14ac:dyDescent="0.35">
      <c r="A46" s="39"/>
      <c r="B46" s="14" t="s">
        <v>29</v>
      </c>
      <c r="C46" s="8">
        <v>0</v>
      </c>
      <c r="D46" s="17">
        <v>0</v>
      </c>
      <c r="E46" s="6">
        <v>0</v>
      </c>
      <c r="F46" s="17">
        <f>SUM(C46:E46)</f>
        <v>0</v>
      </c>
      <c r="H46">
        <f t="shared" si="19"/>
        <v>0</v>
      </c>
      <c r="J46" t="e">
        <f t="shared" ref="J46:J47" si="24">C46/$F46</f>
        <v>#DIV/0!</v>
      </c>
      <c r="K46" t="e">
        <f t="shared" si="23"/>
        <v>#DIV/0!</v>
      </c>
      <c r="L46" t="e">
        <f t="shared" si="23"/>
        <v>#DIV/0!</v>
      </c>
      <c r="N46">
        <v>0</v>
      </c>
    </row>
    <row r="47" spans="1:17" ht="14.5" customHeight="1" x14ac:dyDescent="0.35">
      <c r="A47" s="40"/>
      <c r="B47" s="15" t="s">
        <v>20</v>
      </c>
      <c r="C47" s="7">
        <v>537</v>
      </c>
      <c r="D47" s="26">
        <v>1196</v>
      </c>
      <c r="E47" s="5">
        <v>85</v>
      </c>
      <c r="F47" s="17">
        <f>SUM(C47:E47)</f>
        <v>1818</v>
      </c>
      <c r="H47">
        <f t="shared" si="19"/>
        <v>1</v>
      </c>
      <c r="J47">
        <f t="shared" si="24"/>
        <v>0.2953795379537954</v>
      </c>
      <c r="K47">
        <f t="shared" si="23"/>
        <v>0.65786578657865791</v>
      </c>
      <c r="L47">
        <f t="shared" si="23"/>
        <v>4.6754675467546754E-2</v>
      </c>
      <c r="N47">
        <f t="shared" ref="N47:N49" si="25">-J47*LN(J47)-K47*LN(K47)-L47*LN(L47)</f>
        <v>0.7788999187266501</v>
      </c>
    </row>
    <row r="48" spans="1:17" x14ac:dyDescent="0.35">
      <c r="A48" s="28"/>
      <c r="F48" s="17">
        <f>SUM(F45:F47)</f>
        <v>1818</v>
      </c>
      <c r="G48" s="20" t="s">
        <v>4</v>
      </c>
      <c r="H48">
        <f t="shared" si="19"/>
        <v>1</v>
      </c>
      <c r="N48" s="22" t="s">
        <v>55</v>
      </c>
      <c r="O48" s="1">
        <f>H45*N45+H46*N46+H47*N47</f>
        <v>0.7788999187266501</v>
      </c>
      <c r="Q48">
        <f>$G$32-O48</f>
        <v>0</v>
      </c>
    </row>
    <row r="49" spans="1:17" x14ac:dyDescent="0.35">
      <c r="A49" s="54" t="s">
        <v>30</v>
      </c>
      <c r="B49" s="13" t="s">
        <v>20</v>
      </c>
      <c r="C49" s="9">
        <v>204</v>
      </c>
      <c r="D49" s="16">
        <v>643</v>
      </c>
      <c r="E49" s="11">
        <v>7</v>
      </c>
      <c r="F49" s="16">
        <f>SUM(C49:E49)</f>
        <v>854</v>
      </c>
      <c r="H49">
        <f t="shared" si="19"/>
        <v>0.46974697469746973</v>
      </c>
      <c r="J49">
        <f>C49/$F49</f>
        <v>0.2388758782201405</v>
      </c>
      <c r="K49">
        <f t="shared" ref="K49:L50" si="26">D49/$F49</f>
        <v>0.75292740046838402</v>
      </c>
      <c r="L49">
        <f t="shared" si="26"/>
        <v>8.1967213114754103E-3</v>
      </c>
      <c r="N49">
        <f t="shared" si="25"/>
        <v>0.59507298831737954</v>
      </c>
    </row>
    <row r="50" spans="1:17" x14ac:dyDescent="0.35">
      <c r="A50" s="55"/>
      <c r="B50" s="15" t="s">
        <v>31</v>
      </c>
      <c r="C50" s="7">
        <v>333</v>
      </c>
      <c r="D50" s="2">
        <v>553</v>
      </c>
      <c r="E50" s="5">
        <v>78</v>
      </c>
      <c r="F50" s="7">
        <f>SUM(C50:E50)</f>
        <v>964</v>
      </c>
      <c r="H50">
        <f t="shared" si="19"/>
        <v>0.53025302530253027</v>
      </c>
      <c r="J50">
        <f>C50/$F50</f>
        <v>0.3454356846473029</v>
      </c>
      <c r="K50">
        <f t="shared" si="26"/>
        <v>0.57365145228215764</v>
      </c>
      <c r="L50">
        <f t="shared" si="26"/>
        <v>8.0912863070539423E-2</v>
      </c>
      <c r="N50">
        <f t="shared" ref="N50:N52" si="27">-J50*LN(J50)-K50*LN(K50)-L50*LN(L50)</f>
        <v>0.88942354306788274</v>
      </c>
    </row>
    <row r="51" spans="1:17" x14ac:dyDescent="0.35">
      <c r="F51" s="17">
        <f>SUM(F49:F50)</f>
        <v>1818</v>
      </c>
      <c r="G51" s="20" t="s">
        <v>4</v>
      </c>
      <c r="H51">
        <f t="shared" si="19"/>
        <v>1</v>
      </c>
      <c r="N51" s="22" t="s">
        <v>56</v>
      </c>
      <c r="O51" s="1">
        <f>H49*N49+H50*N50</f>
        <v>0.75115326047331199</v>
      </c>
      <c r="Q51" s="1">
        <f>$G$32-O51</f>
        <v>2.7746658253338108E-2</v>
      </c>
    </row>
    <row r="52" spans="1:17" x14ac:dyDescent="0.35">
      <c r="A52" s="41" t="s">
        <v>32</v>
      </c>
      <c r="B52" s="13" t="s">
        <v>33</v>
      </c>
      <c r="C52" s="9">
        <v>537</v>
      </c>
      <c r="D52" s="16">
        <v>1196</v>
      </c>
      <c r="E52" s="11">
        <v>85</v>
      </c>
      <c r="F52" s="9">
        <f>SUM(C52:E52)</f>
        <v>1818</v>
      </c>
      <c r="H52">
        <f t="shared" si="19"/>
        <v>1</v>
      </c>
      <c r="J52">
        <f>C52/$F52</f>
        <v>0.2953795379537954</v>
      </c>
      <c r="K52">
        <f t="shared" ref="K52:L53" si="28">D52/$F52</f>
        <v>0.65786578657865791</v>
      </c>
      <c r="L52">
        <f t="shared" si="28"/>
        <v>4.6754675467546754E-2</v>
      </c>
      <c r="N52">
        <f t="shared" si="27"/>
        <v>0.7788999187266501</v>
      </c>
    </row>
    <row r="53" spans="1:17" x14ac:dyDescent="0.35">
      <c r="A53" s="42"/>
      <c r="B53" s="15" t="s">
        <v>8</v>
      </c>
      <c r="C53" s="7">
        <v>0</v>
      </c>
      <c r="D53" s="26">
        <v>0</v>
      </c>
      <c r="E53" s="5">
        <v>0</v>
      </c>
      <c r="F53">
        <f>SUM(C53:E53)</f>
        <v>0</v>
      </c>
      <c r="H53">
        <f t="shared" si="19"/>
        <v>0</v>
      </c>
      <c r="J53" t="e">
        <f t="shared" ref="J53" si="29">C53/$F53</f>
        <v>#DIV/0!</v>
      </c>
      <c r="K53" t="e">
        <f t="shared" si="28"/>
        <v>#DIV/0!</v>
      </c>
      <c r="L53" t="e">
        <f t="shared" si="28"/>
        <v>#DIV/0!</v>
      </c>
      <c r="N53">
        <v>0</v>
      </c>
    </row>
    <row r="54" spans="1:17" x14ac:dyDescent="0.35">
      <c r="A54" s="28"/>
      <c r="F54" s="17">
        <f>SUM(F52:F53)</f>
        <v>1818</v>
      </c>
      <c r="G54" s="20" t="s">
        <v>4</v>
      </c>
      <c r="H54">
        <f t="shared" si="19"/>
        <v>1</v>
      </c>
      <c r="N54" s="22" t="s">
        <v>57</v>
      </c>
      <c r="O54" s="1">
        <f>H52*N52+H53*N53</f>
        <v>0.7788999187266501</v>
      </c>
      <c r="Q54">
        <f>$G$32-O54</f>
        <v>0</v>
      </c>
    </row>
    <row r="55" spans="1:17" ht="14.5" customHeight="1" x14ac:dyDescent="0.35">
      <c r="A55" s="43" t="s">
        <v>38</v>
      </c>
      <c r="B55" s="18" t="s">
        <v>39</v>
      </c>
      <c r="C55" s="9">
        <v>529</v>
      </c>
      <c r="D55" s="16">
        <v>1154</v>
      </c>
      <c r="E55" s="11">
        <v>85</v>
      </c>
      <c r="F55">
        <f>SUM(C55:E55)</f>
        <v>1768</v>
      </c>
      <c r="H55">
        <f t="shared" si="19"/>
        <v>0.97249724972497253</v>
      </c>
      <c r="J55">
        <f>C55/$F55</f>
        <v>0.29920814479638008</v>
      </c>
      <c r="K55">
        <f t="shared" ref="K55:L57" si="30">D55/$F55</f>
        <v>0.65271493212669685</v>
      </c>
      <c r="L55">
        <f t="shared" si="30"/>
        <v>4.807692307692308E-2</v>
      </c>
      <c r="N55">
        <f t="shared" ref="N55" si="31">-J55*LN(J55)-K55*LN(K55)-L55*LN(L55)</f>
        <v>0.78539832737675097</v>
      </c>
    </row>
    <row r="56" spans="1:17" x14ac:dyDescent="0.35">
      <c r="A56" s="44"/>
      <c r="B56" s="21" t="s">
        <v>40</v>
      </c>
      <c r="C56" s="8">
        <v>8</v>
      </c>
      <c r="D56" s="17">
        <v>42</v>
      </c>
      <c r="E56" s="6">
        <v>0</v>
      </c>
      <c r="F56">
        <f>SUM(C56:E56)</f>
        <v>50</v>
      </c>
      <c r="H56">
        <f t="shared" si="19"/>
        <v>2.7502750275027504E-2</v>
      </c>
      <c r="J56">
        <f t="shared" ref="J56:J57" si="32">C56/$F56</f>
        <v>0.16</v>
      </c>
      <c r="K56">
        <f t="shared" si="30"/>
        <v>0.84</v>
      </c>
      <c r="L56">
        <f t="shared" si="30"/>
        <v>0</v>
      </c>
      <c r="N56">
        <f>-J56*LN(J56)-K56*LN(K56)-0</f>
        <v>0.439669879401343</v>
      </c>
    </row>
    <row r="57" spans="1:17" x14ac:dyDescent="0.35">
      <c r="A57" s="45"/>
      <c r="B57" s="19" t="s">
        <v>41</v>
      </c>
      <c r="C57" s="7">
        <v>0</v>
      </c>
      <c r="D57" s="26">
        <v>0</v>
      </c>
      <c r="E57" s="5">
        <v>0</v>
      </c>
      <c r="F57" s="17">
        <f>SUM(C57:E57)</f>
        <v>0</v>
      </c>
      <c r="H57">
        <f t="shared" si="19"/>
        <v>0</v>
      </c>
      <c r="J57" t="e">
        <f t="shared" si="32"/>
        <v>#DIV/0!</v>
      </c>
      <c r="K57" t="e">
        <f t="shared" si="30"/>
        <v>#DIV/0!</v>
      </c>
      <c r="L57" t="e">
        <f t="shared" si="30"/>
        <v>#DIV/0!</v>
      </c>
      <c r="N57">
        <v>0</v>
      </c>
    </row>
    <row r="58" spans="1:17" ht="14.5" customHeight="1" x14ac:dyDescent="0.35">
      <c r="A58" s="33"/>
      <c r="F58" s="17">
        <f>SUM(F55:F57)</f>
        <v>1818</v>
      </c>
      <c r="H58">
        <f>F58/$F$44</f>
        <v>1</v>
      </c>
      <c r="N58" s="22" t="s">
        <v>60</v>
      </c>
      <c r="O58" s="1">
        <f>H55*N55+H56*N56+H57*N57</f>
        <v>0.77588984420911056</v>
      </c>
      <c r="Q58">
        <f>$G$32-O58</f>
        <v>3.0100745175395405E-3</v>
      </c>
    </row>
    <row r="63" spans="1:17" ht="14.5" customHeight="1" x14ac:dyDescent="0.35"/>
    <row r="68" ht="14.5" customHeight="1" x14ac:dyDescent="0.35"/>
    <row r="74" ht="14.5" customHeight="1" x14ac:dyDescent="0.35"/>
    <row r="75" ht="14.5" customHeight="1" x14ac:dyDescent="0.35"/>
    <row r="79" ht="14.5" customHeight="1" x14ac:dyDescent="0.35"/>
    <row r="86" ht="14.5" customHeight="1" x14ac:dyDescent="0.35"/>
    <row r="88" ht="14.5" customHeight="1" x14ac:dyDescent="0.35"/>
    <row r="91" ht="14.5" customHeight="1" x14ac:dyDescent="0.35"/>
    <row r="94" ht="14.5" customHeight="1" x14ac:dyDescent="0.35"/>
    <row r="101" ht="29" customHeight="1" x14ac:dyDescent="0.35"/>
    <row r="102" ht="14.5" customHeight="1" x14ac:dyDescent="0.35"/>
    <row r="107" ht="14.5" customHeight="1" x14ac:dyDescent="0.35"/>
    <row r="108" ht="14.5" customHeight="1" x14ac:dyDescent="0.35"/>
    <row r="112" ht="14.5" customHeight="1" x14ac:dyDescent="0.35"/>
    <row r="113" ht="14.5" customHeight="1" x14ac:dyDescent="0.35"/>
    <row r="121" ht="14.5" customHeight="1" x14ac:dyDescent="0.35"/>
    <row r="124" ht="14.5" customHeight="1" x14ac:dyDescent="0.35"/>
    <row r="125" ht="14.5" customHeight="1" x14ac:dyDescent="0.35"/>
    <row r="133" ht="14.5" customHeight="1" x14ac:dyDescent="0.35"/>
    <row r="134" ht="29" customHeight="1" x14ac:dyDescent="0.35"/>
    <row r="141" ht="14.5" customHeight="1" x14ac:dyDescent="0.35"/>
    <row r="145" ht="14.5" customHeight="1" x14ac:dyDescent="0.35"/>
    <row r="146" ht="14.5" customHeight="1" x14ac:dyDescent="0.35"/>
    <row r="152" ht="14.5" customHeight="1" x14ac:dyDescent="0.35"/>
    <row r="154" ht="14.5" customHeight="1" x14ac:dyDescent="0.35"/>
    <row r="157" ht="14.5" customHeight="1" x14ac:dyDescent="0.35"/>
    <row r="164" ht="14.5" customHeight="1" x14ac:dyDescent="0.35"/>
    <row r="172" ht="14.5" customHeight="1" x14ac:dyDescent="0.35"/>
    <row r="180" ht="14.5" customHeight="1" x14ac:dyDescent="0.35"/>
    <row r="185" ht="14.5" customHeight="1" x14ac:dyDescent="0.35"/>
    <row r="191" ht="14.5" customHeight="1" x14ac:dyDescent="0.35"/>
  </sheetData>
  <mergeCells count="26">
    <mergeCell ref="A49:A50"/>
    <mergeCell ref="A52:A53"/>
    <mergeCell ref="A55:A57"/>
    <mergeCell ref="A20:A21"/>
    <mergeCell ref="A23:A24"/>
    <mergeCell ref="A26:A28"/>
    <mergeCell ref="A31:C31"/>
    <mergeCell ref="C36:E36"/>
    <mergeCell ref="F31:H31"/>
    <mergeCell ref="N31:P31"/>
    <mergeCell ref="J36:L36"/>
    <mergeCell ref="A38:A43"/>
    <mergeCell ref="A45:A47"/>
    <mergeCell ref="E32:F32"/>
    <mergeCell ref="N2:P2"/>
    <mergeCell ref="A1:C1"/>
    <mergeCell ref="N1:P1"/>
    <mergeCell ref="A30:C30"/>
    <mergeCell ref="N30:P30"/>
    <mergeCell ref="A2:C2"/>
    <mergeCell ref="E3:F3"/>
    <mergeCell ref="C7:E7"/>
    <mergeCell ref="J7:L7"/>
    <mergeCell ref="A9:A14"/>
    <mergeCell ref="A16:A18"/>
    <mergeCell ref="F2:H2"/>
  </mergeCells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Branch Calc</vt:lpstr>
      <vt:lpstr>Second Branch</vt:lpstr>
      <vt:lpstr>Third Branch, BA</vt:lpstr>
      <vt:lpstr>Third Branch, BS</vt:lpstr>
      <vt:lpstr>Third Branch, Masters</vt:lpstr>
      <vt:lpstr>Third Branch, Other Undergrad</vt:lpstr>
      <vt:lpstr>Third Branch, 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</dc:creator>
  <cp:lastModifiedBy>racha</cp:lastModifiedBy>
  <cp:lastPrinted>2018-04-04T21:14:20Z</cp:lastPrinted>
  <dcterms:created xsi:type="dcterms:W3CDTF">2018-03-20T20:08:00Z</dcterms:created>
  <dcterms:modified xsi:type="dcterms:W3CDTF">2018-04-07T13:37:55Z</dcterms:modified>
</cp:coreProperties>
</file>