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EXCEL\"/>
    </mc:Choice>
  </mc:AlternateContent>
  <xr:revisionPtr revIDLastSave="0" documentId="8_{F8EA6226-7C4A-4881-964A-CC9AB60875F6}" xr6:coauthVersionLast="47" xr6:coauthVersionMax="47" xr10:uidLastSave="{00000000-0000-0000-0000-000000000000}"/>
  <bookViews>
    <workbookView xWindow="-108" yWindow="-108" windowWidth="23256" windowHeight="12456"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70" r:id="rId5"/>
    <pivotCache cacheId="238" r:id="rId6"/>
    <pivotCache cacheId="1169" r:id="rId7"/>
    <pivotCache cacheId="1385" r:id="rId8"/>
    <pivotCache cacheId="1463" r:id="rId9"/>
    <pivotCache cacheId="1466" r:id="rId10"/>
    <pivotCache cacheId="1469" r:id="rId11"/>
    <pivotCache cacheId="1472" r:id="rId12"/>
    <pivotCache cacheId="1475" r:id="rId13"/>
  </pivotCaches>
  <extLst>
    <ext xmlns:x14="http://schemas.microsoft.com/office/spreadsheetml/2009/9/main" uri="{876F7934-8845-4945-9796-88D515C7AA90}">
      <x14:pivotCaches>
        <pivotCache cacheId="63"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2" i="6" l="1"/>
  <c r="K61" i="6"/>
  <c r="K60" i="6"/>
  <c r="K58" i="6"/>
  <c r="K57" i="6"/>
  <c r="K55" i="6"/>
  <c r="K54" i="6"/>
  <c r="K53" i="6"/>
  <c r="O19" i="5" a="1"/>
  <c r="O19" i="5" s="1"/>
  <c r="N20" i="5" a="1"/>
  <c r="N20" i="5" s="1"/>
  <c r="J40" i="6" l="1"/>
  <c r="J44" i="6" s="1"/>
  <c r="F43" i="6" a="1"/>
  <c r="F4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6" i="6" l="1"/>
  <c r="I45" i="6"/>
  <c r="I44" i="6"/>
  <c r="J43" i="6"/>
  <c r="J47" i="6"/>
  <c r="J46" i="6"/>
  <c r="I43" i="6"/>
  <c r="J45" i="6"/>
  <c r="I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7BFC4B-B97F-489A-ACCE-03341EDB41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F846BA-16CC-4FBE-A07D-A5EE0B3E68B7}"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0E7A04C6-2744-4328-95A7-804FEC508B9A}"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<sst xmlns="http://schemas.openxmlformats.org/spreadsheetml/2006/main" count="3171" uniqueCount="1084">
  <si>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</si>
  <si>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</si>
  <si>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</si>
  <si>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</si>
  <si>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</si>
  <si>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</si>
  <si>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</si>
  <si>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</si>
  <si>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</si>
  <si>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</si>
  <si>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</si>
  <si>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</si>
  <si>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</si>
  <si>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</si>
  <si>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</si>
  <si>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</si>
  <si>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</si>
  <si>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</si>
  <si>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</si>
  <si>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</si>
  <si>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</si>
  <si>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</si>
  <si>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</si>
  <si>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</si>
  <si>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</si>
  <si>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</si>
  <si>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</si>
  <si>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</si>
  <si>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</si>
  <si>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</si>
  <si>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</si>
  <si>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</si>
  <si>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</si>
  <si>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</si>
  <si>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</si>
  <si>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</si>
  <si>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</si>
  <si>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</si>
  <si>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</si>
  <si>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</si>
  <si>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</si>
  <si>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</si>
  <si>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</si>
  <si>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</si>
  <si>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</si>
  <si>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</si>
  <si>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</si>
  <si>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</si>
  <si>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</si>
  <si>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</si>
  <si>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</si>
  <si>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</si>
  <si>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</si>
  <si>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</si>
  <si>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</si>
  <si>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</si>
  <si>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</si>
  <si>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</si>
  <si>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</si>
  <si>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</si>
  <si>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</si>
  <si>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</si>
  <si>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</si>
  <si>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</si>
  <si>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</si>
  <si>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</si>
  <si>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</si>
  <si>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</si>
  <si>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</si>
  <si>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</si>
  <si>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</si>
  <si>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</si>
  <si>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</si>
  <si>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</si>
  <si>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</si>
  <si>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</si>
  <si>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</si>
  <si>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</si>
  <si>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</si>
  <si>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</si>
  <si>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</si>
  <si>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</si>
  <si>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</si>
  <si>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</si>
  <si>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</si>
  <si>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</si>
  <si>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</si>
  <si>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</si>
  <si>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</si>
  <si>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</si>
  <si>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</si>
  <si>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</si>
  <si>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</si>
  <si>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</si>
  <si>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</si>
  <si>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</si>
  <si>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</si>
  <si>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</si>
  <si>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</si>
  <si>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</si>
  <si>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</si>
  <si>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</si>
  <si>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</si>
  <si>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</si>
  <si>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</si>
  <si>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</si>
  <si>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</si>
  <si>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</si>
  <si>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</si>
  <si>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</si>
  <si>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</si>
  <si>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</si>
  <si>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</si>
  <si>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</si>
  <si>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</si>
  <si>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</si>
  <si>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</si>
  <si>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</si>
  <si>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</si>
  <si>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</si>
  <si>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</si>
  <si>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</si>
  <si>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</si>
  <si>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</si>
  <si>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</si>
  <si>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</si>
  <si>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</si>
  <si>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</si>
  <si>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</si>
  <si>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</si>
  <si>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</si>
  <si>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</si>
  <si>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</si>
  <si>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</si>
  <si>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</si>
  <si>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</si>
  <si>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</si>
  <si>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</si>
  <si>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</si>
  <si>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</si>
  <si>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</si>
  <si>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</si>
  <si>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</si>
  <si>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</si>
  <si>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</si>
  <si>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</si>
  <si>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</si>
  <si>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</si>
  <si>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</si>
  <si>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</si>
  <si>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</si>
  <si>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</si>
  <si>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</si>
  <si>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</si>
  <si>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</si>
  <si>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</si>
  <si>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</si>
  <si>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</si>
  <si>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</si>
  <si>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</si>
  <si>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</si>
  <si>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</si>
  <si>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</si>
  <si>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</si>
  <si>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</si>
  <si>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</si>
  <si>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</si>
  <si>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</si>
  <si>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</si>
  <si>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</si>
  <si>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</si>
  <si>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</si>
  <si>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</si>
  <si>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</si>
  <si>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</si>
  <si>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</si>
  <si>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</si>
  <si>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</si>
  <si>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</si>
  <si>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</si>
  <si>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</si>
  <si>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</si>
  <si>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</si>
  <si>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</si>
  <si>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</si>
  <si>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</si>
  <si>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</si>
  <si>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</si>
  <si>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</si>
  <si>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</si>
  <si>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</si>
  <si>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</si>
  <si>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</si>
  <si>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</si>
  <si>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</si>
  <si>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</si>
  <si>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</si>
  <si>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</si>
  <si>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</si>
  <si>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</si>
  <si>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</si>
  <si>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</si>
  <si>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</si>
  <si>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</si>
  <si>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</si>
  <si>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</si>
  <si>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</si>
  <si>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</si>
  <si>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</si>
  <si>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</si>
  <si>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</si>
  <si>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</si>
  <si>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</si>
  <si>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</si>
  <si>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</si>
  <si>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</si>
  <si>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</si>
  <si>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</si>
  <si>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</si>
  <si>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</si>
  <si>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</si>
  <si>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</si>
  <si>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</si>
  <si>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</si>
  <si>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</si>
  <si>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</si>
  <si>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</si>
  <si>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</si>
  <si>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</si>
  <si>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</si>
  <si>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</si>
  <si>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</si>
  <si>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</si>
  <si>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</si>
  <si>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</si>
  <si>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</si>
  <si>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</si>
  <si>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</si>
  <si>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</si>
  <si>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</si>
  <si>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</si>
  <si>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</si>
  <si>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</si>
  <si>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</si>
  <si>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</si>
  <si>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</si>
  <si>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</si>
  <si>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</si>
  <si>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</si>
  <si>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</si>
  <si>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</si>
  <si>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</si>
  <si>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</si>
  <si>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</si>
  <si>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</si>
  <si>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</si>
  <si>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</si>
  <si>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</si>
  <si>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</si>
  <si>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</si>
  <si>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</si>
  <si>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</si>
  <si>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</si>
  <si>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</si>
  <si>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</si>
  <si>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</si>
  <si>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</si>
  <si>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</si>
  <si>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</si>
  <si>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</si>
  <si>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</si>
  <si>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</si>
  <si>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</si>
  <si>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</si>
  <si>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</si>
  <si>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</si>
  <si>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</si>
  <si>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</si>
  <si>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</si>
  <si>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</si>
  <si>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</si>
  <si>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</si>
  <si>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</si>
  <si>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</si>
  <si>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</si>
  <si>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</si>
  <si>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</si>
  <si>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</si>
  <si>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</si>
  <si>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</si>
  <si>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</si>
  <si>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</si>
  <si>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</si>
  <si>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</si>
  <si>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</si>
  <si>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</si>
  <si>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</si>
  <si>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</si>
  <si>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</si>
  <si>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</si>
  <si>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</si>
  <si>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</si>
  <si>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</si>
  <si>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</si>
  <si>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</si>
  <si>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</si>
  <si>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</si>
  <si>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</si>
  <si>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</si>
  <si>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</si>
  <si>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</si>
  <si>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</si>
  <si>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</si>
  <si>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</si>
  <si>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</si>
  <si>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</si>
  <si>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</si>
  <si>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</si>
  <si>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</si>
  <si>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</si>
  <si>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</si>
  <si>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</si>
  <si>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</si>
  <si>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</si>
  <si>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</si>
  <si>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</si>
  <si>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</si>
  <si>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</si>
  <si>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</si>
  <si>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</si>
  <si>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</si>
  <si>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</si>
  <si>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</si>
  <si>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</si>
  <si>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</si>
  <si>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</si>
  <si>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</si>
  <si>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</si>
  <si>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</si>
  <si>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</si>
  <si>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</si>
  <si>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</si>
  <si>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</si>
  <si>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</si>
  <si>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</si>
  <si>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</si>
  <si>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</si>
  <si>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</si>
  <si>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</si>
  <si>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</si>
  <si>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</si>
  <si>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</si>
  <si>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</si>
  <si>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</si>
  <si>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</si>
  <si>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</si>
  <si>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</si>
  <si>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</si>
  <si>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</si>
  <si>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</si>
  <si>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</si>
  <si>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</si>
  <si>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</si>
  <si>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</si>
  <si>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</si>
  <si>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</si>
  <si>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</si>
  <si>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</si>
  <si>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</si>
  <si>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</si>
  <si>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</si>
  <si>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</si>
  <si>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</si>
  <si>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</si>
  <si>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</si>
  <si>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</si>
  <si>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</si>
  <si>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</si>
  <si>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</si>
  <si>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</si>
  <si>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</si>
  <si>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</si>
  <si>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</si>
  <si>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</si>
  <si>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</si>
  <si>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</si>
  <si>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</si>
  <si>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</si>
  <si>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</si>
  <si>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</si>
  <si>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</si>
  <si>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</si>
  <si>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</si>
  <si>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</si>
  <si>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</si>
  <si>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</si>
  <si>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</si>
  <si>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</si>
  <si>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</si>
  <si>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</si>
  <si>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</si>
  <si>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</si>
  <si>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</si>
  <si>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</si>
  <si>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</si>
  <si>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</si>
  <si>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</si>
  <si>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</si>
  <si>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</si>
  <si>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</si>
  <si>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</si>
  <si>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</si>
  <si>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</si>
  <si>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</si>
  <si>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</si>
  <si>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</si>
  <si>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</si>
  <si>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</si>
  <si>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</si>
  <si>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</si>
  <si>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</si>
  <si>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</si>
  <si>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</si>
  <si>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</si>
  <si>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</si>
  <si>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</si>
  <si>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</si>
  <si>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</si>
  <si>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</si>
  <si>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</si>
  <si>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</si>
  <si>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</si>
  <si>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</si>
  <si>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</si>
  <si>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</si>
  <si>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</si>
  <si>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</si>
  <si>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</si>
  <si>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</si>
  <si>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</si>
  <si>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</si>
  <si>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</si>
  <si>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</si>
  <si>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</si>
  <si>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</si>
  <si>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</si>
  <si>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</si>
  <si>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</si>
  <si>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</si>
  <si>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</si>
  <si>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</si>
  <si>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</si>
  <si>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</si>
  <si>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</si>
  <si>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</si>
  <si>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</si>
  <si>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</si>
  <si>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</si>
  <si>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</si>
  <si>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</si>
  <si>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</si>
  <si>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</si>
  <si>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</si>
  <si>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</si>
  <si>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</si>
  <si>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</si>
  <si>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</si>
  <si>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</si>
  <si>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</si>
  <si>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</si>
  <si>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</si>
  <si>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</si>
  <si>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</si>
  <si>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</si>
  <si>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</si>
  <si>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</si>
  <si>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</si>
  <si>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</si>
  <si>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</si>
  <si>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</si>
  <si>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</si>
  <si>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</si>
  <si>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</si>
  <si>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</si>
  <si>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</si>
  <si>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</si>
  <si>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</si>
  <si>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</si>
  <si>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</si>
  <si>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</si>
  <si>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</si>
  <si>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</si>
  <si>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</si>
  <si>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</si>
  <si>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</si>
  <si>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</si>
  <si>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</si>
  <si>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</si>
  <si>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</si>
  <si>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</si>
  <si>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</si>
  <si>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</si>
  <si>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</si>
  <si>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</si>
  <si>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</si>
  <si>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</si>
  <si>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</si>
  <si>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</si>
  <si>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</si>
  <si>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</si>
  <si>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</si>
  <si>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</si>
  <si>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</si>
  <si>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</si>
  <si>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</si>
  <si>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</si>
  <si>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</si>
  <si>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</si>
  <si>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</si>
  <si>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</si>
  <si>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</si>
  <si>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</si>
  <si>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</si>
  <si>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</si>
  <si>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</si>
  <si>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</si>
  <si>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</si>
  <si>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</si>
  <si>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</si>
  <si>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</si>
  <si>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</si>
  <si>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</si>
  <si>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</si>
  <si>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</si>
  <si>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</si>
  <si>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</si>
  <si>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</si>
  <si>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</si>
  <si>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</si>
  <si>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</si>
  <si>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</si>
  <si>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</si>
  <si>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</si>
  <si>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</si>
  <si>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</si>
  <si>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</si>
  <si>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</si>
  <si>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</si>
  <si>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</si>
  <si>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</si>
  <si>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</si>
  <si>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</si>
  <si>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</si>
  <si>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</si>
  <si>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</si>
  <si>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</si>
  <si>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</si>
  <si>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</si>
  <si>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</si>
  <si>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</si>
  <si>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</si>
  <si>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</si>
  <si>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</si>
  <si>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</si>
  <si>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</si>
  <si>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</si>
  <si>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</si>
  <si>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</si>
  <si>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</si>
  <si>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</si>
  <si>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</si>
  <si>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</si>
  <si>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</si>
  <si>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</si>
  <si>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</si>
  <si>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</si>
  <si>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</si>
  <si>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</si>
  <si>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</si>
  <si>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</si>
  <si>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</si>
  <si>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</si>
  <si>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</si>
  <si>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</si>
  <si>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</si>
  <si>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</si>
  <si>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</si>
  <si>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</si>
  <si>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</si>
  <si>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</si>
  <si>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</si>
  <si>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</si>
  <si>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</si>
  <si>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</si>
  <si>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</si>
  <si>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</si>
  <si>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</si>
  <si>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</si>
  <si>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</si>
  <si>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</si>
  <si>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</si>
  <si>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</si>
  <si>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</si>
  <si>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</si>
  <si>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</si>
  <si>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</si>
  <si>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</si>
  <si>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</si>
  <si>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</si>
  <si>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</si>
  <si>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</si>
  <si>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</si>
  <si>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</si>
  <si>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</si>
  <si>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</si>
  <si>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</si>
  <si>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</si>
  <si>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</si>
  <si>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</si>
  <si>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</si>
  <si>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</si>
  <si>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</si>
  <si>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</si>
  <si>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</si>
  <si>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</si>
  <si>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</si>
  <si>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</si>
  <si>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</si>
  <si>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</si>
  <si>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</si>
  <si>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</si>
  <si>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</si>
  <si>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</si>
  <si>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</si>
  <si>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</si>
  <si>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</si>
  <si>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</si>
  <si>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</si>
  <si>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</si>
  <si>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</si>
  <si>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</si>
  <si>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</si>
  <si>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</si>
  <si>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</si>
  <si>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</si>
  <si>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</si>
  <si>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</si>
  <si>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</si>
  <si>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</si>
  <si>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</si>
  <si>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</si>
  <si>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</si>
  <si>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</si>
  <si>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</si>
  <si>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</si>
  <si>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</si>
  <si>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</si>
  <si>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</si>
  <si>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</si>
  <si>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</si>
  <si>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</si>
  <si>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</si>
  <si>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</si>
  <si>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</si>
  <si>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</si>
  <si>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</si>
  <si>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</si>
  <si>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</si>
  <si>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</si>
  <si>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</si>
  <si>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</si>
  <si>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</si>
  <si>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</si>
  <si>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</si>
  <si>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</si>
  <si>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</si>
  <si>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</si>
  <si>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</si>
  <si>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</si>
  <si>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</si>
  <si>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</si>
  <si>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</si>
  <si>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</si>
  <si>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</si>
  <si>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</si>
  <si>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</si>
  <si>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</si>
  <si>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</si>
  <si>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</si>
  <si>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</si>
  <si>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</si>
  <si>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</si>
  <si>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</si>
  <si>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</si>
  <si>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</si>
  <si>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</si>
  <si>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</si>
  <si>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</si>
  <si>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</si>
  <si>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</si>
  <si>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</si>
  <si>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</si>
  <si>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</si>
  <si>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</si>
  <si>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</si>
  <si>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</si>
  <si>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</si>
  <si>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</si>
  <si>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</si>
  <si>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</si>
  <si>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</si>
  <si>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</si>
  <si>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</si>
  <si>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</si>
  <si>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</si>
  <si>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</si>
  <si>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</si>
  <si>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</si>
  <si>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</si>
  <si>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</si>
  <si>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</si>
  <si>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</si>
  <si>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</si>
  <si>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</si>
  <si>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</si>
  <si>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</si>
  <si>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</si>
  <si>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</si>
  <si>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</si>
  <si>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</si>
  <si>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</si>
  <si>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</si>
  <si>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</si>
  <si>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</si>
  <si>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</si>
  <si>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</si>
  <si>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</si>
  <si>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</si>
  <si>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</si>
  <si>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</si>
  <si>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</si>
  <si>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</si>
  <si>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</si>
  <si>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</si>
  <si>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</si>
  <si>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</si>
  <si>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</si>
  <si>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</si>
  <si>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</si>
  <si>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</si>
  <si>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</si>
  <si>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</si>
  <si>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</si>
  <si>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</si>
  <si>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</si>
  <si>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</si>
  <si>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</si>
  <si>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</si>
  <si>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</si>
  <si>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</si>
  <si>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</si>
  <si>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</si>
  <si>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</si>
  <si>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</si>
  <si>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</si>
  <si>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</si>
  <si>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</si>
  <si>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</si>
  <si>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</si>
  <si>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</si>
  <si>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</si>
  <si>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</si>
  <si>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</si>
  <si>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</si>
  <si>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</si>
  <si>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</si>
  <si>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</si>
  <si>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</si>
  <si>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</si>
  <si>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</si>
  <si>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</si>
  <si>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</si>
  <si>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</si>
  <si>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</si>
  <si>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</si>
  <si>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</si>
  <si>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</si>
  <si>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</si>
  <si>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</si>
  <si>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</si>
  <si>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</si>
  <si>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</si>
  <si>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</si>
  <si>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</si>
  <si>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</si>
  <si>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</si>
  <si>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</si>
  <si>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</si>
  <si>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</si>
  <si>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</si>
  <si>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</si>
  <si>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</si>
  <si>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</si>
  <si>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</si>
  <si>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</si>
  <si>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</si>
  <si>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</si>
  <si>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</si>
  <si>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</si>
  <si>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</si>
  <si>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</si>
  <si>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</si>
  <si>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</si>
  <si>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</si>
  <si>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</si>
  <si>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</si>
  <si>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</si>
  <si>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</si>
  <si>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</si>
  <si>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</si>
  <si>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</si>
  <si>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</si>
  <si>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</si>
  <si>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</si>
  <si>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</si>
  <si>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</si>
  <si>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</si>
  <si>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</si>
  <si>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</si>
  <si>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</si>
  <si>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</si>
  <si>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</si>
  <si>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</si>
  <si>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</si>
  <si>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</si>
  <si>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</si>
  <si>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</si>
  <si>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</si>
  <si>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</si>
  <si>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</si>
  <si>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</si>
  <si>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</si>
  <si>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</si>
  <si>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</si>
  <si>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</si>
  <si>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</si>
  <si>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</si>
  <si>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</si>
  <si>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</si>
  <si>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</si>
  <si>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</si>
  <si>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</si>
  <si>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</si>
  <si>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</si>
  <si>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</si>
  <si>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</si>
  <si>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</si>
  <si>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</si>
  <si>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</si>
  <si>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</si>
  <si>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</si>
  <si>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</si>
  <si>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</si>
  <si>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</si>
  <si>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</si>
  <si>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</si>
  <si>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</si>
  <si>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</si>
  <si>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</si>
  <si>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</si>
  <si>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</si>
  <si>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</si>
  <si>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</si>
  <si>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</si>
  <si>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</si>
  <si>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</si>
  <si>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</si>
  <si>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</si>
  <si>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</si>
  <si>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</si>
  <si>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</si>
  <si>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</si>
  <si>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</si>
  <si>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</si>
  <si>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</si>
  <si>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</si>
  <si>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</si>
  <si>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</si>
  <si>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</si>
  <si>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</si>
  <si>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</si>
  <si>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</si>
  <si>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</si>
  <si>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</si>
  <si>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</si>
  <si>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</si>
  <si>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</si>
  <si>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</si>
  <si>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</si>
  <si>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</si>
  <si>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</si>
  <si>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</si>
  <si>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</si>
  <si>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</si>
  <si>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</si>
  <si>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</si>
  <si>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</si>
  <si>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</si>
  <si>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</si>
  <si>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</si>
  <si>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</si>
  <si>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</si>
  <si>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</si>
  <si>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</si>
  <si>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</si>
  <si>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</si>
  <si>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</si>
  <si>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</si>
  <si>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</si>
  <si>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</si>
  <si>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</si>
  <si>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</si>
  <si>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</si>
  <si>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</si>
  <si>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</si>
  <si>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</si>
  <si>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</si>
  <si>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</si>
  <si>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</si>
  <si>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</si>
  <si>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</si>
  <si>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</si>
  <si>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</si>
  <si>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</si>
  <si>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</si>
  <si>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</si>
  <si>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</si>
  <si>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</si>
  <si>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</si>
  <si>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</si>
  <si>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</si>
  <si>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</si>
  <si>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</si>
  <si>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</si>
  <si>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</si>
  <si>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</si>
  <si>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</si>
  <si>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</si>
  <si>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</si>
  <si>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</si>
  <si>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</si>
  <si>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</si>
  <si>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</si>
  <si>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</si>
  <si>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</si>
  <si>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</si>
  <si>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</si>
  <si>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</si>
  <si>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</si>
  <si>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</si>
  <si>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</si>
  <si>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</si>
  <si>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</si>
  <si>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</si>
  <si>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</si>
  <si>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</si>
  <si>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</si>
  <si>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</si>
  <si>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</si>
  <si>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</si>
  <si>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</si>
  <si>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</si>
  <si>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</si>
  <si>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</si>
  <si>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</si>
  <si>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</si>
  <si>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</si>
  <si>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</si>
  <si>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</si>
  <si>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</si>
  <si>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</si>
  <si>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</si>
  <si>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</si>
  <si>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</si>
  <si>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</si>
  <si>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</si>
  <si>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</si>
  <si>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</si>
  <si>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</si>
  <si>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</si>
  <si>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</si>
  <si>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</si>
  <si>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</si>
  <si>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</si>
  <si>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</si>
  <si>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</si>
  <si>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</si>
  <si>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</si>
  <si>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</si>
  <si>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</si>
  <si>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</si>
  <si>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</si>
  <si>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</si>
  <si>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</si>
  <si>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</si>
  <si>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</si>
  <si>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</si>
  <si>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</si>
  <si>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</si>
  <si>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</si>
  <si>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</si>
  <si>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</si>
  <si>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</si>
  <si>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</si>
  <si>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</si>
  <si>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</si>
  <si>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</si>
  <si>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</si>
  <si>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</si>
  <si>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</si>
  <si>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</si>
  <si>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</si>
  <si>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</si>
  <si>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</si>
  <si>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</si>
  <si>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</si>
  <si>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</si>
  <si>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</si>
  <si>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</si>
  <si>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</si>
  <si>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</si>
  <si>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</si>
  <si>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</si>
  <si>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</si>
  <si>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</si>
  <si>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</si>
  <si>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</si>
  <si>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</si>
  <si>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</si>
  <si>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</si>
  <si>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</si>
  <si>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</si>
  <si>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</si>
  <si>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</si>
  <si>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</si>
  <si>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</si>
  <si>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</si>
  <si>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</si>
  <si>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</si>
  <si>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</si>
  <si>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</si>
  <si>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</si>
  <si>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</si>
  <si>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</si>
  <si>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</si>
  <si>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</si>
  <si>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</si>
  <si>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</si>
  <si>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</si>
  <si>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</si>
  <si>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</si>
  <si>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</si>
  <si>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</si>
  <si>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</si>
  <si>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</si>
  <si>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</si>
  <si>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</si>
  <si>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</si>
  <si>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</si>
  <si>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</si>
  <si>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</si>
  <si>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</si>
  <si>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</si>
  <si>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sel.calls</t>
  </si>
  <si>
    <t>Sel.amount</t>
  </si>
  <si>
    <t>selected rep</t>
  </si>
  <si>
    <t>Column Labels</t>
  </si>
  <si>
    <t>Total</t>
  </si>
  <si>
    <t>Rep summary</t>
  </si>
  <si>
    <t xml:space="preserve">% of calls </t>
  </si>
  <si>
    <t>Call rank</t>
  </si>
  <si>
    <t>amount rank</t>
  </si>
  <si>
    <t>Labels:</t>
  </si>
  <si>
    <t xml:space="preserve">CALL CENTRE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</si>
</sst>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1"/>
      <color theme="1"/>
      <name val="Aptos ExtraBold"/>
      <family val="2"/>
      <scheme val="major"/>
    </font>
    <font>
      <sz val="10"/>
      <color theme="1"/>
      <name val="Aptos"/>
      <family val="2"/>
      <scheme val="minor"/>
    </font>
    <font>
      <b/>
      <sz val="10"/>
      <color theme="1"/>
      <name val="Aptos"/>
      <family val="2"/>
      <scheme val="minor"/>
    </font>
    <font>
      <b/>
      <sz val="24"/>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5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5" fillId="3" borderId="0" xfId="0" applyFont="1" applyFill="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0" borderId="0" xfId="0" applyNumberFormat="1"/>
    <xf numFmtId="168" fontId="0" fillId="3" borderId="0" xfId="0" applyNumberFormat="1" applyFill="1"/>
    <xf numFmtId="0" fontId="0" fillId="5" borderId="10" xfId="0" applyFill="1" applyBorder="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6" fillId="5" borderId="0" xfId="0" applyFont="1" applyFill="1" applyBorder="1"/>
    <xf numFmtId="0" fontId="6" fillId="5" borderId="13" xfId="0" applyFont="1" applyFill="1" applyBorder="1" applyAlignment="1">
      <alignment horizontal="left" indent="1"/>
    </xf>
    <xf numFmtId="168" fontId="6" fillId="5" borderId="0" xfId="0" applyNumberFormat="1" applyFont="1" applyFill="1" applyBorder="1"/>
    <xf numFmtId="168" fontId="0" fillId="5" borderId="14" xfId="0" applyNumberFormat="1" applyFill="1" applyBorder="1"/>
    <xf numFmtId="0" fontId="0" fillId="5" borderId="15" xfId="0" applyFill="1" applyBorder="1"/>
    <xf numFmtId="168" fontId="0" fillId="5" borderId="16" xfId="0" applyNumberFormat="1" applyFill="1" applyBorder="1"/>
    <xf numFmtId="168" fontId="0" fillId="5" borderId="17" xfId="0" applyNumberFormat="1" applyFill="1" applyBorder="1"/>
    <xf numFmtId="0" fontId="1" fillId="5" borderId="0" xfId="0" applyFont="1" applyFill="1" applyBorder="1" applyAlignment="1">
      <alignment horizontal="left" indent="4"/>
    </xf>
    <xf numFmtId="0" fontId="1" fillId="5" borderId="0" xfId="0" applyFont="1" applyFill="1" applyBorder="1" applyAlignment="1">
      <alignment horizontal="left" indent="3"/>
    </xf>
    <xf numFmtId="0" fontId="1" fillId="5" borderId="0" xfId="0" applyFont="1" applyFill="1" applyBorder="1" applyAlignment="1">
      <alignment horizontal="left" indent="5"/>
    </xf>
    <xf numFmtId="0" fontId="7" fillId="5" borderId="13" xfId="0" applyFont="1" applyFill="1" applyBorder="1"/>
    <xf numFmtId="9" fontId="0" fillId="0" borderId="0" xfId="1" applyFont="1"/>
    <xf numFmtId="0" fontId="0" fillId="0" borderId="0" xfId="1" applyNumberFormat="1" applyFont="1"/>
    <xf numFmtId="0" fontId="8" fillId="3" borderId="0" xfId="0" applyFont="1" applyFill="1"/>
  </cellXfs>
  <cellStyles count="2">
    <cellStyle name="Normal" xfId="0" builtinId="0"/>
    <cellStyle name="Percent" xfId="1" builtinId="5"/>
  </cellStyles>
  <dxfs count="24">
    <dxf>
      <fill>
        <patternFill>
          <bgColor theme="5" tint="-0.24994659260841701"/>
        </patternFill>
      </fill>
      <border>
        <left style="thin">
          <color auto="1"/>
        </left>
        <right style="thin">
          <color auto="1"/>
        </right>
        <vertical/>
        <horizontal/>
      </border>
    </dxf>
    <dxf>
      <fill>
        <patternFill patternType="solid">
          <bgColor theme="2" tint="-0.499984740745262"/>
        </patternFill>
      </fill>
    </dxf>
    <dxf>
      <fill>
        <patternFill patternType="solid">
          <bgColor theme="2" tint="-0.499984740745262"/>
        </patternFill>
      </fill>
    </dxf>
    <dxf>
      <fill>
        <patternFill>
          <bgColor theme="5" tint="-0.499984740745262"/>
        </patternFill>
      </fill>
      <border>
        <left style="thin">
          <color auto="1"/>
        </left>
        <right style="thin">
          <color auto="1"/>
        </right>
        <vertical/>
        <horizontal/>
      </border>
    </dxf>
    <dxf>
      <fill>
        <patternFill patternType="solid">
          <bgColor theme="2" tint="-0.499984740745262"/>
        </patternFill>
      </fill>
    </dxf>
    <dxf>
      <fill>
        <patternFill patternType="solid">
          <bgColor theme="2" tint="-0.499984740745262"/>
        </patternFill>
      </fill>
    </dxf>
    <dxf>
      <fill>
        <patternFill>
          <bgColor theme="5" tint="-0.499984740745262"/>
        </patternFill>
      </fill>
      <border>
        <left style="thin">
          <color auto="1"/>
        </left>
        <right style="thin">
          <color auto="1"/>
        </right>
        <top/>
        <bottom/>
        <vertical/>
        <horizontal/>
      </border>
    </dxf>
    <dxf>
      <fill>
        <patternFill>
          <bgColor theme="5" tint="-0.499984740745262"/>
        </patternFill>
      </fill>
      <border>
        <left style="thin">
          <color auto="1"/>
        </left>
        <right style="thin">
          <color auto="1"/>
        </right>
        <top/>
        <bottom/>
        <vertical/>
        <horizontal/>
      </border>
    </dxf>
    <dxf>
      <fill>
        <patternFill patternType="solid">
          <bgColor theme="2" tint="-0.49998474074526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Call Centre.xlsx]Pivots!monthly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Trend</a:t>
            </a:r>
            <a:endParaRPr lang="en-US"/>
          </a:p>
        </c:rich>
      </c:tx>
      <c:layout>
        <c:manualLayout>
          <c:xMode val="edge"/>
          <c:yMode val="edge"/>
          <c:x val="4.6527777777777779E-2"/>
          <c:y val="3.3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2">
                  <a:lumMod val="75000"/>
                </a:schemeClr>
              </a:gs>
              <a:gs pos="100000">
                <a:schemeClr val="accent6">
                  <a:alpha val="50000"/>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Pivots!$C$20</c:f>
              <c:strCache>
                <c:ptCount val="1"/>
                <c:pt idx="0">
                  <c:v>Call Count2</c:v>
                </c:pt>
              </c:strCache>
            </c:strRef>
          </c:tx>
          <c:spPr>
            <a:gradFill flip="none" rotWithShape="1">
              <a:gsLst>
                <a:gs pos="0">
                  <a:schemeClr val="bg2">
                    <a:lumMod val="75000"/>
                  </a:schemeClr>
                </a:gs>
                <a:gs pos="100000">
                  <a:schemeClr val="accent6">
                    <a:alpha val="50000"/>
                    <a:lumMod val="60000"/>
                    <a:lumOff val="40000"/>
                  </a:schemeClr>
                </a:gs>
              </a:gsLst>
              <a:lin ang="16200000" scaled="1"/>
              <a:tileRect/>
            </a:gradFill>
            <a:ln>
              <a:no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ECAB-4064-A16C-39316FC3A4AB}"/>
            </c:ext>
          </c:extLst>
        </c:ser>
        <c:dLbls>
          <c:showLegendKey val="0"/>
          <c:showVal val="0"/>
          <c:showCatName val="0"/>
          <c:showSerName val="0"/>
          <c:showPercent val="0"/>
          <c:showBubbleSize val="0"/>
        </c:dLbls>
        <c:axId val="2114895119"/>
        <c:axId val="2114897519"/>
      </c:areaChart>
      <c:lineChart>
        <c:grouping val="standard"/>
        <c:varyColors val="0"/>
        <c:ser>
          <c:idx val="0"/>
          <c:order val="0"/>
          <c:tx>
            <c:strRef>
              <c:f>Pivots!$B$20</c:f>
              <c:strCache>
                <c:ptCount val="1"/>
                <c:pt idx="0">
                  <c:v>Call Count</c:v>
                </c:pt>
              </c:strCache>
            </c:strRef>
          </c:tx>
          <c:spPr>
            <a:ln w="28575" cap="rnd">
              <a:solidFill>
                <a:schemeClr val="bg2">
                  <a:lumMod val="50000"/>
                </a:schemeClr>
              </a:solidFill>
              <a:round/>
            </a:ln>
            <a:effectLst/>
          </c:spPr>
          <c:marker>
            <c:symbol val="circle"/>
            <c:size val="7"/>
            <c:spPr>
              <a:solidFill>
                <a:schemeClr val="bg1"/>
              </a:solidFill>
              <a:ln w="25400">
                <a:solidFill>
                  <a:schemeClr val="tx1">
                    <a:lumMod val="85000"/>
                    <a:lumOff val="15000"/>
                  </a:schemeClr>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ECAB-4064-A16C-39316FC3A4AB}"/>
            </c:ext>
          </c:extLst>
        </c:ser>
        <c:dLbls>
          <c:showLegendKey val="0"/>
          <c:showVal val="0"/>
          <c:showCatName val="0"/>
          <c:showSerName val="0"/>
          <c:showPercent val="0"/>
          <c:showBubbleSize val="0"/>
        </c:dLbls>
        <c:marker val="1"/>
        <c:smooth val="0"/>
        <c:axId val="2114895119"/>
        <c:axId val="2114897519"/>
      </c:lineChart>
      <c:catAx>
        <c:axId val="211489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97519"/>
        <c:crosses val="autoZero"/>
        <c:auto val="1"/>
        <c:lblAlgn val="ctr"/>
        <c:lblOffset val="100"/>
        <c:noMultiLvlLbl val="0"/>
      </c:catAx>
      <c:valAx>
        <c:axId val="2114897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9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Call Centre.xlsx]Pivots!weekdaytrend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07302964569775E-2"/>
          <c:y val="0.05"/>
          <c:w val="0.92046276211135214"/>
          <c:h val="0.87777777777777777"/>
        </c:manualLayout>
      </c:layout>
      <c:barChart>
        <c:barDir val="bar"/>
        <c:grouping val="clustered"/>
        <c:varyColors val="0"/>
        <c:ser>
          <c:idx val="0"/>
          <c:order val="0"/>
          <c:tx>
            <c:strRef>
              <c:f>Pivots!$H$17</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Pivots!$G$18:$G$25</c:f>
              <c:strCache>
                <c:ptCount val="7"/>
                <c:pt idx="0">
                  <c:v>Sunday</c:v>
                </c:pt>
                <c:pt idx="1">
                  <c:v>Monday</c:v>
                </c:pt>
                <c:pt idx="2">
                  <c:v>Tuesday</c:v>
                </c:pt>
                <c:pt idx="3">
                  <c:v>Wednesday</c:v>
                </c:pt>
                <c:pt idx="4">
                  <c:v>Thursday</c:v>
                </c:pt>
                <c:pt idx="5">
                  <c:v>Friday</c:v>
                </c:pt>
                <c:pt idx="6">
                  <c:v>Saturday</c:v>
                </c:pt>
              </c:strCache>
            </c:strRef>
          </c:cat>
          <c:val>
            <c:numRef>
              <c:f>Pivots!$H$18:$H$25</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6B71-482F-94B2-14431E27D412}"/>
            </c:ext>
          </c:extLst>
        </c:ser>
        <c:dLbls>
          <c:showLegendKey val="0"/>
          <c:showVal val="0"/>
          <c:showCatName val="0"/>
          <c:showSerName val="0"/>
          <c:showPercent val="0"/>
          <c:showBubbleSize val="0"/>
        </c:dLbls>
        <c:gapWidth val="25"/>
        <c:axId val="2114804879"/>
        <c:axId val="2114792399"/>
      </c:barChart>
      <c:catAx>
        <c:axId val="2114804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792399"/>
        <c:crosses val="autoZero"/>
        <c:auto val="1"/>
        <c:lblAlgn val="ctr"/>
        <c:lblOffset val="100"/>
        <c:noMultiLvlLbl val="0"/>
      </c:catAx>
      <c:valAx>
        <c:axId val="2114792399"/>
        <c:scaling>
          <c:orientation val="minMax"/>
        </c:scaling>
        <c:delete val="1"/>
        <c:axPos val="b"/>
        <c:numFmt formatCode="#,##0" sourceLinked="1"/>
        <c:majorTickMark val="out"/>
        <c:minorTickMark val="none"/>
        <c:tickLblPos val="nextTo"/>
        <c:crossAx val="211480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US" b="1">
                <a:solidFill>
                  <a:schemeClr val="bg2">
                    <a:lumMod val="50000"/>
                  </a:schemeClr>
                </a:solidFill>
              </a:rPr>
              <a:t>Calls</a:t>
            </a:r>
          </a:p>
        </c:rich>
      </c:tx>
      <c:layout>
        <c:manualLayout>
          <c:xMode val="edge"/>
          <c:yMode val="edge"/>
          <c:x val="6.4937826920571123E-2"/>
          <c:y val="3.08166409861325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US"/>
        </a:p>
      </c:txPr>
    </c:title>
    <c:autoTitleDeleted val="0"/>
    <c:plotArea>
      <c:layout>
        <c:manualLayout>
          <c:layoutTarget val="inner"/>
          <c:xMode val="edge"/>
          <c:yMode val="edge"/>
          <c:x val="0.15927849444351372"/>
          <c:y val="0.17462763225475089"/>
          <c:w val="0.83481142129961028"/>
          <c:h val="0.82537236774524902"/>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Pivots!$F$43:$F$47</c:f>
              <c:strCache>
                <c:ptCount val="5"/>
                <c:pt idx="0">
                  <c:v>R01</c:v>
                </c:pt>
                <c:pt idx="1">
                  <c:v>R02</c:v>
                </c:pt>
                <c:pt idx="2">
                  <c:v>R03</c:v>
                </c:pt>
                <c:pt idx="3">
                  <c:v>R04</c:v>
                </c:pt>
                <c:pt idx="4">
                  <c:v>R05</c:v>
                </c:pt>
              </c:strCache>
            </c:strRef>
          </c:cat>
          <c:val>
            <c:numRef>
              <c:f>Pivots!$G$43:$G$47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D23-4DF7-9A8C-0EEF85A0AB44}"/>
            </c:ext>
          </c:extLst>
        </c:ser>
        <c:ser>
          <c:idx val="1"/>
          <c:order val="1"/>
          <c:tx>
            <c:strRef>
              <c:f>Pivots!$I$42</c:f>
              <c:strCache>
                <c:ptCount val="1"/>
                <c:pt idx="0">
                  <c:v>sel.calls</c:v>
                </c:pt>
              </c:strCache>
            </c:strRef>
          </c:tx>
          <c:spPr>
            <a:gradFill flip="none" rotWithShape="1">
              <a:gsLst>
                <a:gs pos="0">
                  <a:schemeClr val="bg2">
                    <a:lumMod val="50000"/>
                  </a:schemeClr>
                </a:gs>
                <a:gs pos="100000">
                  <a:schemeClr val="accent6">
                    <a:lumMod val="60000"/>
                    <a:lumOff val="40000"/>
                  </a:schemeClr>
                </a:gs>
              </a:gsLst>
              <a:lin ang="0" scaled="0"/>
              <a:tileRect/>
            </a:gradFill>
            <a:ln>
              <a:noFill/>
            </a:ln>
            <a:effectLst/>
          </c:spPr>
          <c:invertIfNegative val="0"/>
          <c:val>
            <c:numRef>
              <c:f>Pivots!$I$43:$I$47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D23-4DF7-9A8C-0EEF85A0AB44}"/>
            </c:ext>
          </c:extLst>
        </c:ser>
        <c:dLbls>
          <c:showLegendKey val="0"/>
          <c:showVal val="0"/>
          <c:showCatName val="0"/>
          <c:showSerName val="0"/>
          <c:showPercent val="0"/>
          <c:showBubbleSize val="0"/>
        </c:dLbls>
        <c:gapWidth val="25"/>
        <c:overlap val="100"/>
        <c:axId val="2114846159"/>
        <c:axId val="2114846639"/>
      </c:barChart>
      <c:catAx>
        <c:axId val="21148461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46639"/>
        <c:crosses val="autoZero"/>
        <c:auto val="1"/>
        <c:lblAlgn val="ctr"/>
        <c:lblOffset val="100"/>
        <c:noMultiLvlLbl val="0"/>
      </c:catAx>
      <c:valAx>
        <c:axId val="2114846639"/>
        <c:scaling>
          <c:orientation val="minMax"/>
          <c:min val="0"/>
        </c:scaling>
        <c:delete val="1"/>
        <c:axPos val="t"/>
        <c:numFmt formatCode="General" sourceLinked="1"/>
        <c:majorTickMark val="none"/>
        <c:minorTickMark val="none"/>
        <c:tickLblPos val="nextTo"/>
        <c:crossAx val="211484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US" b="1">
                <a:solidFill>
                  <a:schemeClr val="accent5"/>
                </a:solidFill>
                <a:latin typeface="+mn-lt"/>
              </a:rPr>
              <a:t>Amount</a:t>
            </a:r>
          </a:p>
        </c:rich>
      </c:tx>
      <c:layout>
        <c:manualLayout>
          <c:xMode val="edge"/>
          <c:yMode val="edge"/>
          <c:x val="4.3918128654970745E-2"/>
          <c:y val="3.63447559709241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lotArea>
      <c:layout>
        <c:manualLayout>
          <c:layoutTarget val="inner"/>
          <c:xMode val="edge"/>
          <c:yMode val="edge"/>
          <c:x val="6.4327485380116955E-2"/>
          <c:y val="0.19257528556593978"/>
          <c:w val="0.87134502923976609"/>
          <c:h val="0.80742471443406028"/>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Pivots!$F$43:$F$47</c:f>
              <c:strCache>
                <c:ptCount val="5"/>
                <c:pt idx="0">
                  <c:v>R01</c:v>
                </c:pt>
                <c:pt idx="1">
                  <c:v>R02</c:v>
                </c:pt>
                <c:pt idx="2">
                  <c:v>R03</c:v>
                </c:pt>
                <c:pt idx="3">
                  <c:v>R04</c:v>
                </c:pt>
                <c:pt idx="4">
                  <c:v>R05</c:v>
                </c:pt>
              </c:strCache>
            </c:strRef>
          </c:cat>
          <c:val>
            <c:numRef>
              <c:f>Pivots!$H$43:$H$47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F1E-491B-912B-435DC38B6DDB}"/>
            </c:ext>
          </c:extLst>
        </c:ser>
        <c:ser>
          <c:idx val="1"/>
          <c:order val="1"/>
          <c:tx>
            <c:strRef>
              <c:f>Pivots!$J$42</c:f>
              <c:strCache>
                <c:ptCount val="1"/>
                <c:pt idx="0">
                  <c:v>Sel.amount</c:v>
                </c:pt>
              </c:strCache>
            </c:strRef>
          </c:tx>
          <c:spPr>
            <a:gradFill>
              <a:gsLst>
                <a:gs pos="0">
                  <a:schemeClr val="accent6">
                    <a:lumMod val="60000"/>
                    <a:lumOff val="40000"/>
                  </a:schemeClr>
                </a:gs>
                <a:gs pos="100000">
                  <a:schemeClr val="accent6"/>
                </a:gs>
              </a:gsLst>
              <a:lin ang="0" scaled="0"/>
            </a:gradFill>
            <a:ln>
              <a:noFill/>
            </a:ln>
            <a:effectLst/>
          </c:spPr>
          <c:invertIfNegative val="0"/>
          <c:val>
            <c:numRef>
              <c:f>Pivots!$J$43:$J$47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8F1E-491B-912B-435DC38B6DDB}"/>
            </c:ext>
          </c:extLst>
        </c:ser>
        <c:dLbls>
          <c:showLegendKey val="0"/>
          <c:showVal val="0"/>
          <c:showCatName val="0"/>
          <c:showSerName val="0"/>
          <c:showPercent val="0"/>
          <c:showBubbleSize val="0"/>
        </c:dLbls>
        <c:gapWidth val="25"/>
        <c:overlap val="100"/>
        <c:axId val="2114846159"/>
        <c:axId val="2114846639"/>
      </c:barChart>
      <c:catAx>
        <c:axId val="2114846159"/>
        <c:scaling>
          <c:orientation val="maxMin"/>
        </c:scaling>
        <c:delete val="1"/>
        <c:axPos val="l"/>
        <c:numFmt formatCode="General" sourceLinked="1"/>
        <c:majorTickMark val="out"/>
        <c:minorTickMark val="none"/>
        <c:tickLblPos val="nextTo"/>
        <c:crossAx val="2114846639"/>
        <c:crosses val="autoZero"/>
        <c:auto val="1"/>
        <c:lblAlgn val="ctr"/>
        <c:lblOffset val="100"/>
        <c:noMultiLvlLbl val="0"/>
      </c:catAx>
      <c:valAx>
        <c:axId val="2114846639"/>
        <c:scaling>
          <c:orientation val="minMax"/>
        </c:scaling>
        <c:delete val="1"/>
        <c:axPos val="t"/>
        <c:numFmt formatCode="&quot;$&quot;#,###.0,&quot;k&quot;" sourceLinked="1"/>
        <c:majorTickMark val="out"/>
        <c:minorTickMark val="none"/>
        <c:tickLblPos val="nextTo"/>
        <c:crossAx val="211484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Call Centre.xlsx]Pivots!PivotTable6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Female</a:t>
            </a:r>
            <a:r>
              <a:rPr lang="en-US" b="1" baseline="0"/>
              <a:t> Vs </a:t>
            </a:r>
            <a:r>
              <a:rPr lang="en-US" b="1" baseline="0">
                <a:solidFill>
                  <a:schemeClr val="bg2">
                    <a:lumMod val="75000"/>
                  </a:schemeClr>
                </a:solidFill>
              </a:rPr>
              <a:t>Male</a:t>
            </a:r>
            <a:r>
              <a:rPr lang="en-US" b="1" baseline="0"/>
              <a:t> callers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solidFill>
              <a:schemeClr val="tx2">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bg2">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Pivots!$B$59:$B$60</c:f>
              <c:strCache>
                <c:ptCount val="1"/>
                <c:pt idx="0">
                  <c:v>Female</c:v>
                </c:pt>
              </c:strCache>
            </c:strRef>
          </c:tx>
          <c:spPr>
            <a:solidFill>
              <a:schemeClr val="tx2">
                <a:lumMod val="60000"/>
                <a:lumOff val="40000"/>
              </a:schemeClr>
            </a:solidFill>
            <a:ln>
              <a:noFill/>
            </a:ln>
            <a:effectLst/>
          </c:spPr>
          <c:invertIfNegative val="0"/>
          <c:dLbls>
            <c:spPr>
              <a:solidFill>
                <a:schemeClr val="tx2">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Pivots!$B$61:$B$64</c:f>
              <c:numCache>
                <c:formatCode>#,##0</c:formatCode>
                <c:ptCount val="3"/>
                <c:pt idx="0">
                  <c:v>144</c:v>
                </c:pt>
                <c:pt idx="1">
                  <c:v>326</c:v>
                </c:pt>
                <c:pt idx="2">
                  <c:v>129</c:v>
                </c:pt>
              </c:numCache>
            </c:numRef>
          </c:val>
          <c:extLst>
            <c:ext xmlns:c16="http://schemas.microsoft.com/office/drawing/2014/chart" uri="{C3380CC4-5D6E-409C-BE32-E72D297353CC}">
              <c16:uniqueId val="{00000000-31F8-4538-BDA4-839BE5657605}"/>
            </c:ext>
          </c:extLst>
        </c:ser>
        <c:ser>
          <c:idx val="1"/>
          <c:order val="1"/>
          <c:tx>
            <c:strRef>
              <c:f>Pivots!$C$59:$C$60</c:f>
              <c:strCache>
                <c:ptCount val="1"/>
                <c:pt idx="0">
                  <c:v>Male</c:v>
                </c:pt>
              </c:strCache>
            </c:strRef>
          </c:tx>
          <c:spPr>
            <a:solidFill>
              <a:schemeClr val="accent2"/>
            </a:solidFill>
            <a:ln>
              <a:noFill/>
            </a:ln>
            <a:effectLst/>
          </c:spPr>
          <c:invertIfNegative val="0"/>
          <c:dLbls>
            <c:spPr>
              <a:solidFill>
                <a:schemeClr val="bg2">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Pivots!$C$61:$C$64</c:f>
              <c:numCache>
                <c:formatCode>#,##0</c:formatCode>
                <c:ptCount val="3"/>
                <c:pt idx="0">
                  <c:v>132</c:v>
                </c:pt>
                <c:pt idx="1">
                  <c:v>63</c:v>
                </c:pt>
                <c:pt idx="2">
                  <c:v>206</c:v>
                </c:pt>
              </c:numCache>
            </c:numRef>
          </c:val>
          <c:extLst>
            <c:ext xmlns:c16="http://schemas.microsoft.com/office/drawing/2014/chart" uri="{C3380CC4-5D6E-409C-BE32-E72D297353CC}">
              <c16:uniqueId val="{00000001-31F8-4538-BDA4-839BE5657605}"/>
            </c:ext>
          </c:extLst>
        </c:ser>
        <c:dLbls>
          <c:showLegendKey val="0"/>
          <c:showVal val="0"/>
          <c:showCatName val="0"/>
          <c:showSerName val="0"/>
          <c:showPercent val="0"/>
          <c:showBubbleSize val="0"/>
        </c:dLbls>
        <c:gapWidth val="25"/>
        <c:overlap val="100"/>
        <c:axId val="607437631"/>
        <c:axId val="607430431"/>
      </c:barChart>
      <c:catAx>
        <c:axId val="60743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30431"/>
        <c:crosses val="autoZero"/>
        <c:auto val="1"/>
        <c:lblAlgn val="ctr"/>
        <c:lblOffset val="100"/>
        <c:noMultiLvlLbl val="0"/>
      </c:catAx>
      <c:valAx>
        <c:axId val="607430431"/>
        <c:scaling>
          <c:orientation val="minMax"/>
        </c:scaling>
        <c:delete val="1"/>
        <c:axPos val="l"/>
        <c:numFmt formatCode="0%" sourceLinked="1"/>
        <c:majorTickMark val="none"/>
        <c:minorTickMark val="none"/>
        <c:tickLblPos val="nextTo"/>
        <c:crossAx val="6074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Call Centre.xlsx]Pivots!Rep satisfaction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Pivots!$B$68</c:f>
              <c:strCache>
                <c:ptCount val="1"/>
                <c:pt idx="0">
                  <c:v>Total</c:v>
                </c:pt>
              </c:strCache>
            </c:strRef>
          </c:tx>
          <c:spPr>
            <a:solidFill>
              <a:schemeClr val="accent2">
                <a:lumMod val="50000"/>
              </a:schemeClr>
            </a:solidFill>
            <a:ln>
              <a:noFill/>
            </a:ln>
            <a:effectLst/>
          </c:spPr>
          <c:invertIfNegative val="0"/>
          <c:cat>
            <c:strRef>
              <c:f>Pivots!$A$69:$A$74</c:f>
              <c:strCache>
                <c:ptCount val="5"/>
                <c:pt idx="0">
                  <c:v>1</c:v>
                </c:pt>
                <c:pt idx="1">
                  <c:v>2</c:v>
                </c:pt>
                <c:pt idx="2">
                  <c:v>3</c:v>
                </c:pt>
                <c:pt idx="3">
                  <c:v>4</c:v>
                </c:pt>
                <c:pt idx="4">
                  <c:v>5</c:v>
                </c:pt>
              </c:strCache>
            </c:strRef>
          </c:cat>
          <c:val>
            <c:numRef>
              <c:f>Pivots!$B$69:$B$74</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2F11-4625-930E-DD0E620BD542}"/>
            </c:ext>
          </c:extLst>
        </c:ser>
        <c:dLbls>
          <c:showLegendKey val="0"/>
          <c:showVal val="0"/>
          <c:showCatName val="0"/>
          <c:showSerName val="0"/>
          <c:showPercent val="0"/>
          <c:showBubbleSize val="0"/>
        </c:dLbls>
        <c:gapWidth val="10"/>
        <c:overlap val="-27"/>
        <c:axId val="607551391"/>
        <c:axId val="607571071"/>
      </c:barChart>
      <c:catAx>
        <c:axId val="60755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71071"/>
        <c:crosses val="autoZero"/>
        <c:auto val="1"/>
        <c:lblAlgn val="ctr"/>
        <c:lblOffset val="100"/>
        <c:noMultiLvlLbl val="0"/>
      </c:catAx>
      <c:valAx>
        <c:axId val="607571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5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11</xdr:col>
      <xdr:colOff>128154</xdr:colOff>
      <xdr:row>19</xdr:row>
      <xdr:rowOff>168333</xdr:rowOff>
    </xdr:from>
    <xdr:to>
      <xdr:col>12</xdr:col>
      <xdr:colOff>633153</xdr:colOff>
      <xdr:row>29</xdr:row>
      <xdr:rowOff>137853</xdr:rowOff>
    </xdr:to>
    <mc:AlternateContent xmlns:mc="http://schemas.openxmlformats.org/markup-compatibility/2006">
      <mc:Choice xmlns:a14="http://schemas.microsoft.com/office/drawing/2010/main" Requires="a14">
        <xdr:graphicFrame macro="">
          <xdr:nvGraphicFramePr>
            <xdr:cNvPr id="30" name="Representative">
              <a:extLst>
                <a:ext uri="{FF2B5EF4-FFF2-40B4-BE49-F238E27FC236}">
                  <a16:creationId xmlns:a16="http://schemas.microsoft.com/office/drawing/2014/main" id="{1B369CA7-4600-4799-9C73-D2F0AD29855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636530" y="4032121"/>
              <a:ext cx="1177352" cy="1762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662940</xdr:colOff>
      <xdr:row>17</xdr:row>
      <xdr:rowOff>129540</xdr:rowOff>
    </xdr:from>
    <xdr:to>
      <xdr:col>11</xdr:col>
      <xdr:colOff>69272</xdr:colOff>
      <xdr:row>39</xdr:row>
      <xdr:rowOff>124690</xdr:rowOff>
    </xdr:to>
    <xdr:sp macro="" textlink="">
      <xdr:nvSpPr>
        <xdr:cNvPr id="35" name="Rectangle 34">
          <a:extLst>
            <a:ext uri="{FF2B5EF4-FFF2-40B4-BE49-F238E27FC236}">
              <a16:creationId xmlns:a16="http://schemas.microsoft.com/office/drawing/2014/main" id="{EB90F600-BBDB-F4AF-DEF7-05DAC8B622CF}"/>
            </a:ext>
          </a:extLst>
        </xdr:cNvPr>
        <xdr:cNvSpPr/>
      </xdr:nvSpPr>
      <xdr:spPr>
        <a:xfrm>
          <a:off x="1785158" y="3191395"/>
          <a:ext cx="4726478" cy="3957550"/>
        </a:xfrm>
        <a:prstGeom prst="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xdr:colOff>
      <xdr:row>3</xdr:row>
      <xdr:rowOff>91440</xdr:rowOff>
    </xdr:from>
    <xdr:to>
      <xdr:col>3</xdr:col>
      <xdr:colOff>358140</xdr:colOff>
      <xdr:row>7</xdr:row>
      <xdr:rowOff>160020</xdr:rowOff>
    </xdr:to>
    <xdr:sp macro="" textlink="Pivots!A4">
      <xdr:nvSpPr>
        <xdr:cNvPr id="2" name="Rectangle 1">
          <a:extLst>
            <a:ext uri="{FF2B5EF4-FFF2-40B4-BE49-F238E27FC236}">
              <a16:creationId xmlns:a16="http://schemas.microsoft.com/office/drawing/2014/main" id="{25A14C3D-A26C-BCD0-36B3-D27DC566510E}"/>
            </a:ext>
          </a:extLst>
        </xdr:cNvPr>
        <xdr:cNvSpPr/>
      </xdr:nvSpPr>
      <xdr:spPr>
        <a:xfrm>
          <a:off x="259080" y="640080"/>
          <a:ext cx="1226820" cy="800100"/>
        </a:xfrm>
        <a:prstGeom prst="rect">
          <a:avLst/>
        </a:prstGeom>
        <a:solidFill>
          <a:schemeClr val="bg2">
            <a:lumMod val="5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6BB31C-6E71-47C0-8AAC-1549BDFF51DC}" type="TxLink">
            <a:rPr lang="en-US" sz="1800" b="0" i="0" u="none" strike="noStrike">
              <a:solidFill>
                <a:schemeClr val="bg1"/>
              </a:solidFill>
              <a:latin typeface="+mj-lt"/>
            </a:rPr>
            <a:pPr algn="ctr"/>
            <a:t>1,000</a:t>
          </a:fld>
          <a:endParaRPr lang="en-US" sz="1800">
            <a:solidFill>
              <a:schemeClr val="bg1"/>
            </a:solidFill>
            <a:latin typeface="+mj-lt"/>
          </a:endParaRPr>
        </a:p>
      </xdr:txBody>
    </xdr:sp>
    <xdr:clientData/>
  </xdr:twoCellAnchor>
  <xdr:twoCellAnchor>
    <xdr:from>
      <xdr:col>2</xdr:col>
      <xdr:colOff>129540</xdr:colOff>
      <xdr:row>3</xdr:row>
      <xdr:rowOff>68580</xdr:rowOff>
    </xdr:from>
    <xdr:to>
      <xdr:col>3</xdr:col>
      <xdr:colOff>91440</xdr:colOff>
      <xdr:row>5</xdr:row>
      <xdr:rowOff>38100</xdr:rowOff>
    </xdr:to>
    <xdr:sp macro="" textlink="">
      <xdr:nvSpPr>
        <xdr:cNvPr id="3" name="TextBox 2">
          <a:extLst>
            <a:ext uri="{FF2B5EF4-FFF2-40B4-BE49-F238E27FC236}">
              <a16:creationId xmlns:a16="http://schemas.microsoft.com/office/drawing/2014/main" id="{C8B972E8-0235-002E-FC18-F1A8E62443D0}"/>
            </a:ext>
          </a:extLst>
        </xdr:cNvPr>
        <xdr:cNvSpPr txBox="1"/>
      </xdr:nvSpPr>
      <xdr:spPr>
        <a:xfrm>
          <a:off x="586740" y="617220"/>
          <a:ext cx="6324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j-lt"/>
            </a:rPr>
            <a:t>Calls</a:t>
          </a:r>
        </a:p>
      </xdr:txBody>
    </xdr:sp>
    <xdr:clientData/>
  </xdr:twoCellAnchor>
  <xdr:twoCellAnchor editAs="oneCell">
    <xdr:from>
      <xdr:col>1</xdr:col>
      <xdr:colOff>114299</xdr:colOff>
      <xdr:row>3</xdr:row>
      <xdr:rowOff>158357</xdr:rowOff>
    </xdr:from>
    <xdr:to>
      <xdr:col>2</xdr:col>
      <xdr:colOff>97692</xdr:colOff>
      <xdr:row>4</xdr:row>
      <xdr:rowOff>160021</xdr:rowOff>
    </xdr:to>
    <xdr:pic>
      <xdr:nvPicPr>
        <xdr:cNvPr id="4" name="Graphic 3" descr="Receiver with solid fill">
          <a:extLst>
            <a:ext uri="{FF2B5EF4-FFF2-40B4-BE49-F238E27FC236}">
              <a16:creationId xmlns:a16="http://schemas.microsoft.com/office/drawing/2014/main" id="{4438146D-C211-4A5A-AAEC-7F8B327C7D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5759" y="706997"/>
          <a:ext cx="189133" cy="184544"/>
        </a:xfrm>
        <a:prstGeom prst="rect">
          <a:avLst/>
        </a:prstGeom>
      </xdr:spPr>
    </xdr:pic>
    <xdr:clientData/>
  </xdr:twoCellAnchor>
  <xdr:twoCellAnchor>
    <xdr:from>
      <xdr:col>2</xdr:col>
      <xdr:colOff>0</xdr:colOff>
      <xdr:row>6</xdr:row>
      <xdr:rowOff>7620</xdr:rowOff>
    </xdr:from>
    <xdr:to>
      <xdr:col>3</xdr:col>
      <xdr:colOff>137160</xdr:colOff>
      <xdr:row>8</xdr:row>
      <xdr:rowOff>45720</xdr:rowOff>
    </xdr:to>
    <xdr:sp macro="" textlink="Pivots!A9">
      <xdr:nvSpPr>
        <xdr:cNvPr id="5" name="TextBox 4">
          <a:extLst>
            <a:ext uri="{FF2B5EF4-FFF2-40B4-BE49-F238E27FC236}">
              <a16:creationId xmlns:a16="http://schemas.microsoft.com/office/drawing/2014/main" id="{D1203B20-2D73-94B9-49AF-117483301073}"/>
            </a:ext>
          </a:extLst>
        </xdr:cNvPr>
        <xdr:cNvSpPr txBox="1"/>
      </xdr:nvSpPr>
      <xdr:spPr>
        <a:xfrm>
          <a:off x="457200" y="1104900"/>
          <a:ext cx="807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D27EFC-D709-42D6-95C6-DD9A53F1FC87}" type="TxLink">
            <a:rPr lang="en-US" sz="1100" b="0" i="0" u="none" strike="noStrike">
              <a:solidFill>
                <a:schemeClr val="bg1"/>
              </a:solidFill>
              <a:latin typeface="Aptos"/>
            </a:rPr>
            <a:t>189</a:t>
          </a:fld>
          <a:endParaRPr lang="en-US" sz="1100">
            <a:solidFill>
              <a:schemeClr val="bg1"/>
            </a:solidFill>
          </a:endParaRPr>
        </a:p>
      </xdr:txBody>
    </xdr:sp>
    <xdr:clientData/>
  </xdr:twoCellAnchor>
  <xdr:twoCellAnchor>
    <xdr:from>
      <xdr:col>1</xdr:col>
      <xdr:colOff>15240</xdr:colOff>
      <xdr:row>10</xdr:row>
      <xdr:rowOff>175260</xdr:rowOff>
    </xdr:from>
    <xdr:to>
      <xdr:col>3</xdr:col>
      <xdr:colOff>365760</xdr:colOff>
      <xdr:row>15</xdr:row>
      <xdr:rowOff>60960</xdr:rowOff>
    </xdr:to>
    <xdr:sp macro="" textlink="Pivots!B4">
      <xdr:nvSpPr>
        <xdr:cNvPr id="10" name="Rectangle 9">
          <a:extLst>
            <a:ext uri="{FF2B5EF4-FFF2-40B4-BE49-F238E27FC236}">
              <a16:creationId xmlns:a16="http://schemas.microsoft.com/office/drawing/2014/main" id="{8AF870CA-62A7-4500-8BCA-0958A175E3EA}"/>
            </a:ext>
          </a:extLst>
        </xdr:cNvPr>
        <xdr:cNvSpPr/>
      </xdr:nvSpPr>
      <xdr:spPr>
        <a:xfrm>
          <a:off x="266700" y="2004060"/>
          <a:ext cx="1226820" cy="800100"/>
        </a:xfrm>
        <a:prstGeom prst="rect">
          <a:avLst/>
        </a:prstGeom>
        <a:solidFill>
          <a:schemeClr val="bg2">
            <a:lumMod val="5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B3052C-FFA0-418D-B3E3-709F38022DE0}" type="TxLink">
            <a:rPr lang="en-US" sz="1800" b="0" i="0" u="none" strike="noStrike">
              <a:solidFill>
                <a:schemeClr val="bg1"/>
              </a:solidFill>
              <a:latin typeface="+mj-lt"/>
              <a:ea typeface="+mn-ea"/>
              <a:cs typeface="+mn-cs"/>
            </a:rPr>
            <a:pPr marL="0" indent="0" algn="ctr"/>
            <a:t>$96,623</a:t>
          </a:fld>
          <a:endParaRPr lang="en-US" sz="1800" b="0" i="0" u="none" strike="noStrike">
            <a:solidFill>
              <a:schemeClr val="bg1"/>
            </a:solidFill>
            <a:latin typeface="+mj-lt"/>
            <a:ea typeface="+mn-ea"/>
            <a:cs typeface="+mn-cs"/>
          </a:endParaRPr>
        </a:p>
      </xdr:txBody>
    </xdr:sp>
    <xdr:clientData/>
  </xdr:twoCellAnchor>
  <xdr:twoCellAnchor>
    <xdr:from>
      <xdr:col>2</xdr:col>
      <xdr:colOff>137160</xdr:colOff>
      <xdr:row>10</xdr:row>
      <xdr:rowOff>152400</xdr:rowOff>
    </xdr:from>
    <xdr:to>
      <xdr:col>3</xdr:col>
      <xdr:colOff>213360</xdr:colOff>
      <xdr:row>12</xdr:row>
      <xdr:rowOff>121920</xdr:rowOff>
    </xdr:to>
    <xdr:sp macro="" textlink="">
      <xdr:nvSpPr>
        <xdr:cNvPr id="11" name="TextBox 10">
          <a:extLst>
            <a:ext uri="{FF2B5EF4-FFF2-40B4-BE49-F238E27FC236}">
              <a16:creationId xmlns:a16="http://schemas.microsoft.com/office/drawing/2014/main" id="{8630E65E-73DB-442E-8499-9A312AE93E59}"/>
            </a:ext>
          </a:extLst>
        </xdr:cNvPr>
        <xdr:cNvSpPr txBox="1"/>
      </xdr:nvSpPr>
      <xdr:spPr>
        <a:xfrm>
          <a:off x="594360" y="1981200"/>
          <a:ext cx="7467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j-lt"/>
            </a:rPr>
            <a:t>Amount</a:t>
          </a:r>
        </a:p>
      </xdr:txBody>
    </xdr:sp>
    <xdr:clientData/>
  </xdr:twoCellAnchor>
  <xdr:twoCellAnchor editAs="oneCell">
    <xdr:from>
      <xdr:col>1</xdr:col>
      <xdr:colOff>124213</xdr:colOff>
      <xdr:row>11</xdr:row>
      <xdr:rowOff>59297</xdr:rowOff>
    </xdr:from>
    <xdr:to>
      <xdr:col>2</xdr:col>
      <xdr:colOff>103017</xdr:colOff>
      <xdr:row>12</xdr:row>
      <xdr:rowOff>60961</xdr:rowOff>
    </xdr:to>
    <xdr:pic>
      <xdr:nvPicPr>
        <xdr:cNvPr id="12" name="Graphic 11">
          <a:extLst>
            <a:ext uri="{FF2B5EF4-FFF2-40B4-BE49-F238E27FC236}">
              <a16:creationId xmlns:a16="http://schemas.microsoft.com/office/drawing/2014/main" id="{EEABE9BE-1BBF-4034-A20E-ADD1270ED8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75673" y="2070977"/>
          <a:ext cx="184544" cy="184544"/>
        </a:xfrm>
        <a:prstGeom prst="rect">
          <a:avLst/>
        </a:prstGeom>
      </xdr:spPr>
    </xdr:pic>
    <xdr:clientData/>
  </xdr:twoCellAnchor>
  <xdr:twoCellAnchor>
    <xdr:from>
      <xdr:col>1</xdr:col>
      <xdr:colOff>190500</xdr:colOff>
      <xdr:row>13</xdr:row>
      <xdr:rowOff>137160</xdr:rowOff>
    </xdr:from>
    <xdr:to>
      <xdr:col>3</xdr:col>
      <xdr:colOff>121920</xdr:colOff>
      <xdr:row>15</xdr:row>
      <xdr:rowOff>175260</xdr:rowOff>
    </xdr:to>
    <xdr:sp macro="" textlink="Pivots!B9">
      <xdr:nvSpPr>
        <xdr:cNvPr id="13" name="TextBox 12">
          <a:extLst>
            <a:ext uri="{FF2B5EF4-FFF2-40B4-BE49-F238E27FC236}">
              <a16:creationId xmlns:a16="http://schemas.microsoft.com/office/drawing/2014/main" id="{8000C475-1CE6-4F58-BB88-97C76774383C}"/>
            </a:ext>
          </a:extLst>
        </xdr:cNvPr>
        <xdr:cNvSpPr txBox="1"/>
      </xdr:nvSpPr>
      <xdr:spPr>
        <a:xfrm>
          <a:off x="441960" y="2514600"/>
          <a:ext cx="807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706910-19BD-4494-81F2-0E8A970D5F8A}" type="TxLink">
            <a:rPr lang="en-US" sz="1100" b="0" i="0" u="none" strike="noStrike">
              <a:solidFill>
                <a:schemeClr val="bg1"/>
              </a:solidFill>
              <a:latin typeface="Aptos"/>
            </a:rPr>
            <a:t>$18,415</a:t>
          </a:fld>
          <a:endParaRPr lang="en-US" sz="1100">
            <a:solidFill>
              <a:schemeClr val="bg1"/>
            </a:solidFill>
          </a:endParaRPr>
        </a:p>
      </xdr:txBody>
    </xdr:sp>
    <xdr:clientData/>
  </xdr:twoCellAnchor>
  <xdr:twoCellAnchor>
    <xdr:from>
      <xdr:col>1</xdr:col>
      <xdr:colOff>7620</xdr:colOff>
      <xdr:row>18</xdr:row>
      <xdr:rowOff>83820</xdr:rowOff>
    </xdr:from>
    <xdr:to>
      <xdr:col>3</xdr:col>
      <xdr:colOff>381000</xdr:colOff>
      <xdr:row>23</xdr:row>
      <xdr:rowOff>144780</xdr:rowOff>
    </xdr:to>
    <xdr:sp macro="" textlink="Pivots!C4">
      <xdr:nvSpPr>
        <xdr:cNvPr id="18" name="Rectangle 17">
          <a:extLst>
            <a:ext uri="{FF2B5EF4-FFF2-40B4-BE49-F238E27FC236}">
              <a16:creationId xmlns:a16="http://schemas.microsoft.com/office/drawing/2014/main" id="{6E12244F-3828-44FC-8603-60C6CA01DBCA}"/>
            </a:ext>
          </a:extLst>
        </xdr:cNvPr>
        <xdr:cNvSpPr/>
      </xdr:nvSpPr>
      <xdr:spPr>
        <a:xfrm>
          <a:off x="259080" y="3375660"/>
          <a:ext cx="1249680" cy="975360"/>
        </a:xfrm>
        <a:prstGeom prst="rect">
          <a:avLst/>
        </a:prstGeom>
        <a:solidFill>
          <a:schemeClr val="bg2">
            <a:lumMod val="5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303DED-5B36-43D3-8F98-C82990D65835}" type="TxLink">
            <a:rPr lang="en-US" sz="1800" b="0" i="0" u="none" strike="noStrike">
              <a:solidFill>
                <a:schemeClr val="bg1"/>
              </a:solidFill>
              <a:latin typeface="+mj-lt"/>
              <a:ea typeface="+mn-ea"/>
              <a:cs typeface="+mn-cs"/>
            </a:rPr>
            <a:pPr marL="0" indent="0" algn="ctr"/>
            <a:t>89,850</a:t>
          </a:fld>
          <a:endParaRPr lang="en-US" sz="1800" b="0" i="0" u="none" strike="noStrike">
            <a:solidFill>
              <a:schemeClr val="bg1"/>
            </a:solidFill>
            <a:latin typeface="+mj-lt"/>
            <a:ea typeface="+mn-ea"/>
            <a:cs typeface="+mn-cs"/>
          </a:endParaRPr>
        </a:p>
      </xdr:txBody>
    </xdr:sp>
    <xdr:clientData/>
  </xdr:twoCellAnchor>
  <xdr:twoCellAnchor>
    <xdr:from>
      <xdr:col>2</xdr:col>
      <xdr:colOff>144780</xdr:colOff>
      <xdr:row>19</xdr:row>
      <xdr:rowOff>0</xdr:rowOff>
    </xdr:from>
    <xdr:to>
      <xdr:col>3</xdr:col>
      <xdr:colOff>289560</xdr:colOff>
      <xdr:row>20</xdr:row>
      <xdr:rowOff>76200</xdr:rowOff>
    </xdr:to>
    <xdr:sp macro="" textlink="">
      <xdr:nvSpPr>
        <xdr:cNvPr id="19" name="TextBox 18">
          <a:extLst>
            <a:ext uri="{FF2B5EF4-FFF2-40B4-BE49-F238E27FC236}">
              <a16:creationId xmlns:a16="http://schemas.microsoft.com/office/drawing/2014/main" id="{211AA5A7-0D4B-4C23-851E-8A2CF20502AB}"/>
            </a:ext>
          </a:extLst>
        </xdr:cNvPr>
        <xdr:cNvSpPr txBox="1"/>
      </xdr:nvSpPr>
      <xdr:spPr>
        <a:xfrm>
          <a:off x="601980" y="3474720"/>
          <a:ext cx="815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j-lt"/>
            </a:rPr>
            <a:t>Duration</a:t>
          </a:r>
        </a:p>
      </xdr:txBody>
    </xdr:sp>
    <xdr:clientData/>
  </xdr:twoCellAnchor>
  <xdr:twoCellAnchor editAs="oneCell">
    <xdr:from>
      <xdr:col>1</xdr:col>
      <xdr:colOff>101353</xdr:colOff>
      <xdr:row>19</xdr:row>
      <xdr:rowOff>5957</xdr:rowOff>
    </xdr:from>
    <xdr:to>
      <xdr:col>2</xdr:col>
      <xdr:colOff>80157</xdr:colOff>
      <xdr:row>20</xdr:row>
      <xdr:rowOff>7621</xdr:rowOff>
    </xdr:to>
    <xdr:pic>
      <xdr:nvPicPr>
        <xdr:cNvPr id="20" name="Graphic 19">
          <a:extLst>
            <a:ext uri="{FF2B5EF4-FFF2-40B4-BE49-F238E27FC236}">
              <a16:creationId xmlns:a16="http://schemas.microsoft.com/office/drawing/2014/main" id="{D2660850-A681-4E6D-AB89-F8FB6B0E8AC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52813" y="3480677"/>
          <a:ext cx="184544" cy="184544"/>
        </a:xfrm>
        <a:prstGeom prst="rect">
          <a:avLst/>
        </a:prstGeom>
      </xdr:spPr>
    </xdr:pic>
    <xdr:clientData/>
  </xdr:twoCellAnchor>
  <xdr:twoCellAnchor>
    <xdr:from>
      <xdr:col>1</xdr:col>
      <xdr:colOff>106680</xdr:colOff>
      <xdr:row>21</xdr:row>
      <xdr:rowOff>167640</xdr:rowOff>
    </xdr:from>
    <xdr:to>
      <xdr:col>3</xdr:col>
      <xdr:colOff>281940</xdr:colOff>
      <xdr:row>24</xdr:row>
      <xdr:rowOff>22860</xdr:rowOff>
    </xdr:to>
    <xdr:sp macro="" textlink="Pivots!C9">
      <xdr:nvSpPr>
        <xdr:cNvPr id="21" name="TextBox 20">
          <a:extLst>
            <a:ext uri="{FF2B5EF4-FFF2-40B4-BE49-F238E27FC236}">
              <a16:creationId xmlns:a16="http://schemas.microsoft.com/office/drawing/2014/main" id="{582BA6B1-12BD-4213-B82E-15D4062F5A6E}"/>
            </a:ext>
          </a:extLst>
        </xdr:cNvPr>
        <xdr:cNvSpPr txBox="1"/>
      </xdr:nvSpPr>
      <xdr:spPr>
        <a:xfrm>
          <a:off x="358140" y="4008120"/>
          <a:ext cx="10515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43A40A-FBBD-44AE-971A-50B8753622A7}" type="TxLink">
            <a:rPr lang="en-US" sz="1100" b="0" i="0" u="none" strike="noStrike">
              <a:solidFill>
                <a:schemeClr val="bg1"/>
              </a:solidFill>
              <a:latin typeface="Aptos"/>
            </a:rPr>
            <a:t>16,834</a:t>
          </a:fld>
          <a:endParaRPr lang="en-US" sz="1100">
            <a:solidFill>
              <a:schemeClr val="bg1"/>
            </a:solidFill>
          </a:endParaRPr>
        </a:p>
      </xdr:txBody>
    </xdr:sp>
    <xdr:clientData/>
  </xdr:twoCellAnchor>
  <xdr:twoCellAnchor>
    <xdr:from>
      <xdr:col>1</xdr:col>
      <xdr:colOff>30480</xdr:colOff>
      <xdr:row>26</xdr:row>
      <xdr:rowOff>152400</xdr:rowOff>
    </xdr:from>
    <xdr:to>
      <xdr:col>3</xdr:col>
      <xdr:colOff>419100</xdr:colOff>
      <xdr:row>31</xdr:row>
      <xdr:rowOff>114300</xdr:rowOff>
    </xdr:to>
    <xdr:sp macro="" textlink="Pivots!D4">
      <xdr:nvSpPr>
        <xdr:cNvPr id="22" name="Rectangle 21">
          <a:extLst>
            <a:ext uri="{FF2B5EF4-FFF2-40B4-BE49-F238E27FC236}">
              <a16:creationId xmlns:a16="http://schemas.microsoft.com/office/drawing/2014/main" id="{A3C8FA13-0ED0-4687-951C-6CFAC3731803}"/>
            </a:ext>
          </a:extLst>
        </xdr:cNvPr>
        <xdr:cNvSpPr/>
      </xdr:nvSpPr>
      <xdr:spPr>
        <a:xfrm>
          <a:off x="281940" y="4907280"/>
          <a:ext cx="1264920" cy="876300"/>
        </a:xfrm>
        <a:prstGeom prst="rect">
          <a:avLst/>
        </a:prstGeom>
        <a:solidFill>
          <a:schemeClr val="bg2">
            <a:lumMod val="5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8861F40-0912-4503-AD22-F68CF0533CD2}" type="TxLink">
            <a:rPr lang="en-US" sz="1800" b="0" i="0" u="none" strike="noStrike">
              <a:solidFill>
                <a:schemeClr val="bg1"/>
              </a:solidFill>
              <a:latin typeface="+mj-lt"/>
              <a:ea typeface="+mn-ea"/>
              <a:cs typeface="+mn-cs"/>
            </a:rPr>
            <a:pPr marL="0" indent="0" algn="ctr"/>
            <a:t>3.9</a:t>
          </a:fld>
          <a:endParaRPr lang="en-US" sz="1800" b="0" i="0" u="none" strike="noStrike">
            <a:solidFill>
              <a:schemeClr val="bg1"/>
            </a:solidFill>
            <a:latin typeface="+mj-lt"/>
            <a:ea typeface="+mn-ea"/>
            <a:cs typeface="+mn-cs"/>
          </a:endParaRPr>
        </a:p>
      </xdr:txBody>
    </xdr:sp>
    <xdr:clientData/>
  </xdr:twoCellAnchor>
  <xdr:twoCellAnchor>
    <xdr:from>
      <xdr:col>1</xdr:col>
      <xdr:colOff>198120</xdr:colOff>
      <xdr:row>27</xdr:row>
      <xdr:rowOff>0</xdr:rowOff>
    </xdr:from>
    <xdr:to>
      <xdr:col>3</xdr:col>
      <xdr:colOff>548640</xdr:colOff>
      <xdr:row>28</xdr:row>
      <xdr:rowOff>152400</xdr:rowOff>
    </xdr:to>
    <xdr:sp macro="" textlink="">
      <xdr:nvSpPr>
        <xdr:cNvPr id="23" name="TextBox 22">
          <a:extLst>
            <a:ext uri="{FF2B5EF4-FFF2-40B4-BE49-F238E27FC236}">
              <a16:creationId xmlns:a16="http://schemas.microsoft.com/office/drawing/2014/main" id="{CA80F31B-04A4-4C99-A5BA-05BE679FB4E1}"/>
            </a:ext>
          </a:extLst>
        </xdr:cNvPr>
        <xdr:cNvSpPr txBox="1"/>
      </xdr:nvSpPr>
      <xdr:spPr>
        <a:xfrm>
          <a:off x="449580" y="4937760"/>
          <a:ext cx="12268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j-lt"/>
            </a:rPr>
            <a:t>Avg.Rating</a:t>
          </a:r>
        </a:p>
        <a:p>
          <a:endParaRPr lang="en-US" sz="1100">
            <a:solidFill>
              <a:schemeClr val="bg1"/>
            </a:solidFill>
            <a:latin typeface="+mj-lt"/>
          </a:endParaRPr>
        </a:p>
      </xdr:txBody>
    </xdr:sp>
    <xdr:clientData/>
  </xdr:twoCellAnchor>
  <xdr:twoCellAnchor editAs="oneCell">
    <xdr:from>
      <xdr:col>1</xdr:col>
      <xdr:colOff>63253</xdr:colOff>
      <xdr:row>27</xdr:row>
      <xdr:rowOff>13577</xdr:rowOff>
    </xdr:from>
    <xdr:to>
      <xdr:col>2</xdr:col>
      <xdr:colOff>42057</xdr:colOff>
      <xdr:row>28</xdr:row>
      <xdr:rowOff>15241</xdr:rowOff>
    </xdr:to>
    <xdr:pic>
      <xdr:nvPicPr>
        <xdr:cNvPr id="24" name="Graphic 23">
          <a:extLst>
            <a:ext uri="{FF2B5EF4-FFF2-40B4-BE49-F238E27FC236}">
              <a16:creationId xmlns:a16="http://schemas.microsoft.com/office/drawing/2014/main" id="{F446CEEA-9781-4F7E-847B-BC8E6B761C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14713" y="4951337"/>
          <a:ext cx="184544" cy="184544"/>
        </a:xfrm>
        <a:prstGeom prst="rect">
          <a:avLst/>
        </a:prstGeom>
      </xdr:spPr>
    </xdr:pic>
    <xdr:clientData/>
  </xdr:twoCellAnchor>
  <xdr:twoCellAnchor>
    <xdr:from>
      <xdr:col>1</xdr:col>
      <xdr:colOff>68580</xdr:colOff>
      <xdr:row>29</xdr:row>
      <xdr:rowOff>167640</xdr:rowOff>
    </xdr:from>
    <xdr:to>
      <xdr:col>3</xdr:col>
      <xdr:colOff>312420</xdr:colOff>
      <xdr:row>32</xdr:row>
      <xdr:rowOff>22860</xdr:rowOff>
    </xdr:to>
    <xdr:sp macro="" textlink="Pivots!D9">
      <xdr:nvSpPr>
        <xdr:cNvPr id="25" name="TextBox 24">
          <a:extLst>
            <a:ext uri="{FF2B5EF4-FFF2-40B4-BE49-F238E27FC236}">
              <a16:creationId xmlns:a16="http://schemas.microsoft.com/office/drawing/2014/main" id="{07F60B2C-0B33-42EA-AD4F-92D111C296F9}"/>
            </a:ext>
          </a:extLst>
        </xdr:cNvPr>
        <xdr:cNvSpPr txBox="1"/>
      </xdr:nvSpPr>
      <xdr:spPr>
        <a:xfrm>
          <a:off x="320040" y="5471160"/>
          <a:ext cx="11201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DE8751-9445-4181-A1F4-3A43D00D16E8}" type="TxLink">
            <a:rPr lang="en-US" sz="1100" b="0" i="0" u="none" strike="noStrike">
              <a:solidFill>
                <a:schemeClr val="bg1"/>
              </a:solidFill>
              <a:latin typeface="Aptos"/>
            </a:rPr>
            <a:t>3.9</a:t>
          </a:fld>
          <a:endParaRPr lang="en-US" sz="1100">
            <a:solidFill>
              <a:schemeClr val="bg1"/>
            </a:solidFill>
          </a:endParaRPr>
        </a:p>
      </xdr:txBody>
    </xdr:sp>
    <xdr:clientData/>
  </xdr:twoCellAnchor>
  <xdr:twoCellAnchor>
    <xdr:from>
      <xdr:col>0</xdr:col>
      <xdr:colOff>228600</xdr:colOff>
      <xdr:row>35</xdr:row>
      <xdr:rowOff>114300</xdr:rowOff>
    </xdr:from>
    <xdr:to>
      <xdr:col>3</xdr:col>
      <xdr:colOff>487680</xdr:colOff>
      <xdr:row>40</xdr:row>
      <xdr:rowOff>91440</xdr:rowOff>
    </xdr:to>
    <xdr:sp macro="" textlink="Pivots!E4">
      <xdr:nvSpPr>
        <xdr:cNvPr id="26" name="Rectangle 25">
          <a:extLst>
            <a:ext uri="{FF2B5EF4-FFF2-40B4-BE49-F238E27FC236}">
              <a16:creationId xmlns:a16="http://schemas.microsoft.com/office/drawing/2014/main" id="{44843CA7-C49E-4BD4-989D-6A5D2441DB91}"/>
            </a:ext>
          </a:extLst>
        </xdr:cNvPr>
        <xdr:cNvSpPr/>
      </xdr:nvSpPr>
      <xdr:spPr>
        <a:xfrm>
          <a:off x="228600" y="6515100"/>
          <a:ext cx="1386840" cy="891540"/>
        </a:xfrm>
        <a:prstGeom prst="rect">
          <a:avLst/>
        </a:prstGeom>
        <a:solidFill>
          <a:schemeClr val="bg2">
            <a:lumMod val="5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7F4B1D-F5F4-4C4B-AB21-DDA314B084A6}" type="TxLink">
            <a:rPr lang="en-US" sz="1800" b="0" i="0" u="none" strike="noStrike">
              <a:solidFill>
                <a:schemeClr val="bg1"/>
              </a:solidFill>
              <a:latin typeface="+mj-lt"/>
              <a:ea typeface="+mn-ea"/>
              <a:cs typeface="+mn-cs"/>
            </a:rPr>
            <a:pPr marL="0" indent="0" algn="ctr"/>
            <a:t>307</a:t>
          </a:fld>
          <a:endParaRPr lang="en-US" sz="1800" b="0" i="0" u="none" strike="noStrike">
            <a:solidFill>
              <a:schemeClr val="bg1"/>
            </a:solidFill>
            <a:latin typeface="+mj-lt"/>
            <a:ea typeface="+mn-ea"/>
            <a:cs typeface="+mn-cs"/>
          </a:endParaRPr>
        </a:p>
      </xdr:txBody>
    </xdr:sp>
    <xdr:clientData/>
  </xdr:twoCellAnchor>
  <xdr:twoCellAnchor>
    <xdr:from>
      <xdr:col>1</xdr:col>
      <xdr:colOff>99060</xdr:colOff>
      <xdr:row>36</xdr:row>
      <xdr:rowOff>0</xdr:rowOff>
    </xdr:from>
    <xdr:to>
      <xdr:col>3</xdr:col>
      <xdr:colOff>403860</xdr:colOff>
      <xdr:row>37</xdr:row>
      <xdr:rowOff>152400</xdr:rowOff>
    </xdr:to>
    <xdr:sp macro="" textlink="">
      <xdr:nvSpPr>
        <xdr:cNvPr id="27" name="TextBox 26">
          <a:extLst>
            <a:ext uri="{FF2B5EF4-FFF2-40B4-BE49-F238E27FC236}">
              <a16:creationId xmlns:a16="http://schemas.microsoft.com/office/drawing/2014/main" id="{29DE8A67-5771-4141-AADE-B88F9FA35005}"/>
            </a:ext>
          </a:extLst>
        </xdr:cNvPr>
        <xdr:cNvSpPr txBox="1"/>
      </xdr:nvSpPr>
      <xdr:spPr>
        <a:xfrm>
          <a:off x="350520" y="658368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j-lt"/>
            </a:rPr>
            <a:t>Happy</a:t>
          </a:r>
          <a:r>
            <a:rPr lang="en-US" sz="1100" baseline="0">
              <a:solidFill>
                <a:schemeClr val="bg1"/>
              </a:solidFill>
              <a:latin typeface="+mj-lt"/>
            </a:rPr>
            <a:t> Callers</a:t>
          </a:r>
          <a:endParaRPr lang="en-US" sz="1100">
            <a:solidFill>
              <a:schemeClr val="bg1"/>
            </a:solidFill>
            <a:latin typeface="+mj-lt"/>
          </a:endParaRPr>
        </a:p>
      </xdr:txBody>
    </xdr:sp>
    <xdr:clientData/>
  </xdr:twoCellAnchor>
  <xdr:twoCellAnchor editAs="oneCell">
    <xdr:from>
      <xdr:col>0</xdr:col>
      <xdr:colOff>238513</xdr:colOff>
      <xdr:row>35</xdr:row>
      <xdr:rowOff>150737</xdr:rowOff>
    </xdr:from>
    <xdr:to>
      <xdr:col>1</xdr:col>
      <xdr:colOff>171597</xdr:colOff>
      <xdr:row>36</xdr:row>
      <xdr:rowOff>152401</xdr:rowOff>
    </xdr:to>
    <xdr:pic>
      <xdr:nvPicPr>
        <xdr:cNvPr id="28" name="Graphic 27">
          <a:extLst>
            <a:ext uri="{FF2B5EF4-FFF2-40B4-BE49-F238E27FC236}">
              <a16:creationId xmlns:a16="http://schemas.microsoft.com/office/drawing/2014/main" id="{AD79F57D-D9F9-4C55-9598-62FDDF8C105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38513" y="6551537"/>
          <a:ext cx="184544" cy="184544"/>
        </a:xfrm>
        <a:prstGeom prst="rect">
          <a:avLst/>
        </a:prstGeom>
      </xdr:spPr>
    </xdr:pic>
    <xdr:clientData/>
  </xdr:twoCellAnchor>
  <xdr:twoCellAnchor>
    <xdr:from>
      <xdr:col>1</xdr:col>
      <xdr:colOff>22860</xdr:colOff>
      <xdr:row>38</xdr:row>
      <xdr:rowOff>167640</xdr:rowOff>
    </xdr:from>
    <xdr:to>
      <xdr:col>3</xdr:col>
      <xdr:colOff>312420</xdr:colOff>
      <xdr:row>41</xdr:row>
      <xdr:rowOff>22860</xdr:rowOff>
    </xdr:to>
    <xdr:sp macro="" textlink="Pivots!E9">
      <xdr:nvSpPr>
        <xdr:cNvPr id="29" name="TextBox 28">
          <a:extLst>
            <a:ext uri="{FF2B5EF4-FFF2-40B4-BE49-F238E27FC236}">
              <a16:creationId xmlns:a16="http://schemas.microsoft.com/office/drawing/2014/main" id="{3A1DDA98-62D9-4530-AA00-100544FCE2EA}"/>
            </a:ext>
          </a:extLst>
        </xdr:cNvPr>
        <xdr:cNvSpPr txBox="1"/>
      </xdr:nvSpPr>
      <xdr:spPr>
        <a:xfrm>
          <a:off x="274320" y="7117080"/>
          <a:ext cx="11658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8829E0-EF0E-4C37-842D-D9618CF68938}" type="TxLink">
            <a:rPr lang="en-US" sz="1100" b="0" i="0" u="none" strike="noStrike">
              <a:solidFill>
                <a:schemeClr val="bg1"/>
              </a:solidFill>
              <a:latin typeface="Aptos"/>
            </a:rPr>
            <a:t>60</a:t>
          </a:fld>
          <a:endParaRPr lang="en-US" sz="1100">
            <a:solidFill>
              <a:schemeClr val="bg1"/>
            </a:solidFill>
          </a:endParaRPr>
        </a:p>
      </xdr:txBody>
    </xdr:sp>
    <xdr:clientData/>
  </xdr:twoCellAnchor>
  <xdr:twoCellAnchor>
    <xdr:from>
      <xdr:col>3</xdr:col>
      <xdr:colOff>548640</xdr:colOff>
      <xdr:row>2</xdr:row>
      <xdr:rowOff>144780</xdr:rowOff>
    </xdr:from>
    <xdr:to>
      <xdr:col>9</xdr:col>
      <xdr:colOff>624840</xdr:colOff>
      <xdr:row>15</xdr:row>
      <xdr:rowOff>53340</xdr:rowOff>
    </xdr:to>
    <xdr:graphicFrame macro="">
      <xdr:nvGraphicFramePr>
        <xdr:cNvPr id="31" name="Chart 30">
          <a:extLst>
            <a:ext uri="{FF2B5EF4-FFF2-40B4-BE49-F238E27FC236}">
              <a16:creationId xmlns:a16="http://schemas.microsoft.com/office/drawing/2014/main" id="{7FDB0E42-F7B4-4EFF-B1FC-8771609E7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632460</xdr:colOff>
      <xdr:row>5</xdr:row>
      <xdr:rowOff>53340</xdr:rowOff>
    </xdr:from>
    <xdr:to>
      <xdr:col>12</xdr:col>
      <xdr:colOff>388620</xdr:colOff>
      <xdr:row>14</xdr:row>
      <xdr:rowOff>30480</xdr:rowOff>
    </xdr:to>
    <xdr:graphicFrame macro="">
      <xdr:nvGraphicFramePr>
        <xdr:cNvPr id="32" name="Chart 31">
          <a:extLst>
            <a:ext uri="{FF2B5EF4-FFF2-40B4-BE49-F238E27FC236}">
              <a16:creationId xmlns:a16="http://schemas.microsoft.com/office/drawing/2014/main" id="{BA55B3A8-4BB7-4BA8-8A73-0C03F9E4F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18</xdr:row>
      <xdr:rowOff>0</xdr:rowOff>
    </xdr:from>
    <xdr:to>
      <xdr:col>7</xdr:col>
      <xdr:colOff>277091</xdr:colOff>
      <xdr:row>37</xdr:row>
      <xdr:rowOff>152400</xdr:rowOff>
    </xdr:to>
    <xdr:graphicFrame macro="">
      <xdr:nvGraphicFramePr>
        <xdr:cNvPr id="33" name="Chart 32">
          <a:extLst>
            <a:ext uri="{FF2B5EF4-FFF2-40B4-BE49-F238E27FC236}">
              <a16:creationId xmlns:a16="http://schemas.microsoft.com/office/drawing/2014/main" id="{D0C9236D-ABF4-46B6-BCFC-8795B4B95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106680</xdr:colOff>
      <xdr:row>17</xdr:row>
      <xdr:rowOff>167640</xdr:rowOff>
    </xdr:from>
    <xdr:to>
      <xdr:col>10</xdr:col>
      <xdr:colOff>266700</xdr:colOff>
      <xdr:row>37</xdr:row>
      <xdr:rowOff>96982</xdr:rowOff>
    </xdr:to>
    <xdr:graphicFrame macro="">
      <xdr:nvGraphicFramePr>
        <xdr:cNvPr id="34" name="Chart 33">
          <a:extLst>
            <a:ext uri="{FF2B5EF4-FFF2-40B4-BE49-F238E27FC236}">
              <a16:creationId xmlns:a16="http://schemas.microsoft.com/office/drawing/2014/main" id="{DD3740A1-F181-459D-98CD-2AC0A66F2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60960</xdr:colOff>
      <xdr:row>2</xdr:row>
      <xdr:rowOff>91440</xdr:rowOff>
    </xdr:from>
    <xdr:to>
      <xdr:col>17</xdr:col>
      <xdr:colOff>0</xdr:colOff>
      <xdr:row>15</xdr:row>
      <xdr:rowOff>30480</xdr:rowOff>
    </xdr:to>
    <xdr:graphicFrame macro="">
      <xdr:nvGraphicFramePr>
        <xdr:cNvPr id="36" name="Chart 35">
          <a:extLst>
            <a:ext uri="{FF2B5EF4-FFF2-40B4-BE49-F238E27FC236}">
              <a16:creationId xmlns:a16="http://schemas.microsoft.com/office/drawing/2014/main" id="{6E65A563-A778-4C2E-BBF0-E6243119D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179295</xdr:colOff>
      <xdr:row>2</xdr:row>
      <xdr:rowOff>98612</xdr:rowOff>
    </xdr:from>
    <xdr:to>
      <xdr:col>21</xdr:col>
      <xdr:colOff>125506</xdr:colOff>
      <xdr:row>15</xdr:row>
      <xdr:rowOff>35859</xdr:rowOff>
    </xdr:to>
    <xdr:graphicFrame macro="">
      <xdr:nvGraphicFramePr>
        <xdr:cNvPr id="37" name="Chart 36">
          <a:extLst>
            <a:ext uri="{FF2B5EF4-FFF2-40B4-BE49-F238E27FC236}">
              <a16:creationId xmlns:a16="http://schemas.microsoft.com/office/drawing/2014/main" id="{0D41AEFF-1597-447B-9F9F-F31CA7EA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441959</xdr:colOff>
      <xdr:row>2</xdr:row>
      <xdr:rowOff>38101</xdr:rowOff>
    </xdr:from>
    <xdr:to>
      <xdr:col>10</xdr:col>
      <xdr:colOff>182880</xdr:colOff>
      <xdr:row>9</xdr:row>
      <xdr:rowOff>91440</xdr:rowOff>
    </xdr:to>
    <xdr:pic>
      <xdr:nvPicPr>
        <xdr:cNvPr id="9" name="Picture 8" descr="Businesswoman thumbs up">
          <a:extLst>
            <a:ext uri="{FF2B5EF4-FFF2-40B4-BE49-F238E27FC236}">
              <a16:creationId xmlns:a16="http://schemas.microsoft.com/office/drawing/2014/main" id="{5E9A828B-455A-989C-5A60-FD3C254D06D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0695" t="-1" r="12005" b="79704"/>
        <a:stretch>
          <a:fillRect/>
        </a:stretch>
      </xdr:blipFill>
      <xdr:spPr>
        <a:xfrm>
          <a:off x="4823459" y="403861"/>
          <a:ext cx="2423161" cy="2019299"/>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5.520095601853" backgroundQuery="1" createdVersion="8" refreshedVersion="8" minRefreshableVersion="3" recordCount="0" supportSubquery="1" supportAdvancedDrill="1" xr:uid="{4BB48A28-E404-42A0-8DF9-71D9E20B5FF3}">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Rating]" caption="Avg.Rating" numFmtId="0" hierarchy="21" level="32767"/>
    <cacheField name="[Measures].[5*calls]" caption="5*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437811689815" backgroundQuery="1" createdVersion="8" refreshedVersion="8" minRefreshableVersion="3" recordCount="0" supportSubquery="1" supportAdvancedDrill="1" xr:uid="{22C30905-065F-46AC-ADC5-9817C428878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531331597223" backgroundQuery="1" createdVersion="8" refreshedVersion="8" minRefreshableVersion="3" recordCount="0" supportSubquery="1" supportAdvancedDrill="1" xr:uid="{C4B48AAC-5510-4757-99F6-2E32AB61A2CE}">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616471412039" backgroundQuery="1" createdVersion="8" refreshedVersion="8" minRefreshableVersion="3" recordCount="0" supportSubquery="1" supportAdvancedDrill="1" xr:uid="{F894EDF5-D095-4D41-86F8-CCA28CCBD5EA}">
  <cacheSource type="external" connectionId="1"/>
  <cacheFields count="4">
    <cacheField name="[calls].[Representative].[Representative]" caption="Representative" numFmtId="0" hierarchy="3" level="1">
      <sharedItems count="5">
        <s v="R01"/>
        <s v="R02"/>
        <s v="R03"/>
        <s v="R04"/>
        <s v="R05"/>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688828587961" backgroundQuery="1" createdVersion="8" refreshedVersion="8" minRefreshableVersion="3" recordCount="0" supportSubquery="1" supportAdvancedDrill="1" xr:uid="{00B712F0-7B27-4CF1-A52A-27B6152F75E4}">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Rating]" caption="Avg.Rating" numFmtId="0" hierarchy="21" level="32767"/>
    <cacheField name="[Measures].[5*calls]" caption="5*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688829050923" backgroundQuery="1" createdVersion="8" refreshedVersion="8" minRefreshableVersion="3" recordCount="0" supportSubquery="1" supportAdvancedDrill="1" xr:uid="{DD574077-DC9A-42FC-81B7-3AE281DD846D}">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16">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688829513892" backgroundQuery="1" createdVersion="8" refreshedVersion="8" minRefreshableVersion="3" recordCount="0" supportSubquery="1" supportAdvancedDrill="1" xr:uid="{7FFD8205-6246-45F8-BA90-693B58544880}">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688829861108" backgroundQuery="1" createdVersion="8" refreshedVersion="8" minRefreshableVersion="3" recordCount="0" supportSubquery="1" supportAdvancedDrill="1" xr:uid="{D73503C0-0A6E-43C9-834F-FDB26EAEE7F7}">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6.688830324078" backgroundQuery="1" createdVersion="8" refreshedVersion="8" minRefreshableVersion="3" recordCount="0" supportSubquery="1" supportAdvancedDrill="1" xr:uid="{BEEF38D6-54B1-4851-ACC8-B2609804A9F9}">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pc" refreshedDate="46205.520083333337" backgroundQuery="1" createdVersion="3" refreshedVersion="8" minRefreshableVersion="3" recordCount="0" supportSubquery="1" supportAdvancedDrill="1" xr:uid="{696A475A-598A-40E1-8076-7BCE1B38719D}">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9059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4208C-5703-40AC-AD6D-F7F8E294590D}" name="rep amounts" cacheId="138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85:G10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8D3DA-F901-4239-B8B6-801FE641900B}" name="Rep satisfaction" cacheId="14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68:B7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88042E-D312-4CC0-B9F1-DE37BAFC4D9B}" name="PivotTable6" cacheId="11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D6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6730AE-AEA1-4978-851E-6AF63E7AFBA4}" name="selected rep" cacheId="147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3:A5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B2AED-B98D-41B2-A391-E8028D14250B}" name="repspivot" cacheId="2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3:C4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BE6D82-A14F-4A32-AFC1-9990B59CE045}" name="weekdaytrend" cacheId="14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G17:H25"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C8BCA1-C977-4F9A-8FC0-FD2CFAA9C251}" name="monthly trend" cacheId="14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B38CD2-C060-4B6D-BB13-FF96182211A1}" name="rep pivot" cacheId="14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EED8D4-DAE0-45A4-BE61-D87C92CD92AE}" name="summary pivot"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40C0A78-90FD-452D-9A6B-5D2B78E19C62}" sourceName="[calls].[Representative]">
  <pivotTables>
    <pivotTable tabId="6" name="rep pivot"/>
    <pivotTable tabId="6" name="monthly trend"/>
    <pivotTable tabId="6" name="weekdaytrend"/>
    <pivotTable tabId="6" name="selected rep"/>
    <pivotTable tabId="6" name="Rep satisfaction"/>
  </pivotTables>
  <data>
    <olap pivotCacheId="690592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A4D8064-1C7B-437A-B8CF-D8E9C5F7C3F4}"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2"/>
    <tableColumn id="5" xr3:uid="{5A35565E-8707-4DED-AD15-A0669D67B382}" name="Date of Call" dataDxfId="21"/>
    <tableColumn id="6" xr3:uid="{F2E4F158-B41F-47BC-8DF8-DFCADFEE4E40}" name="Purchase Amount"/>
    <tableColumn id="7" xr3:uid="{04B291B5-47BD-4F78-8FD8-D1551CCA6BD9}" name="Satisfaction Rating"/>
    <tableColumn id="8" xr3:uid="{6E4123C0-0B17-43B8-A142-A1E540CE974C}" name="FY" dataDxfId="20">
      <calculatedColumnFormula>IF(MONTH(calls[[#This Row],[Date of Call]])&lt;=6, YEAR(calls[[#This Row],[Date of Call]]), YEAR(calls[[#This Row],[Date of Call]])+1)</calculatedColumnFormula>
    </tableColumn>
    <tableColumn id="9" xr3:uid="{199FA271-5E9B-46CE-9BC6-2801F92CD17E}" name="Day of week" dataDxfId="19">
      <calculatedColumnFormula>TEXT(calls[[#This Row],[Date of Call]],"DDDD")</calculatedColumnFormula>
    </tableColumn>
    <tableColumn id="10" xr3:uid="{328CDB09-95B8-4D5E-9ED9-EF0D363735A1}" name="Duration Bucket" dataDxfId="1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6" headerRowBorderDxfId="15" tableBorderDxfId="14" totalsRowBorderDxfId="13">
  <autoFilter ref="Q3:T18" xr:uid="{27158F51-A707-4171-8A04-81FB0AABCBA5}"/>
  <tableColumns count="4">
    <tableColumn id="1" xr3:uid="{02688061-6A8C-4E23-B7FF-D00CD8B58CAC}" name="Customer ID" dataDxfId="12"/>
    <tableColumn id="2" xr3:uid="{771678B6-DB44-426B-9874-B4E421A440D5}" name="Gedner" dataDxfId="11"/>
    <tableColumn id="3" xr3:uid="{B0D41C62-587E-494D-B49A-603F2C05F8D3}" name="Age" dataDxfId="10"/>
    <tableColumn id="4" xr3:uid="{663F92D6-FE31-4D81-9E01-8D066DDC8A88}" name="City"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17927-C371-4C45-8C29-0FBAA861F7AF}">
  <dimension ref="A3:K104"/>
  <sheetViews>
    <sheetView topLeftCell="A41" workbookViewId="0">
      <selection activeCell="G52" sqref="G52"/>
    </sheetView>
  </sheetViews>
  <sheetFormatPr defaultRowHeight="14.4" x14ac:dyDescent="0.3"/>
  <cols>
    <col min="1" max="1" width="12.19921875" bestFit="1" customWidth="1"/>
    <col min="2" max="2" width="9.5" bestFit="1" customWidth="1"/>
    <col min="3" max="3" width="10.5" bestFit="1" customWidth="1"/>
    <col min="4" max="4" width="9.3984375" bestFit="1" customWidth="1"/>
    <col min="5" max="5" width="6.59765625" bestFit="1" customWidth="1"/>
    <col min="6" max="6" width="6.3984375" bestFit="1" customWidth="1"/>
    <col min="7" max="7" width="12.19921875" bestFit="1" customWidth="1"/>
    <col min="8" max="8" width="9.5" bestFit="1" customWidth="1"/>
    <col min="9" max="9" width="10.5" bestFit="1" customWidth="1"/>
    <col min="10" max="10" width="11.59765625" bestFit="1" customWidth="1"/>
    <col min="11" max="11" width="8.296875"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8" spans="1:5" x14ac:dyDescent="0.3">
      <c r="A8" t="s">
        <v>1042</v>
      </c>
      <c r="B8" t="s">
        <v>1043</v>
      </c>
      <c r="C8" t="s">
        <v>1044</v>
      </c>
      <c r="D8" t="s">
        <v>1045</v>
      </c>
      <c r="E8" t="s">
        <v>1046</v>
      </c>
    </row>
    <row r="9" spans="1:5" x14ac:dyDescent="0.3">
      <c r="A9" s="21">
        <v>189</v>
      </c>
      <c r="B9" s="22">
        <v>18415</v>
      </c>
      <c r="C9" s="21">
        <v>16834</v>
      </c>
      <c r="D9" s="23">
        <v>3.9227513227513247</v>
      </c>
      <c r="E9" s="21">
        <v>60</v>
      </c>
    </row>
    <row r="17" spans="1:8" x14ac:dyDescent="0.3">
      <c r="G17" s="24" t="s">
        <v>1047</v>
      </c>
      <c r="H17" t="s">
        <v>1042</v>
      </c>
    </row>
    <row r="18" spans="1:8" x14ac:dyDescent="0.3">
      <c r="G18" s="26" t="s">
        <v>1065</v>
      </c>
      <c r="H18" s="21">
        <v>36</v>
      </c>
    </row>
    <row r="19" spans="1:8" x14ac:dyDescent="0.3">
      <c r="G19" s="26" t="s">
        <v>1063</v>
      </c>
      <c r="H19" s="21">
        <v>30</v>
      </c>
    </row>
    <row r="20" spans="1:8" x14ac:dyDescent="0.3">
      <c r="A20" s="24" t="s">
        <v>1047</v>
      </c>
      <c r="B20" t="s">
        <v>1042</v>
      </c>
      <c r="C20" t="s">
        <v>1061</v>
      </c>
      <c r="G20" s="26" t="s">
        <v>1067</v>
      </c>
      <c r="H20" s="21">
        <v>13</v>
      </c>
    </row>
    <row r="21" spans="1:8" x14ac:dyDescent="0.3">
      <c r="A21" s="26" t="s">
        <v>1049</v>
      </c>
      <c r="B21" s="21">
        <v>16</v>
      </c>
      <c r="C21" s="21">
        <v>16</v>
      </c>
      <c r="G21" s="26" t="s">
        <v>1068</v>
      </c>
      <c r="H21" s="21">
        <v>23</v>
      </c>
    </row>
    <row r="22" spans="1:8" x14ac:dyDescent="0.3">
      <c r="A22" s="26" t="s">
        <v>1050</v>
      </c>
      <c r="B22" s="21">
        <v>14</v>
      </c>
      <c r="C22" s="21">
        <v>14</v>
      </c>
      <c r="G22" s="26" t="s">
        <v>1066</v>
      </c>
      <c r="H22" s="21">
        <v>23</v>
      </c>
    </row>
    <row r="23" spans="1:8" x14ac:dyDescent="0.3">
      <c r="A23" s="26" t="s">
        <v>1051</v>
      </c>
      <c r="B23" s="21">
        <v>26</v>
      </c>
      <c r="C23" s="21">
        <v>26</v>
      </c>
      <c r="G23" s="26" t="s">
        <v>1062</v>
      </c>
      <c r="H23" s="21">
        <v>24</v>
      </c>
    </row>
    <row r="24" spans="1:8" x14ac:dyDescent="0.3">
      <c r="A24" s="26" t="s">
        <v>1052</v>
      </c>
      <c r="B24" s="21">
        <v>29</v>
      </c>
      <c r="C24" s="21">
        <v>29</v>
      </c>
      <c r="G24" s="26" t="s">
        <v>1064</v>
      </c>
      <c r="H24" s="21">
        <v>40</v>
      </c>
    </row>
    <row r="25" spans="1:8" x14ac:dyDescent="0.3">
      <c r="A25" s="26" t="s">
        <v>1053</v>
      </c>
      <c r="B25" s="21">
        <v>17</v>
      </c>
      <c r="C25" s="21">
        <v>17</v>
      </c>
      <c r="G25" s="26" t="s">
        <v>1048</v>
      </c>
      <c r="H25" s="21">
        <v>189</v>
      </c>
    </row>
    <row r="26" spans="1:8" x14ac:dyDescent="0.3">
      <c r="A26" s="26" t="s">
        <v>1054</v>
      </c>
      <c r="B26" s="21">
        <v>15</v>
      </c>
      <c r="C26" s="21">
        <v>15</v>
      </c>
    </row>
    <row r="27" spans="1:8" x14ac:dyDescent="0.3">
      <c r="A27" s="26" t="s">
        <v>1055</v>
      </c>
      <c r="B27" s="21">
        <v>15</v>
      </c>
      <c r="C27" s="21">
        <v>15</v>
      </c>
    </row>
    <row r="28" spans="1:8" x14ac:dyDescent="0.3">
      <c r="A28" s="26" t="s">
        <v>1056</v>
      </c>
      <c r="B28" s="21">
        <v>7</v>
      </c>
      <c r="C28" s="21">
        <v>7</v>
      </c>
    </row>
    <row r="29" spans="1:8" x14ac:dyDescent="0.3">
      <c r="A29" s="26" t="s">
        <v>1057</v>
      </c>
      <c r="B29" s="21">
        <v>11</v>
      </c>
      <c r="C29" s="21">
        <v>11</v>
      </c>
    </row>
    <row r="30" spans="1:8" x14ac:dyDescent="0.3">
      <c r="A30" s="26" t="s">
        <v>1058</v>
      </c>
      <c r="B30" s="21">
        <v>24</v>
      </c>
      <c r="C30" s="21">
        <v>24</v>
      </c>
    </row>
    <row r="31" spans="1:8" x14ac:dyDescent="0.3">
      <c r="A31" s="26" t="s">
        <v>1059</v>
      </c>
      <c r="B31" s="21">
        <v>9</v>
      </c>
      <c r="C31" s="21">
        <v>9</v>
      </c>
    </row>
    <row r="32" spans="1:8" x14ac:dyDescent="0.3">
      <c r="A32" s="26" t="s">
        <v>1060</v>
      </c>
      <c r="B32" s="21">
        <v>6</v>
      </c>
      <c r="C32" s="21">
        <v>6</v>
      </c>
    </row>
    <row r="33" spans="1:10" x14ac:dyDescent="0.3">
      <c r="A33" s="26" t="s">
        <v>1048</v>
      </c>
      <c r="B33" s="21">
        <v>189</v>
      </c>
      <c r="C33" s="21">
        <v>189</v>
      </c>
    </row>
    <row r="40" spans="1:10" x14ac:dyDescent="0.3">
      <c r="I40" t="s">
        <v>1075</v>
      </c>
      <c r="J40" t="str">
        <f>A54</f>
        <v>R01</v>
      </c>
    </row>
    <row r="41" spans="1:10" x14ac:dyDescent="0.3">
      <c r="F41" t="s">
        <v>1069</v>
      </c>
    </row>
    <row r="42" spans="1:10" x14ac:dyDescent="0.3">
      <c r="F42" t="s">
        <v>1070</v>
      </c>
      <c r="G42" t="s">
        <v>1071</v>
      </c>
      <c r="H42" t="s">
        <v>1072</v>
      </c>
      <c r="I42" t="s">
        <v>1073</v>
      </c>
      <c r="J42" t="s">
        <v>1074</v>
      </c>
    </row>
    <row r="43" spans="1:10" x14ac:dyDescent="0.3">
      <c r="A43" s="24" t="s">
        <v>1047</v>
      </c>
      <c r="B43" t="s">
        <v>1042</v>
      </c>
      <c r="C43" t="s">
        <v>1043</v>
      </c>
      <c r="F43" t="str" cm="1">
        <f t="array" ref="F43:H47">A44:C48</f>
        <v>R01</v>
      </c>
      <c r="G43">
        <v>189</v>
      </c>
      <c r="H43" s="27">
        <v>18415</v>
      </c>
      <c r="I43">
        <f>IF(F43=$J$40,G43,NA())</f>
        <v>189</v>
      </c>
      <c r="J43">
        <f>IF(F43=$J$40,H43,NA())</f>
        <v>18415</v>
      </c>
    </row>
    <row r="44" spans="1:10" x14ac:dyDescent="0.3">
      <c r="A44" s="26" t="s">
        <v>11</v>
      </c>
      <c r="B44" s="21">
        <v>189</v>
      </c>
      <c r="C44" s="22">
        <v>18415</v>
      </c>
      <c r="F44" t="str">
        <v>R02</v>
      </c>
      <c r="G44">
        <v>218</v>
      </c>
      <c r="H44" s="27">
        <v>20581</v>
      </c>
      <c r="I44" t="e">
        <f t="shared" ref="I44:I47" si="0">IF(F44=$J$40,G44,NA())</f>
        <v>#N/A</v>
      </c>
      <c r="J44" t="e">
        <f t="shared" ref="J44:J47" si="1">IF(F44=$J$40,H44,NA())</f>
        <v>#N/A</v>
      </c>
    </row>
    <row r="45" spans="1:10" x14ac:dyDescent="0.3">
      <c r="A45" s="26" t="s">
        <v>9</v>
      </c>
      <c r="B45" s="21">
        <v>218</v>
      </c>
      <c r="C45" s="22">
        <v>20581</v>
      </c>
      <c r="F45" t="str">
        <v>R03</v>
      </c>
      <c r="G45">
        <v>207</v>
      </c>
      <c r="H45" s="27">
        <v>20872</v>
      </c>
      <c r="I45" t="e">
        <f t="shared" si="0"/>
        <v>#N/A</v>
      </c>
      <c r="J45" t="e">
        <f t="shared" si="1"/>
        <v>#N/A</v>
      </c>
    </row>
    <row r="46" spans="1:10" x14ac:dyDescent="0.3">
      <c r="A46" s="26" t="s">
        <v>6</v>
      </c>
      <c r="B46" s="21">
        <v>207</v>
      </c>
      <c r="C46" s="22">
        <v>20872</v>
      </c>
      <c r="F46" t="str">
        <v>R04</v>
      </c>
      <c r="G46">
        <v>186</v>
      </c>
      <c r="H46" s="27">
        <v>16651</v>
      </c>
      <c r="I46" t="e">
        <f t="shared" si="0"/>
        <v>#N/A</v>
      </c>
      <c r="J46" t="e">
        <f t="shared" si="1"/>
        <v>#N/A</v>
      </c>
    </row>
    <row r="47" spans="1:10" x14ac:dyDescent="0.3">
      <c r="A47" s="26" t="s">
        <v>13</v>
      </c>
      <c r="B47" s="21">
        <v>186</v>
      </c>
      <c r="C47" s="22">
        <v>16651</v>
      </c>
      <c r="F47" t="str">
        <v>R05</v>
      </c>
      <c r="G47">
        <v>200</v>
      </c>
      <c r="H47" s="27">
        <v>20104</v>
      </c>
      <c r="I47" t="e">
        <f t="shared" si="0"/>
        <v>#N/A</v>
      </c>
      <c r="J47" t="e">
        <f t="shared" si="1"/>
        <v>#N/A</v>
      </c>
    </row>
    <row r="48" spans="1:10" x14ac:dyDescent="0.3">
      <c r="A48" s="26" t="s">
        <v>10</v>
      </c>
      <c r="B48" s="21">
        <v>200</v>
      </c>
      <c r="C48" s="22">
        <v>20104</v>
      </c>
    </row>
    <row r="49" spans="1:11" x14ac:dyDescent="0.3">
      <c r="A49" s="26" t="s">
        <v>1048</v>
      </c>
      <c r="B49" s="21">
        <v>1000</v>
      </c>
      <c r="C49" s="22">
        <v>96623</v>
      </c>
    </row>
    <row r="51" spans="1:11" x14ac:dyDescent="0.3">
      <c r="J51" t="s">
        <v>1078</v>
      </c>
    </row>
    <row r="53" spans="1:11" x14ac:dyDescent="0.3">
      <c r="A53" s="24" t="s">
        <v>1047</v>
      </c>
      <c r="J53" t="s">
        <v>1079</v>
      </c>
      <c r="K53" s="48">
        <f>A9/A4</f>
        <v>0.189</v>
      </c>
    </row>
    <row r="54" spans="1:11" x14ac:dyDescent="0.3">
      <c r="A54" s="28" t="s">
        <v>11</v>
      </c>
      <c r="J54" t="s">
        <v>1071</v>
      </c>
      <c r="K54" s="49">
        <f>_xlfn.XLOOKUP(A54,F43:F47,G43:G47)</f>
        <v>189</v>
      </c>
    </row>
    <row r="55" spans="1:11" x14ac:dyDescent="0.3">
      <c r="J55" t="s">
        <v>1072</v>
      </c>
      <c r="K55">
        <f>_xlfn.XLOOKUP(A54,F43:F47,H43:H47)</f>
        <v>18415</v>
      </c>
    </row>
    <row r="57" spans="1:11" x14ac:dyDescent="0.3">
      <c r="J57" t="s">
        <v>1080</v>
      </c>
      <c r="K57">
        <f>_xlfn.RANK.AVG(K54,G43:G47)</f>
        <v>4</v>
      </c>
    </row>
    <row r="58" spans="1:11" x14ac:dyDescent="0.3">
      <c r="J58" t="s">
        <v>1081</v>
      </c>
      <c r="K58">
        <f>RANK(K55,H43:H47)</f>
        <v>4</v>
      </c>
    </row>
    <row r="59" spans="1:11" x14ac:dyDescent="0.3">
      <c r="A59" s="24" t="s">
        <v>1042</v>
      </c>
      <c r="B59" s="24" t="s">
        <v>1076</v>
      </c>
    </row>
    <row r="60" spans="1:11" x14ac:dyDescent="0.3">
      <c r="A60" s="24" t="s">
        <v>1047</v>
      </c>
      <c r="B60" t="s">
        <v>999</v>
      </c>
      <c r="C60" t="s">
        <v>998</v>
      </c>
      <c r="D60" t="s">
        <v>1048</v>
      </c>
      <c r="J60" t="s">
        <v>1082</v>
      </c>
      <c r="K60" t="str">
        <f>"% of calls:" &amp;TEXT(K53,"0%")</f>
        <v>% of calls:19%</v>
      </c>
    </row>
    <row r="61" spans="1:11" x14ac:dyDescent="0.3">
      <c r="A61" s="26" t="s">
        <v>1002</v>
      </c>
      <c r="B61" s="21">
        <v>144</v>
      </c>
      <c r="C61" s="21">
        <v>132</v>
      </c>
      <c r="D61" s="21">
        <v>276</v>
      </c>
      <c r="K61" t="str">
        <f>IF(COUNTA(A54:A58)&gt;1,"","Call rank:"&amp;K57)</f>
        <v>Call rank:4</v>
      </c>
    </row>
    <row r="62" spans="1:11" x14ac:dyDescent="0.3">
      <c r="A62" s="26" t="s">
        <v>1001</v>
      </c>
      <c r="B62" s="21">
        <v>326</v>
      </c>
      <c r="C62" s="21">
        <v>63</v>
      </c>
      <c r="D62" s="21">
        <v>389</v>
      </c>
      <c r="K62" t="str">
        <f>IF(COUNTA(A54:A58) &gt;1,"","Amount rank:"&amp;K58)</f>
        <v>Amount rank:4</v>
      </c>
    </row>
    <row r="63" spans="1:11" x14ac:dyDescent="0.3">
      <c r="A63" s="26" t="s">
        <v>1000</v>
      </c>
      <c r="B63" s="21">
        <v>129</v>
      </c>
      <c r="C63" s="21">
        <v>206</v>
      </c>
      <c r="D63" s="21">
        <v>335</v>
      </c>
    </row>
    <row r="64" spans="1:11" x14ac:dyDescent="0.3">
      <c r="A64" s="26" t="s">
        <v>1048</v>
      </c>
      <c r="B64" s="21">
        <v>599</v>
      </c>
      <c r="C64" s="21">
        <v>401</v>
      </c>
      <c r="D64" s="21">
        <v>1000</v>
      </c>
    </row>
    <row r="68" spans="1:2" x14ac:dyDescent="0.3">
      <c r="A68" s="24" t="s">
        <v>1047</v>
      </c>
      <c r="B68" t="s">
        <v>1042</v>
      </c>
    </row>
    <row r="69" spans="1:2" x14ac:dyDescent="0.3">
      <c r="A69" s="26">
        <v>1</v>
      </c>
      <c r="B69" s="21">
        <v>1</v>
      </c>
    </row>
    <row r="70" spans="1:2" x14ac:dyDescent="0.3">
      <c r="A70" s="26">
        <v>2</v>
      </c>
      <c r="B70" s="21">
        <v>9</v>
      </c>
    </row>
    <row r="71" spans="1:2" x14ac:dyDescent="0.3">
      <c r="A71" s="26">
        <v>3</v>
      </c>
      <c r="B71" s="21">
        <v>31</v>
      </c>
    </row>
    <row r="72" spans="1:2" x14ac:dyDescent="0.3">
      <c r="A72" s="26">
        <v>4</v>
      </c>
      <c r="B72" s="21">
        <v>88</v>
      </c>
    </row>
    <row r="73" spans="1:2" x14ac:dyDescent="0.3">
      <c r="A73" s="26">
        <v>5</v>
      </c>
      <c r="B73" s="21">
        <v>60</v>
      </c>
    </row>
    <row r="74" spans="1:2" x14ac:dyDescent="0.3">
      <c r="A74" s="26" t="s">
        <v>1048</v>
      </c>
      <c r="B74" s="21">
        <v>189</v>
      </c>
    </row>
    <row r="85" spans="1:7" x14ac:dyDescent="0.3">
      <c r="A85" s="24" t="s">
        <v>1043</v>
      </c>
      <c r="B85" s="24" t="s">
        <v>1076</v>
      </c>
    </row>
    <row r="86" spans="1:7" x14ac:dyDescent="0.3">
      <c r="A86" s="24" t="s">
        <v>1047</v>
      </c>
      <c r="B86" t="s">
        <v>11</v>
      </c>
      <c r="C86" t="s">
        <v>9</v>
      </c>
      <c r="D86" t="s">
        <v>6</v>
      </c>
      <c r="E86" t="s">
        <v>13</v>
      </c>
      <c r="F86" t="s">
        <v>10</v>
      </c>
      <c r="G86" t="s">
        <v>1048</v>
      </c>
    </row>
    <row r="87" spans="1:7" x14ac:dyDescent="0.3">
      <c r="A87" s="26" t="s">
        <v>1002</v>
      </c>
      <c r="B87" s="30"/>
      <c r="C87" s="30"/>
      <c r="D87" s="30"/>
      <c r="E87" s="30"/>
      <c r="F87" s="30"/>
      <c r="G87" s="30"/>
    </row>
    <row r="88" spans="1:7" x14ac:dyDescent="0.3">
      <c r="A88" s="29" t="s">
        <v>20</v>
      </c>
      <c r="B88" s="22">
        <v>891</v>
      </c>
      <c r="C88" s="22">
        <v>1332</v>
      </c>
      <c r="D88" s="22">
        <v>1282</v>
      </c>
      <c r="E88" s="22">
        <v>739</v>
      </c>
      <c r="F88" s="22">
        <v>560</v>
      </c>
      <c r="G88" s="22">
        <v>4804</v>
      </c>
    </row>
    <row r="89" spans="1:7" x14ac:dyDescent="0.3">
      <c r="A89" s="29" t="s">
        <v>12</v>
      </c>
      <c r="B89" s="22">
        <v>1991</v>
      </c>
      <c r="C89" s="22">
        <v>1886</v>
      </c>
      <c r="D89" s="22">
        <v>1206</v>
      </c>
      <c r="E89" s="22">
        <v>884</v>
      </c>
      <c r="F89" s="22">
        <v>1722</v>
      </c>
      <c r="G89" s="22">
        <v>7689</v>
      </c>
    </row>
    <row r="90" spans="1:7" x14ac:dyDescent="0.3">
      <c r="A90" s="29" t="s">
        <v>8</v>
      </c>
      <c r="B90" s="22">
        <v>1163</v>
      </c>
      <c r="C90" s="22">
        <v>1180</v>
      </c>
      <c r="D90" s="22">
        <v>1616</v>
      </c>
      <c r="E90" s="22">
        <v>1043</v>
      </c>
      <c r="F90" s="22">
        <v>1747</v>
      </c>
      <c r="G90" s="22">
        <v>6749</v>
      </c>
    </row>
    <row r="91" spans="1:7" x14ac:dyDescent="0.3">
      <c r="A91" s="29" t="s">
        <v>16</v>
      </c>
      <c r="B91" s="22">
        <v>1438</v>
      </c>
      <c r="C91" s="22">
        <v>1616</v>
      </c>
      <c r="D91" s="22">
        <v>866</v>
      </c>
      <c r="E91" s="22">
        <v>829</v>
      </c>
      <c r="F91" s="22">
        <v>2070</v>
      </c>
      <c r="G91" s="22">
        <v>6819</v>
      </c>
    </row>
    <row r="92" spans="1:7" x14ac:dyDescent="0.3">
      <c r="A92" s="26" t="s">
        <v>1001</v>
      </c>
      <c r="B92" s="30"/>
      <c r="C92" s="30"/>
      <c r="D92" s="30"/>
      <c r="E92" s="30"/>
      <c r="F92" s="30"/>
      <c r="G92" s="30"/>
    </row>
    <row r="93" spans="1:7" x14ac:dyDescent="0.3">
      <c r="A93" s="29" t="s">
        <v>24</v>
      </c>
      <c r="B93" s="22">
        <v>1233</v>
      </c>
      <c r="C93" s="22">
        <v>223</v>
      </c>
      <c r="D93" s="22">
        <v>1680</v>
      </c>
      <c r="E93" s="22">
        <v>990</v>
      </c>
      <c r="F93" s="22">
        <v>1508</v>
      </c>
      <c r="G93" s="22">
        <v>5634</v>
      </c>
    </row>
    <row r="94" spans="1:7" x14ac:dyDescent="0.3">
      <c r="A94" s="29" t="s">
        <v>15</v>
      </c>
      <c r="B94" s="22">
        <v>1598</v>
      </c>
      <c r="C94" s="22">
        <v>1907</v>
      </c>
      <c r="D94" s="22">
        <v>869</v>
      </c>
      <c r="E94" s="22">
        <v>1426</v>
      </c>
      <c r="F94" s="22">
        <v>1416</v>
      </c>
      <c r="G94" s="22">
        <v>7216</v>
      </c>
    </row>
    <row r="95" spans="1:7" x14ac:dyDescent="0.3">
      <c r="A95" s="29" t="s">
        <v>5</v>
      </c>
      <c r="B95" s="22">
        <v>900</v>
      </c>
      <c r="C95" s="22">
        <v>1016</v>
      </c>
      <c r="D95" s="22">
        <v>960</v>
      </c>
      <c r="E95" s="22">
        <v>940</v>
      </c>
      <c r="F95" s="22">
        <v>1193</v>
      </c>
      <c r="G95" s="22">
        <v>5009</v>
      </c>
    </row>
    <row r="96" spans="1:7" x14ac:dyDescent="0.3">
      <c r="A96" s="29" t="s">
        <v>18</v>
      </c>
      <c r="B96" s="22">
        <v>900</v>
      </c>
      <c r="C96" s="22">
        <v>1470</v>
      </c>
      <c r="D96" s="22">
        <v>1617</v>
      </c>
      <c r="E96" s="22">
        <v>1314</v>
      </c>
      <c r="F96" s="22">
        <v>941</v>
      </c>
      <c r="G96" s="22">
        <v>6242</v>
      </c>
    </row>
    <row r="97" spans="1:7" x14ac:dyDescent="0.3">
      <c r="A97" s="29" t="s">
        <v>14</v>
      </c>
      <c r="B97" s="22">
        <v>1255</v>
      </c>
      <c r="C97" s="22">
        <v>516</v>
      </c>
      <c r="D97" s="22">
        <v>1874</v>
      </c>
      <c r="E97" s="22">
        <v>1863</v>
      </c>
      <c r="F97" s="22">
        <v>1722</v>
      </c>
      <c r="G97" s="22">
        <v>7230</v>
      </c>
    </row>
    <row r="98" spans="1:7" x14ac:dyDescent="0.3">
      <c r="A98" s="29" t="s">
        <v>19</v>
      </c>
      <c r="B98" s="22">
        <v>1138</v>
      </c>
      <c r="C98" s="22">
        <v>1898</v>
      </c>
      <c r="D98" s="22">
        <v>1482</v>
      </c>
      <c r="E98" s="22">
        <v>846</v>
      </c>
      <c r="F98" s="22">
        <v>1154</v>
      </c>
      <c r="G98" s="22">
        <v>6518</v>
      </c>
    </row>
    <row r="99" spans="1:7" x14ac:dyDescent="0.3">
      <c r="A99" s="26" t="s">
        <v>1000</v>
      </c>
      <c r="B99" s="30"/>
      <c r="C99" s="30"/>
      <c r="D99" s="30"/>
      <c r="E99" s="30"/>
      <c r="F99" s="30"/>
      <c r="G99" s="30"/>
    </row>
    <row r="100" spans="1:7" x14ac:dyDescent="0.3">
      <c r="A100" s="29" t="s">
        <v>17</v>
      </c>
      <c r="B100" s="22">
        <v>1655</v>
      </c>
      <c r="C100" s="22">
        <v>805</v>
      </c>
      <c r="D100" s="22">
        <v>2263</v>
      </c>
      <c r="E100" s="22">
        <v>987</v>
      </c>
      <c r="F100" s="22">
        <v>1075</v>
      </c>
      <c r="G100" s="22">
        <v>6785</v>
      </c>
    </row>
    <row r="101" spans="1:7" x14ac:dyDescent="0.3">
      <c r="A101" s="29" t="s">
        <v>23</v>
      </c>
      <c r="B101" s="22">
        <v>1104</v>
      </c>
      <c r="C101" s="22">
        <v>2280</v>
      </c>
      <c r="D101" s="22">
        <v>1445</v>
      </c>
      <c r="E101" s="22">
        <v>1722</v>
      </c>
      <c r="F101" s="22">
        <v>1196</v>
      </c>
      <c r="G101" s="22">
        <v>7747</v>
      </c>
    </row>
    <row r="102" spans="1:7" x14ac:dyDescent="0.3">
      <c r="A102" s="29" t="s">
        <v>7</v>
      </c>
      <c r="B102" s="22">
        <v>372</v>
      </c>
      <c r="C102" s="22">
        <v>1818</v>
      </c>
      <c r="D102" s="22">
        <v>1346</v>
      </c>
      <c r="E102" s="22">
        <v>1156</v>
      </c>
      <c r="F102" s="22">
        <v>1484</v>
      </c>
      <c r="G102" s="22">
        <v>6176</v>
      </c>
    </row>
    <row r="103" spans="1:7" x14ac:dyDescent="0.3">
      <c r="A103" s="29" t="s">
        <v>22</v>
      </c>
      <c r="B103" s="22">
        <v>1415</v>
      </c>
      <c r="C103" s="22">
        <v>1271</v>
      </c>
      <c r="D103" s="22">
        <v>1214</v>
      </c>
      <c r="E103" s="22">
        <v>1135</v>
      </c>
      <c r="F103" s="22">
        <v>1566</v>
      </c>
      <c r="G103" s="22">
        <v>6601</v>
      </c>
    </row>
    <row r="104" spans="1:7" x14ac:dyDescent="0.3">
      <c r="A104" s="29" t="s">
        <v>21</v>
      </c>
      <c r="B104" s="22">
        <v>1362</v>
      </c>
      <c r="C104" s="22">
        <v>1363</v>
      </c>
      <c r="D104" s="22">
        <v>1152</v>
      </c>
      <c r="E104" s="22">
        <v>777</v>
      </c>
      <c r="F104" s="22">
        <v>750</v>
      </c>
      <c r="G104"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O1" zoomScale="115" zoomScaleNormal="115" workbookViewId="0">
      <selection activeCell="N12" sqref="N12"/>
    </sheetView>
  </sheetViews>
  <sheetFormatPr defaultRowHeight="14.4" x14ac:dyDescent="0.3"/>
  <cols>
    <col min="1" max="1" width="3.19921875" customWidth="1"/>
    <col min="2" max="2" width="14.69921875" customWidth="1"/>
    <col min="3" max="3" width="12.8984375" customWidth="1"/>
    <col min="4" max="4" width="16.69921875" customWidth="1"/>
    <col min="5" max="5" width="15" customWidth="1"/>
    <col min="6" max="6" width="16.09765625" customWidth="1"/>
    <col min="7" max="7" width="17.19921875" customWidth="1"/>
    <col min="8" max="8" width="18.296875" customWidth="1"/>
    <col min="9" max="9" width="17.19921875" customWidth="1"/>
    <col min="10" max="12" width="15.3984375" customWidth="1"/>
    <col min="13" max="16" width="7.3984375" customWidth="1"/>
    <col min="17" max="17" width="14.69921875" customWidth="1"/>
    <col min="20" max="20" width="10.6992187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9C0C-9CB2-46E9-B1B1-E8B8914BCE00}">
  <dimension ref="A1:Y56"/>
  <sheetViews>
    <sheetView tabSelected="1" zoomScale="85" zoomScaleNormal="85" workbookViewId="0">
      <selection activeCell="K1" sqref="K1"/>
    </sheetView>
  </sheetViews>
  <sheetFormatPr defaultRowHeight="14.4" x14ac:dyDescent="0.3"/>
  <cols>
    <col min="1" max="1" width="3.296875" customWidth="1"/>
    <col min="2" max="2" width="2.69921875" customWidth="1"/>
    <col min="14" max="14" width="13.296875" customWidth="1"/>
    <col min="15" max="15" width="11.296875" customWidth="1"/>
    <col min="18" max="18" width="9.3984375" customWidth="1"/>
    <col min="19" max="19" width="11.69921875" customWidth="1"/>
  </cols>
  <sheetData>
    <row r="1" spans="1:25" ht="49.8" customHeight="1" x14ac:dyDescent="0.6">
      <c r="A1" s="20"/>
      <c r="B1" s="20"/>
      <c r="C1" s="50" t="s">
        <v>1083</v>
      </c>
      <c r="D1" s="20"/>
      <c r="E1" s="20"/>
      <c r="F1" s="20"/>
      <c r="G1" s="20"/>
      <c r="H1" s="20"/>
      <c r="I1" s="20"/>
      <c r="J1" s="20"/>
      <c r="K1" s="20"/>
      <c r="L1" s="20"/>
      <c r="M1" s="20"/>
      <c r="N1" s="20"/>
      <c r="O1" s="20"/>
      <c r="P1" s="20"/>
      <c r="Q1" s="20"/>
      <c r="R1" s="20"/>
      <c r="S1" s="20"/>
      <c r="T1" s="20"/>
      <c r="U1" s="20"/>
      <c r="V1" s="20"/>
      <c r="W1" s="20"/>
      <c r="X1" s="20"/>
      <c r="Y1" s="20"/>
    </row>
    <row r="2" spans="1:25" x14ac:dyDescent="0.3">
      <c r="A2" s="20"/>
      <c r="B2" s="20"/>
      <c r="C2" s="20"/>
      <c r="D2" s="20"/>
      <c r="E2" s="20"/>
      <c r="F2" s="20"/>
      <c r="G2" s="20"/>
      <c r="H2" s="20"/>
      <c r="I2" s="20"/>
      <c r="J2" s="20"/>
      <c r="K2" s="20"/>
      <c r="L2" s="20"/>
      <c r="M2" s="20"/>
      <c r="N2" s="20"/>
      <c r="O2" s="20"/>
      <c r="P2" s="20"/>
      <c r="Q2" s="20"/>
      <c r="R2" s="20"/>
      <c r="S2" s="20"/>
      <c r="T2" s="20"/>
      <c r="U2" s="20"/>
      <c r="V2" s="20"/>
      <c r="W2" s="20"/>
      <c r="X2" s="20"/>
      <c r="Y2" s="20"/>
    </row>
    <row r="3" spans="1:25" x14ac:dyDescent="0.3">
      <c r="A3" s="20"/>
      <c r="B3" s="20"/>
      <c r="C3" s="20"/>
      <c r="D3" s="20"/>
      <c r="E3" s="20"/>
      <c r="F3" s="20"/>
      <c r="G3" s="20"/>
      <c r="H3" s="20"/>
      <c r="I3" s="20"/>
      <c r="J3" s="20"/>
      <c r="K3" s="20"/>
      <c r="L3" s="20"/>
      <c r="M3" s="20"/>
      <c r="N3" s="20"/>
      <c r="O3" s="20"/>
      <c r="P3" s="20"/>
      <c r="Q3" s="20"/>
      <c r="R3" s="20"/>
      <c r="S3" s="20"/>
      <c r="T3" s="20"/>
      <c r="U3" s="20"/>
      <c r="V3" s="20"/>
      <c r="W3" s="20"/>
      <c r="X3" s="20"/>
      <c r="Y3" s="20"/>
    </row>
    <row r="4" spans="1:25" x14ac:dyDescent="0.3">
      <c r="A4" s="20"/>
      <c r="B4" s="20"/>
      <c r="C4" s="20"/>
      <c r="D4" s="20"/>
      <c r="E4" s="25"/>
      <c r="F4" s="20"/>
      <c r="G4" s="20"/>
      <c r="H4" s="20"/>
      <c r="I4" s="20"/>
      <c r="J4" s="20"/>
      <c r="K4" s="20"/>
      <c r="L4" s="20"/>
      <c r="M4" s="20"/>
      <c r="N4" s="20"/>
      <c r="O4" s="20"/>
      <c r="P4" s="20"/>
      <c r="Q4" s="20"/>
      <c r="R4" s="20"/>
      <c r="S4" s="20"/>
      <c r="T4" s="20"/>
      <c r="U4" s="20"/>
      <c r="V4" s="20"/>
      <c r="W4" s="20"/>
      <c r="X4" s="20"/>
      <c r="Y4" s="20"/>
    </row>
    <row r="5" spans="1:25" x14ac:dyDescent="0.3">
      <c r="A5" s="20"/>
      <c r="B5" s="20"/>
      <c r="C5" s="20"/>
      <c r="D5" s="20"/>
      <c r="E5" s="20"/>
      <c r="F5" s="20"/>
      <c r="G5" s="20"/>
      <c r="H5" s="20"/>
      <c r="I5" s="20"/>
      <c r="J5" s="20"/>
      <c r="K5" s="20"/>
      <c r="L5" s="20"/>
      <c r="M5" s="20"/>
      <c r="N5" s="20"/>
      <c r="O5" s="20"/>
      <c r="P5" s="20"/>
      <c r="Q5" s="20"/>
      <c r="R5" s="20"/>
      <c r="S5" s="20"/>
      <c r="T5" s="20"/>
      <c r="U5" s="20"/>
      <c r="V5" s="20"/>
      <c r="W5" s="20"/>
      <c r="X5" s="20"/>
      <c r="Y5" s="20"/>
    </row>
    <row r="6" spans="1:25" x14ac:dyDescent="0.3">
      <c r="A6" s="20"/>
      <c r="B6" s="20"/>
      <c r="C6" s="20"/>
      <c r="D6" s="20"/>
      <c r="E6" s="20"/>
      <c r="F6" s="20"/>
      <c r="G6" s="20"/>
      <c r="H6" s="20"/>
      <c r="I6" s="20"/>
      <c r="J6" s="20"/>
      <c r="K6" s="20"/>
      <c r="L6" s="20"/>
      <c r="M6" s="20"/>
      <c r="N6" s="20"/>
      <c r="O6" s="20"/>
      <c r="P6" s="20"/>
      <c r="Q6" s="20"/>
      <c r="R6" s="20"/>
      <c r="S6" s="20"/>
      <c r="T6" s="20"/>
      <c r="U6" s="20"/>
      <c r="V6" s="20"/>
      <c r="W6" s="20"/>
      <c r="X6" s="20"/>
      <c r="Y6" s="20"/>
    </row>
    <row r="7" spans="1:25" x14ac:dyDescent="0.3">
      <c r="A7" s="20"/>
      <c r="B7" s="20"/>
      <c r="C7" s="20"/>
      <c r="D7" s="20"/>
      <c r="E7" s="20"/>
      <c r="F7" s="20"/>
      <c r="G7" s="20"/>
      <c r="H7" s="20"/>
      <c r="I7" s="20"/>
      <c r="J7" s="20"/>
      <c r="K7" s="20"/>
      <c r="L7" s="20"/>
      <c r="M7" s="20"/>
      <c r="N7" s="20"/>
      <c r="O7" s="20"/>
      <c r="P7" s="20"/>
      <c r="Q7" s="20"/>
      <c r="R7" s="20"/>
      <c r="S7" s="20"/>
      <c r="T7" s="20"/>
      <c r="U7" s="20"/>
      <c r="V7" s="20"/>
      <c r="W7" s="20"/>
      <c r="X7" s="20"/>
      <c r="Y7" s="20"/>
    </row>
    <row r="8" spans="1:25" x14ac:dyDescent="0.3">
      <c r="A8" s="20"/>
      <c r="B8" s="20"/>
      <c r="C8" s="20"/>
      <c r="D8" s="20"/>
      <c r="E8" s="20"/>
      <c r="F8" s="20"/>
      <c r="G8" s="20"/>
      <c r="H8" s="20"/>
      <c r="I8" s="20"/>
      <c r="J8" s="20"/>
      <c r="K8" s="20"/>
      <c r="L8" s="20"/>
      <c r="M8" s="20"/>
      <c r="N8" s="20"/>
      <c r="O8" s="20"/>
      <c r="P8" s="20"/>
      <c r="Q8" s="20"/>
      <c r="R8" s="20"/>
      <c r="S8" s="20"/>
      <c r="T8" s="20"/>
      <c r="U8" s="20"/>
      <c r="V8" s="20"/>
      <c r="W8" s="20"/>
      <c r="X8" s="20"/>
      <c r="Y8" s="20"/>
    </row>
    <row r="9" spans="1:25" x14ac:dyDescent="0.3">
      <c r="A9" s="20"/>
      <c r="B9" s="20"/>
      <c r="C9" s="20"/>
      <c r="D9" s="20"/>
      <c r="E9" s="20"/>
      <c r="F9" s="20"/>
      <c r="G9" s="20"/>
      <c r="H9" s="20"/>
      <c r="I9" s="20"/>
      <c r="J9" s="20"/>
      <c r="K9" s="20"/>
      <c r="L9" s="20"/>
      <c r="M9" s="20"/>
      <c r="N9" s="20"/>
      <c r="O9" s="20"/>
      <c r="P9" s="20"/>
      <c r="Q9" s="20"/>
      <c r="R9" s="20"/>
      <c r="S9" s="20"/>
      <c r="T9" s="20"/>
      <c r="U9" s="20"/>
      <c r="V9" s="20"/>
      <c r="W9" s="20"/>
      <c r="X9" s="20"/>
      <c r="Y9" s="20"/>
    </row>
    <row r="10" spans="1:25"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3">
      <c r="A18" s="20"/>
      <c r="B18" s="20"/>
      <c r="C18" s="20"/>
      <c r="D18" s="20"/>
      <c r="E18" s="20"/>
      <c r="F18" s="20"/>
      <c r="G18" s="20"/>
      <c r="H18" s="20"/>
      <c r="I18" s="20"/>
      <c r="J18" s="20"/>
      <c r="K18" s="20"/>
      <c r="L18" s="20"/>
      <c r="M18" s="20"/>
      <c r="N18" s="32"/>
      <c r="O18" s="33"/>
      <c r="P18" s="33"/>
      <c r="Q18" s="33"/>
      <c r="R18" s="33"/>
      <c r="S18" s="33"/>
      <c r="T18" s="33"/>
      <c r="U18" s="34"/>
      <c r="V18" s="20"/>
      <c r="W18" s="20"/>
      <c r="X18" s="20"/>
      <c r="Y18" s="20"/>
    </row>
    <row r="19" spans="1:25" x14ac:dyDescent="0.3">
      <c r="A19" s="20"/>
      <c r="B19" s="20"/>
      <c r="C19" s="20"/>
      <c r="D19" s="20"/>
      <c r="E19" s="20"/>
      <c r="F19" s="20"/>
      <c r="G19" s="20"/>
      <c r="H19" s="20"/>
      <c r="I19" s="20"/>
      <c r="J19" s="20"/>
      <c r="K19" s="20"/>
      <c r="L19" s="20"/>
      <c r="M19" s="20"/>
      <c r="N19" s="35"/>
      <c r="O19" s="44" t="str" cm="1">
        <f t="array" ref="O19:S19">Pivots!B86:F86</f>
        <v>R01</v>
      </c>
      <c r="P19" s="45" t="str">
        <v>R02</v>
      </c>
      <c r="Q19" s="45" t="str">
        <v>R03</v>
      </c>
      <c r="R19" s="44" t="str">
        <v>R04</v>
      </c>
      <c r="S19" s="46" t="str">
        <v>R05</v>
      </c>
      <c r="T19" s="45" t="s">
        <v>1077</v>
      </c>
      <c r="U19" s="36"/>
      <c r="V19" s="20"/>
      <c r="W19" s="20"/>
      <c r="X19" s="20"/>
      <c r="Y19" s="20"/>
    </row>
    <row r="20" spans="1:25" x14ac:dyDescent="0.3">
      <c r="A20" s="20"/>
      <c r="B20" s="20"/>
      <c r="C20" s="20"/>
      <c r="D20" s="20"/>
      <c r="E20" s="20"/>
      <c r="F20" s="20"/>
      <c r="G20" s="20"/>
      <c r="H20" s="20"/>
      <c r="I20" s="20"/>
      <c r="J20" s="20"/>
      <c r="K20" s="20"/>
      <c r="L20" s="20"/>
      <c r="M20" s="20"/>
      <c r="N20" s="47" t="str" cm="1">
        <f t="array" ref="N20:T37">IF(Pivots!A87:G104="","",Pivots!A87:G104)</f>
        <v>Cincinnati</v>
      </c>
      <c r="O20" s="37" t="str">
        <v/>
      </c>
      <c r="P20" s="37" t="str">
        <v/>
      </c>
      <c r="Q20" s="37" t="str">
        <v/>
      </c>
      <c r="R20" s="37" t="str">
        <v/>
      </c>
      <c r="S20" s="37" t="str">
        <v/>
      </c>
      <c r="T20" s="37" t="str">
        <v/>
      </c>
      <c r="U20" s="36"/>
      <c r="V20" s="20"/>
      <c r="W20" s="20"/>
      <c r="X20" s="20"/>
      <c r="Y20" s="20"/>
    </row>
    <row r="21" spans="1:25" x14ac:dyDescent="0.3">
      <c r="A21" s="20"/>
      <c r="B21" s="20"/>
      <c r="C21" s="20"/>
      <c r="D21" s="20"/>
      <c r="E21" s="20"/>
      <c r="F21" s="20"/>
      <c r="G21" s="20"/>
      <c r="H21" s="20"/>
      <c r="I21" s="20"/>
      <c r="J21" s="20"/>
      <c r="K21" s="20"/>
      <c r="L21" s="20"/>
      <c r="M21" s="20"/>
      <c r="N21" s="38" t="str">
        <v>C0003</v>
      </c>
      <c r="O21" s="39">
        <v>891</v>
      </c>
      <c r="P21" s="39">
        <v>1332</v>
      </c>
      <c r="Q21" s="39">
        <v>1282</v>
      </c>
      <c r="R21" s="39">
        <v>739</v>
      </c>
      <c r="S21" s="39">
        <v>560</v>
      </c>
      <c r="T21" s="39">
        <v>4804</v>
      </c>
      <c r="U21" s="40"/>
      <c r="V21" s="20"/>
      <c r="W21" s="20"/>
      <c r="X21" s="20"/>
      <c r="Y21" s="20"/>
    </row>
    <row r="22" spans="1:25" x14ac:dyDescent="0.3">
      <c r="A22" s="20"/>
      <c r="B22" s="20"/>
      <c r="C22" s="20"/>
      <c r="D22" s="20"/>
      <c r="E22" s="20"/>
      <c r="F22" s="20"/>
      <c r="G22" s="20"/>
      <c r="H22" s="20"/>
      <c r="I22" s="20"/>
      <c r="J22" s="20"/>
      <c r="K22" s="20"/>
      <c r="L22" s="20"/>
      <c r="M22" s="20"/>
      <c r="N22" s="38" t="str">
        <v>C0004</v>
      </c>
      <c r="O22" s="39">
        <v>1991</v>
      </c>
      <c r="P22" s="39">
        <v>1886</v>
      </c>
      <c r="Q22" s="39">
        <v>1206</v>
      </c>
      <c r="R22" s="39">
        <v>884</v>
      </c>
      <c r="S22" s="39">
        <v>1722</v>
      </c>
      <c r="T22" s="39">
        <v>7689</v>
      </c>
      <c r="U22" s="40"/>
      <c r="V22" s="20"/>
      <c r="W22" s="20"/>
      <c r="X22" s="20"/>
      <c r="Y22" s="20"/>
    </row>
    <row r="23" spans="1:25" x14ac:dyDescent="0.3">
      <c r="A23" s="20"/>
      <c r="B23" s="20"/>
      <c r="C23" s="20"/>
      <c r="D23" s="20"/>
      <c r="E23" s="20"/>
      <c r="F23" s="20"/>
      <c r="G23" s="20"/>
      <c r="H23" s="20"/>
      <c r="I23" s="20"/>
      <c r="J23" s="20"/>
      <c r="K23" s="20"/>
      <c r="L23" s="20"/>
      <c r="M23" s="20"/>
      <c r="N23" s="38" t="str">
        <v>C0011</v>
      </c>
      <c r="O23" s="39">
        <v>1163</v>
      </c>
      <c r="P23" s="39">
        <v>1180</v>
      </c>
      <c r="Q23" s="39">
        <v>1616</v>
      </c>
      <c r="R23" s="39">
        <v>1043</v>
      </c>
      <c r="S23" s="39">
        <v>1747</v>
      </c>
      <c r="T23" s="39">
        <v>6749</v>
      </c>
      <c r="U23" s="40"/>
      <c r="V23" s="20"/>
      <c r="W23" s="20"/>
      <c r="X23" s="20"/>
      <c r="Y23" s="20"/>
    </row>
    <row r="24" spans="1:25" x14ac:dyDescent="0.3">
      <c r="A24" s="20"/>
      <c r="B24" s="20"/>
      <c r="C24" s="20"/>
      <c r="D24" s="20"/>
      <c r="E24" s="20"/>
      <c r="F24" s="20"/>
      <c r="G24" s="20"/>
      <c r="H24" s="20"/>
      <c r="I24" s="20"/>
      <c r="J24" s="20"/>
      <c r="K24" s="20"/>
      <c r="L24" s="20"/>
      <c r="M24" s="20"/>
      <c r="N24" s="38" t="str">
        <v>C0012</v>
      </c>
      <c r="O24" s="39">
        <v>1438</v>
      </c>
      <c r="P24" s="39">
        <v>1616</v>
      </c>
      <c r="Q24" s="39">
        <v>866</v>
      </c>
      <c r="R24" s="39">
        <v>829</v>
      </c>
      <c r="S24" s="39">
        <v>2070</v>
      </c>
      <c r="T24" s="39">
        <v>6819</v>
      </c>
      <c r="U24" s="40"/>
      <c r="V24" s="20"/>
      <c r="W24" s="20"/>
      <c r="X24" s="20"/>
      <c r="Y24" s="20"/>
    </row>
    <row r="25" spans="1:25" x14ac:dyDescent="0.3">
      <c r="A25" s="20"/>
      <c r="B25" s="20"/>
      <c r="C25" s="20"/>
      <c r="D25" s="20"/>
      <c r="E25" s="20"/>
      <c r="F25" s="20"/>
      <c r="G25" s="20"/>
      <c r="H25" s="20"/>
      <c r="I25" s="20"/>
      <c r="J25" s="20"/>
      <c r="K25" s="20"/>
      <c r="L25" s="20"/>
      <c r="M25" s="20"/>
      <c r="N25" s="47" t="str">
        <v>Cleveland</v>
      </c>
      <c r="O25" s="39" t="str">
        <v/>
      </c>
      <c r="P25" s="39" t="str">
        <v/>
      </c>
      <c r="Q25" s="39" t="str">
        <v/>
      </c>
      <c r="R25" s="39" t="str">
        <v/>
      </c>
      <c r="S25" s="39" t="str">
        <v/>
      </c>
      <c r="T25" s="39" t="str">
        <v/>
      </c>
      <c r="U25" s="40"/>
      <c r="V25" s="20"/>
      <c r="W25" s="20"/>
      <c r="X25" s="20"/>
    </row>
    <row r="26" spans="1:25" x14ac:dyDescent="0.3">
      <c r="A26" s="20"/>
      <c r="B26" s="20"/>
      <c r="C26" s="20"/>
      <c r="D26" s="20"/>
      <c r="E26" s="20"/>
      <c r="F26" s="20"/>
      <c r="G26" s="20"/>
      <c r="H26" s="20"/>
      <c r="I26" s="20"/>
      <c r="J26" s="20"/>
      <c r="K26" s="20"/>
      <c r="L26" s="20"/>
      <c r="M26" s="20"/>
      <c r="N26" s="38" t="str">
        <v>C0002</v>
      </c>
      <c r="O26" s="39">
        <v>1233</v>
      </c>
      <c r="P26" s="39">
        <v>223</v>
      </c>
      <c r="Q26" s="39">
        <v>1680</v>
      </c>
      <c r="R26" s="39">
        <v>990</v>
      </c>
      <c r="S26" s="39">
        <v>1508</v>
      </c>
      <c r="T26" s="39">
        <v>5634</v>
      </c>
      <c r="U26" s="40"/>
      <c r="V26" s="20"/>
      <c r="W26" s="20"/>
      <c r="X26" s="20"/>
    </row>
    <row r="27" spans="1:25" x14ac:dyDescent="0.3">
      <c r="A27" s="20"/>
      <c r="B27" s="20"/>
      <c r="C27" s="20"/>
      <c r="D27" s="20"/>
      <c r="E27" s="20"/>
      <c r="F27" s="20"/>
      <c r="G27" s="20"/>
      <c r="H27" s="20"/>
      <c r="I27" s="20"/>
      <c r="J27" s="20"/>
      <c r="K27" s="20"/>
      <c r="L27" s="20"/>
      <c r="M27" s="20"/>
      <c r="N27" s="38" t="str">
        <v>C0007</v>
      </c>
      <c r="O27" s="39">
        <v>1598</v>
      </c>
      <c r="P27" s="39">
        <v>1907</v>
      </c>
      <c r="Q27" s="39">
        <v>869</v>
      </c>
      <c r="R27" s="39">
        <v>1426</v>
      </c>
      <c r="S27" s="39">
        <v>1416</v>
      </c>
      <c r="T27" s="39">
        <v>7216</v>
      </c>
      <c r="U27" s="40"/>
      <c r="V27" s="20"/>
      <c r="W27" s="20"/>
      <c r="X27" s="20"/>
    </row>
    <row r="28" spans="1:25" x14ac:dyDescent="0.3">
      <c r="A28" s="20"/>
      <c r="B28" s="20"/>
      <c r="C28" s="20"/>
      <c r="D28" s="20"/>
      <c r="E28" s="20"/>
      <c r="F28" s="20"/>
      <c r="G28" s="20"/>
      <c r="H28" s="20"/>
      <c r="I28" s="20"/>
      <c r="J28" s="20"/>
      <c r="K28" s="20"/>
      <c r="L28" s="20"/>
      <c r="M28" s="20"/>
      <c r="N28" s="38" t="str">
        <v>C0008</v>
      </c>
      <c r="O28" s="39">
        <v>900</v>
      </c>
      <c r="P28" s="39">
        <v>1016</v>
      </c>
      <c r="Q28" s="39">
        <v>960</v>
      </c>
      <c r="R28" s="39">
        <v>940</v>
      </c>
      <c r="S28" s="39">
        <v>1193</v>
      </c>
      <c r="T28" s="39">
        <v>5009</v>
      </c>
      <c r="U28" s="40"/>
      <c r="V28" s="20"/>
      <c r="W28" s="20"/>
      <c r="X28" s="20"/>
    </row>
    <row r="29" spans="1:25" x14ac:dyDescent="0.3">
      <c r="A29" s="20"/>
      <c r="B29" s="20"/>
      <c r="C29" s="20"/>
      <c r="D29" s="20"/>
      <c r="E29" s="20"/>
      <c r="F29" s="20"/>
      <c r="G29" s="20"/>
      <c r="H29" s="20"/>
      <c r="I29" s="20"/>
      <c r="J29" s="20"/>
      <c r="K29" s="20"/>
      <c r="L29" s="20"/>
      <c r="M29" s="20"/>
      <c r="N29" s="38" t="str">
        <v>C0010</v>
      </c>
      <c r="O29" s="39">
        <v>900</v>
      </c>
      <c r="P29" s="39">
        <v>1470</v>
      </c>
      <c r="Q29" s="39">
        <v>1617</v>
      </c>
      <c r="R29" s="39">
        <v>1314</v>
      </c>
      <c r="S29" s="39">
        <v>941</v>
      </c>
      <c r="T29" s="39">
        <v>6242</v>
      </c>
      <c r="U29" s="40"/>
      <c r="V29" s="20"/>
      <c r="W29" s="20"/>
      <c r="X29" s="20"/>
    </row>
    <row r="30" spans="1:25" x14ac:dyDescent="0.3">
      <c r="A30" s="20"/>
      <c r="B30" s="20"/>
      <c r="C30" s="20"/>
      <c r="D30" s="20"/>
      <c r="E30" s="20"/>
      <c r="F30" s="20"/>
      <c r="G30" s="20"/>
      <c r="H30" s="20"/>
      <c r="I30" s="20"/>
      <c r="J30" s="20"/>
      <c r="K30" s="20"/>
      <c r="L30" s="20"/>
      <c r="M30" s="20"/>
      <c r="N30" s="38" t="str">
        <v>C0013</v>
      </c>
      <c r="O30" s="39">
        <v>1255</v>
      </c>
      <c r="P30" s="39">
        <v>516</v>
      </c>
      <c r="Q30" s="39">
        <v>1874</v>
      </c>
      <c r="R30" s="39">
        <v>1863</v>
      </c>
      <c r="S30" s="39">
        <v>1722</v>
      </c>
      <c r="T30" s="39">
        <v>7230</v>
      </c>
      <c r="U30" s="40"/>
      <c r="V30" s="20"/>
      <c r="W30" s="20"/>
      <c r="X30" s="20"/>
    </row>
    <row r="31" spans="1:25" x14ac:dyDescent="0.3">
      <c r="A31" s="20"/>
      <c r="B31" s="20"/>
      <c r="C31" s="20"/>
      <c r="D31" s="20"/>
      <c r="E31" s="20"/>
      <c r="F31" s="20"/>
      <c r="G31" s="20"/>
      <c r="H31" s="20"/>
      <c r="I31" s="20"/>
      <c r="J31" s="20"/>
      <c r="K31" s="20"/>
      <c r="L31" s="20"/>
      <c r="M31" s="20"/>
      <c r="N31" s="38" t="str">
        <v>C0015</v>
      </c>
      <c r="O31" s="39">
        <v>1138</v>
      </c>
      <c r="P31" s="39">
        <v>1898</v>
      </c>
      <c r="Q31" s="39">
        <v>1482</v>
      </c>
      <c r="R31" s="39">
        <v>846</v>
      </c>
      <c r="S31" s="39">
        <v>1154</v>
      </c>
      <c r="T31" s="39">
        <v>6518</v>
      </c>
      <c r="U31" s="40"/>
      <c r="V31" s="20"/>
      <c r="W31" s="20"/>
      <c r="X31" s="20"/>
    </row>
    <row r="32" spans="1:25" x14ac:dyDescent="0.3">
      <c r="A32" s="20"/>
      <c r="B32" s="20"/>
      <c r="C32" s="20"/>
      <c r="D32" s="20"/>
      <c r="E32" s="20"/>
      <c r="F32" s="20"/>
      <c r="G32" s="20"/>
      <c r="H32" s="20"/>
      <c r="I32" s="20"/>
      <c r="J32" s="20"/>
      <c r="K32" s="20"/>
      <c r="L32" s="20"/>
      <c r="M32" s="20"/>
      <c r="N32" s="47" t="str">
        <v>Columbus</v>
      </c>
      <c r="O32" s="39" t="str">
        <v/>
      </c>
      <c r="P32" s="39" t="str">
        <v/>
      </c>
      <c r="Q32" s="39" t="str">
        <v/>
      </c>
      <c r="R32" s="39" t="str">
        <v/>
      </c>
      <c r="S32" s="39" t="str">
        <v/>
      </c>
      <c r="T32" s="39" t="str">
        <v/>
      </c>
      <c r="U32" s="40"/>
      <c r="V32" s="20"/>
      <c r="W32" s="20"/>
      <c r="X32" s="20"/>
    </row>
    <row r="33" spans="1:24" x14ac:dyDescent="0.3">
      <c r="A33" s="20"/>
      <c r="B33" s="20"/>
      <c r="C33" s="20"/>
      <c r="D33" s="20"/>
      <c r="E33" s="20"/>
      <c r="F33" s="20"/>
      <c r="G33" s="20"/>
      <c r="H33" s="20"/>
      <c r="I33" s="20"/>
      <c r="J33" s="20"/>
      <c r="K33" s="20"/>
      <c r="L33" s="20"/>
      <c r="M33" s="20"/>
      <c r="N33" s="38" t="str">
        <v>C0001</v>
      </c>
      <c r="O33" s="39">
        <v>1655</v>
      </c>
      <c r="P33" s="39">
        <v>805</v>
      </c>
      <c r="Q33" s="39">
        <v>2263</v>
      </c>
      <c r="R33" s="39">
        <v>987</v>
      </c>
      <c r="S33" s="39">
        <v>1075</v>
      </c>
      <c r="T33" s="39">
        <v>6785</v>
      </c>
      <c r="U33" s="40"/>
      <c r="V33" s="20"/>
      <c r="W33" s="20"/>
      <c r="X33" s="20"/>
    </row>
    <row r="34" spans="1:24" x14ac:dyDescent="0.3">
      <c r="A34" s="20"/>
      <c r="B34" s="20"/>
      <c r="C34" s="20"/>
      <c r="D34" s="20"/>
      <c r="E34" s="20"/>
      <c r="F34" s="20"/>
      <c r="G34" s="20"/>
      <c r="H34" s="20"/>
      <c r="I34" s="20"/>
      <c r="J34" s="20"/>
      <c r="K34" s="20"/>
      <c r="L34" s="20"/>
      <c r="M34" s="20"/>
      <c r="N34" s="38" t="str">
        <v>C0005</v>
      </c>
      <c r="O34" s="39">
        <v>1104</v>
      </c>
      <c r="P34" s="39">
        <v>2280</v>
      </c>
      <c r="Q34" s="39">
        <v>1445</v>
      </c>
      <c r="R34" s="39">
        <v>1722</v>
      </c>
      <c r="S34" s="39">
        <v>1196</v>
      </c>
      <c r="T34" s="39">
        <v>7747</v>
      </c>
      <c r="U34" s="40"/>
      <c r="V34" s="20"/>
      <c r="W34" s="20"/>
      <c r="X34" s="20"/>
    </row>
    <row r="35" spans="1:24" x14ac:dyDescent="0.3">
      <c r="A35" s="20"/>
      <c r="B35" s="20"/>
      <c r="C35" s="20"/>
      <c r="D35" s="20"/>
      <c r="E35" s="20"/>
      <c r="F35" s="20"/>
      <c r="G35" s="20"/>
      <c r="H35" s="20"/>
      <c r="I35" s="20"/>
      <c r="J35" s="20"/>
      <c r="K35" s="20"/>
      <c r="L35" s="20"/>
      <c r="M35" s="20"/>
      <c r="N35" s="38" t="str">
        <v>C0006</v>
      </c>
      <c r="O35" s="39">
        <v>372</v>
      </c>
      <c r="P35" s="39">
        <v>1818</v>
      </c>
      <c r="Q35" s="39">
        <v>1346</v>
      </c>
      <c r="R35" s="39">
        <v>1156</v>
      </c>
      <c r="S35" s="39">
        <v>1484</v>
      </c>
      <c r="T35" s="39">
        <v>6176</v>
      </c>
      <c r="U35" s="40"/>
      <c r="V35" s="20"/>
      <c r="W35" s="20"/>
      <c r="X35" s="20"/>
    </row>
    <row r="36" spans="1:24" x14ac:dyDescent="0.3">
      <c r="A36" s="20"/>
      <c r="B36" s="20"/>
      <c r="C36" s="20"/>
      <c r="D36" s="20"/>
      <c r="E36" s="20"/>
      <c r="F36" s="20"/>
      <c r="G36" s="20"/>
      <c r="H36" s="20"/>
      <c r="I36" s="20"/>
      <c r="J36" s="20"/>
      <c r="K36" s="20"/>
      <c r="L36" s="20"/>
      <c r="M36" s="20"/>
      <c r="N36" s="38" t="str">
        <v>C0009</v>
      </c>
      <c r="O36" s="39">
        <v>1415</v>
      </c>
      <c r="P36" s="39">
        <v>1271</v>
      </c>
      <c r="Q36" s="39">
        <v>1214</v>
      </c>
      <c r="R36" s="39">
        <v>1135</v>
      </c>
      <c r="S36" s="39">
        <v>1566</v>
      </c>
      <c r="T36" s="39">
        <v>6601</v>
      </c>
      <c r="U36" s="40"/>
      <c r="V36" s="20"/>
      <c r="W36" s="20"/>
      <c r="X36" s="20"/>
    </row>
    <row r="37" spans="1:24" x14ac:dyDescent="0.3">
      <c r="A37" s="20"/>
      <c r="B37" s="20"/>
      <c r="C37" s="20"/>
      <c r="D37" s="20"/>
      <c r="E37" s="20"/>
      <c r="F37" s="20"/>
      <c r="G37" s="20"/>
      <c r="H37" s="20"/>
      <c r="I37" s="20"/>
      <c r="J37" s="20"/>
      <c r="K37" s="20"/>
      <c r="L37" s="20"/>
      <c r="M37" s="20"/>
      <c r="N37" s="38" t="str">
        <v>C0014</v>
      </c>
      <c r="O37" s="39">
        <v>1362</v>
      </c>
      <c r="P37" s="39">
        <v>1363</v>
      </c>
      <c r="Q37" s="39">
        <v>1152</v>
      </c>
      <c r="R37" s="39">
        <v>777</v>
      </c>
      <c r="S37" s="39">
        <v>750</v>
      </c>
      <c r="T37" s="39">
        <v>5404</v>
      </c>
      <c r="U37" s="40"/>
      <c r="V37" s="20"/>
      <c r="W37" s="20"/>
      <c r="X37" s="20"/>
    </row>
    <row r="38" spans="1:24" x14ac:dyDescent="0.3">
      <c r="A38" s="20"/>
      <c r="B38" s="20"/>
      <c r="C38" s="20"/>
      <c r="D38" s="20"/>
      <c r="E38" s="20"/>
      <c r="F38" s="20"/>
      <c r="G38" s="20"/>
      <c r="H38" s="20"/>
      <c r="I38" s="20"/>
      <c r="J38" s="20"/>
      <c r="K38" s="20"/>
      <c r="L38" s="20"/>
      <c r="M38" s="20"/>
      <c r="N38" s="41"/>
      <c r="O38" s="42"/>
      <c r="P38" s="42"/>
      <c r="Q38" s="42"/>
      <c r="R38" s="42"/>
      <c r="S38" s="42"/>
      <c r="T38" s="42"/>
      <c r="U38" s="43"/>
      <c r="V38" s="20"/>
      <c r="W38" s="20"/>
      <c r="X38" s="20"/>
    </row>
    <row r="39" spans="1:24" x14ac:dyDescent="0.3">
      <c r="A39" s="20"/>
      <c r="B39" s="20"/>
      <c r="C39" s="20"/>
      <c r="D39" s="20"/>
      <c r="E39" s="20"/>
      <c r="F39" s="20"/>
      <c r="G39" s="20"/>
      <c r="H39" s="20"/>
      <c r="I39" s="20"/>
      <c r="J39" s="20"/>
      <c r="K39" s="20"/>
      <c r="L39" s="20"/>
      <c r="M39" s="20"/>
      <c r="N39" s="20"/>
      <c r="O39" s="31"/>
      <c r="P39" s="31"/>
      <c r="Q39" s="31"/>
      <c r="R39" s="31"/>
      <c r="S39" s="31"/>
      <c r="T39" s="31"/>
      <c r="U39" s="31"/>
      <c r="V39" s="20"/>
      <c r="W39" s="20"/>
      <c r="X39" s="20"/>
    </row>
    <row r="40" spans="1:24" x14ac:dyDescent="0.3">
      <c r="A40" s="20"/>
      <c r="B40" s="20"/>
      <c r="C40" s="20"/>
      <c r="D40" s="20"/>
      <c r="E40" s="20"/>
      <c r="F40" s="20"/>
      <c r="G40" s="20"/>
      <c r="H40" s="20"/>
      <c r="I40" s="20"/>
      <c r="J40" s="20"/>
      <c r="K40" s="20"/>
      <c r="L40" s="20"/>
      <c r="M40" s="20"/>
      <c r="N40" s="20"/>
      <c r="O40" s="31"/>
      <c r="P40" s="31"/>
      <c r="Q40" s="31"/>
      <c r="R40" s="31"/>
      <c r="S40" s="31"/>
      <c r="T40" s="31"/>
      <c r="U40" s="31"/>
      <c r="V40" s="20"/>
      <c r="W40" s="20"/>
      <c r="X40" s="20"/>
    </row>
    <row r="41" spans="1:24" x14ac:dyDescent="0.3">
      <c r="A41" s="20"/>
      <c r="B41" s="20"/>
      <c r="C41" s="20"/>
      <c r="D41" s="20"/>
      <c r="E41" s="20"/>
      <c r="F41" s="20"/>
      <c r="G41" s="20"/>
      <c r="H41" s="20"/>
      <c r="I41" s="20"/>
      <c r="J41" s="20"/>
      <c r="K41" s="20"/>
      <c r="L41" s="20"/>
      <c r="M41" s="20"/>
      <c r="N41" s="20"/>
      <c r="O41" s="31"/>
      <c r="P41" s="31"/>
      <c r="Q41" s="31"/>
      <c r="R41" s="31"/>
      <c r="S41" s="31"/>
      <c r="T41" s="31"/>
      <c r="U41" s="31"/>
      <c r="V41" s="20"/>
      <c r="W41" s="20"/>
      <c r="X41" s="20"/>
    </row>
    <row r="42" spans="1:24" x14ac:dyDescent="0.3">
      <c r="A42" s="20"/>
      <c r="B42" s="20"/>
      <c r="C42" s="20"/>
      <c r="D42" s="20"/>
      <c r="E42" s="20"/>
      <c r="F42" s="20"/>
      <c r="G42" s="20"/>
      <c r="H42" s="20"/>
      <c r="I42" s="20"/>
      <c r="J42" s="20"/>
      <c r="K42" s="20"/>
      <c r="L42" s="20"/>
      <c r="M42" s="20"/>
      <c r="N42" s="20"/>
      <c r="O42" s="31"/>
      <c r="P42" s="31"/>
      <c r="Q42" s="31"/>
      <c r="R42" s="31"/>
      <c r="S42" s="31"/>
      <c r="T42" s="31"/>
      <c r="U42" s="31"/>
      <c r="V42" s="20"/>
      <c r="W42" s="20"/>
      <c r="X42" s="20"/>
    </row>
    <row r="43" spans="1:24" x14ac:dyDescent="0.3">
      <c r="A43" s="20"/>
      <c r="B43" s="20"/>
      <c r="C43" s="20"/>
      <c r="D43" s="20"/>
      <c r="E43" s="20"/>
      <c r="S43" s="20"/>
      <c r="T43" s="20"/>
      <c r="U43" s="20"/>
      <c r="V43" s="20"/>
      <c r="W43" s="20"/>
      <c r="X43" s="20"/>
    </row>
    <row r="44" spans="1:24" x14ac:dyDescent="0.3">
      <c r="S44" s="20"/>
      <c r="T44" s="20"/>
      <c r="U44" s="20"/>
      <c r="V44" s="20"/>
      <c r="W44" s="20"/>
      <c r="X44" s="20"/>
    </row>
    <row r="45" spans="1:24" x14ac:dyDescent="0.3">
      <c r="S45" s="20"/>
      <c r="T45" s="20"/>
      <c r="U45" s="20"/>
      <c r="V45" s="20"/>
      <c r="W45" s="20"/>
      <c r="X45" s="20"/>
    </row>
    <row r="46" spans="1:24" x14ac:dyDescent="0.3">
      <c r="S46" s="20"/>
      <c r="T46" s="20"/>
      <c r="U46" s="20"/>
      <c r="V46" s="20"/>
      <c r="W46" s="20"/>
      <c r="X46" s="20"/>
    </row>
    <row r="47" spans="1:24" x14ac:dyDescent="0.3">
      <c r="S47" s="20"/>
      <c r="T47" s="20"/>
      <c r="U47" s="20"/>
      <c r="V47" s="20"/>
      <c r="W47" s="20"/>
      <c r="X47" s="20"/>
    </row>
    <row r="48" spans="1:24" x14ac:dyDescent="0.3">
      <c r="S48" s="20"/>
      <c r="T48" s="20"/>
      <c r="U48" s="20"/>
      <c r="V48" s="20"/>
      <c r="W48" s="20"/>
      <c r="X48" s="20"/>
    </row>
    <row r="49" spans="19:24" x14ac:dyDescent="0.3">
      <c r="S49" s="20"/>
      <c r="T49" s="20"/>
      <c r="U49" s="20"/>
      <c r="V49" s="20"/>
      <c r="W49" s="20"/>
      <c r="X49" s="20"/>
    </row>
    <row r="50" spans="19:24" x14ac:dyDescent="0.3">
      <c r="S50" s="20"/>
      <c r="T50" s="20"/>
      <c r="U50" s="20"/>
      <c r="V50" s="20"/>
      <c r="W50" s="20"/>
      <c r="X50" s="20"/>
    </row>
    <row r="51" spans="19:24" x14ac:dyDescent="0.3">
      <c r="S51" s="20"/>
      <c r="T51" s="20"/>
      <c r="U51" s="20"/>
      <c r="V51" s="20"/>
      <c r="W51" s="20"/>
      <c r="X51" s="20"/>
    </row>
    <row r="52" spans="19:24" x14ac:dyDescent="0.3">
      <c r="S52" s="20"/>
      <c r="T52" s="20"/>
      <c r="U52" s="20"/>
      <c r="V52" s="20"/>
      <c r="W52" s="20"/>
      <c r="X52" s="20"/>
    </row>
    <row r="53" spans="19:24" x14ac:dyDescent="0.3">
      <c r="S53" s="20"/>
      <c r="T53" s="20"/>
      <c r="U53" s="20"/>
      <c r="V53" s="20"/>
      <c r="W53" s="20"/>
      <c r="X53" s="20"/>
    </row>
    <row r="54" spans="19:24" x14ac:dyDescent="0.3">
      <c r="S54" s="20"/>
      <c r="T54" s="20"/>
      <c r="U54" s="20"/>
      <c r="V54" s="20"/>
      <c r="W54" s="20"/>
      <c r="X54" s="20"/>
    </row>
    <row r="55" spans="19:24" x14ac:dyDescent="0.3">
      <c r="S55" s="20"/>
      <c r="T55" s="20"/>
      <c r="U55" s="20"/>
      <c r="V55" s="20"/>
      <c r="W55" s="20"/>
      <c r="X55" s="20"/>
    </row>
    <row r="56" spans="19:24" x14ac:dyDescent="0.3">
      <c r="S56" s="20"/>
      <c r="T56" s="20"/>
      <c r="U56" s="20"/>
      <c r="V56" s="20"/>
      <c r="W56" s="20"/>
      <c r="X56" s="20"/>
    </row>
  </sheetData>
  <conditionalFormatting sqref="O21:S37">
    <cfRule type="dataBar" priority="2">
      <dataBar>
        <cfvo type="num" val="0"/>
        <cfvo type="formula" val="MAX($O$20:$S$37)*2"/>
        <color theme="1" tint="0.249977111117893"/>
      </dataBar>
      <extLst>
        <ext xmlns:x14="http://schemas.microsoft.com/office/spreadsheetml/2009/9/main" uri="{B025F937-C7B1-47D3-B67F-A62EFF666E3E}">
          <x14:id>{980A74DF-A56D-4A9F-970C-0E0FD367C675}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80A74DF-A56D-4A9F-970C-0E0FD367C675}">
            <x14:dataBar minLength="0" maxLength="100" gradient="0">
              <x14:cfvo type="num">
                <xm:f>0</xm:f>
              </x14:cfvo>
              <x14:cfvo type="formula">
                <xm:f>MAX($O$20:$S$37)*2</xm:f>
              </x14:cfvo>
              <x14:negativeFillColor rgb="FFFF0000"/>
              <x14:axisColor rgb="FF000000"/>
            </x14:dataBar>
          </x14:cfRule>
          <xm:sqref>O21:S37</xm:sqref>
        </x14:conditionalFormatting>
        <x14:conditionalFormatting xmlns:xm="http://schemas.microsoft.com/office/excel/2006/main">
          <x14:cfRule type="expression" priority="1" id="{B7BB0CA3-3421-4975-9281-8ABDB491987F}">
            <xm:f>O$19=Pivots!$A$54</xm:f>
            <x14:dxf>
              <fill>
                <patternFill>
                  <bgColor theme="5" tint="-0.24994659260841701"/>
                </patternFill>
              </fill>
              <border>
                <left style="thin">
                  <color auto="1"/>
                </left>
                <right style="thin">
                  <color auto="1"/>
                </right>
                <vertical/>
                <horizontal/>
              </border>
            </x14:dxf>
          </x14:cfRule>
          <xm:sqref>O18:S37</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Normal="100" workbookViewId="0">
      <selection activeCell="N6" sqref="N6"/>
    </sheetView>
  </sheetViews>
  <sheetFormatPr defaultRowHeight="14.4" x14ac:dyDescent="0.3"/>
  <cols>
    <col min="5" max="5" width="10.8984375" customWidth="1"/>
    <col min="6" max="6" width="11.3984375" bestFit="1"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mypc</cp:lastModifiedBy>
  <dcterms:created xsi:type="dcterms:W3CDTF">2021-03-14T20:21:32Z</dcterms:created>
  <dcterms:modified xsi:type="dcterms:W3CDTF">2026-07-03T12:02:25Z</dcterms:modified>
</cp:coreProperties>
</file>